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D:\Study\沉迷学习\论文\小论文\未完成\盐碱地\棉花盐分预测\Response\Revised Supplementary materials\"/>
    </mc:Choice>
  </mc:AlternateContent>
  <xr:revisionPtr revIDLastSave="0" documentId="13_ncr:1_{CE5ABD7F-DA45-4590-A560-02894622280D}" xr6:coauthVersionLast="47" xr6:coauthVersionMax="47" xr10:uidLastSave="{00000000-0000-0000-0000-000000000000}"/>
  <bookViews>
    <workbookView xWindow="-108" yWindow="-108" windowWidth="23256" windowHeight="12456" activeTab="1" xr2:uid="{00000000-000D-0000-FFFF-FFFF00000000}"/>
  </bookViews>
  <sheets>
    <sheet name="Trial details" sheetId="6" r:id="rId1"/>
    <sheet name="EC" sheetId="8" r:id="rId2"/>
    <sheet name="yieldET " sheetId="9" r:id="rId3"/>
  </sheets>
  <definedNames>
    <definedName name="_xlnm._FilterDatabase" localSheetId="1" hidden="1">EC!$A$1:$AC$1753</definedName>
    <definedName name="_xlnm._FilterDatabase" localSheetId="0" hidden="1">'Trial details'!$D$1:$D$134</definedName>
    <definedName name="_neb04B502C3_73B7_4123_BE5E_6AB32B234ECD" localSheetId="0">'Trial details'!#REF!</definedName>
    <definedName name="_neb0615BB2E_8374_4413_B9F7_72C1401D4F7F" localSheetId="0">'Trial details'!$B$3</definedName>
    <definedName name="_neb204A2B27_9AFE_4FF2_82DE_15DAC70369F0" localSheetId="0">'Trial details'!$B$9</definedName>
    <definedName name="_neb2B9E8F49_5E98_45A2_8547_65CE159619F8" localSheetId="0">'Trial details'!$B$25</definedName>
    <definedName name="_neb3E336CE2_09BA_43BF_80FB_D455FA705ACA" localSheetId="0">'Trial details'!$B$34</definedName>
    <definedName name="_neb43EA28F2_9F15_4C6F_9C05_B7DB2748E6A4" localSheetId="0">'Trial details'!$B$26</definedName>
    <definedName name="_neb45B4F66D_9956_40EB_A21C_E98381A36329" localSheetId="0">'Trial details'!$B$8</definedName>
    <definedName name="_neb45B5C70C_2D19_44A8_9E6E_04226D375592" localSheetId="0">'Trial details'!$B$35</definedName>
    <definedName name="_neb49C4EADF_0BC4_43E0_88D1_0709C1064BF8" localSheetId="0">'Trial details'!$B$36</definedName>
    <definedName name="_neb4C9CD498_AF4F_4D4B_ACF6_7AF2DC5C753C" localSheetId="0">'Trial details'!$B$4</definedName>
    <definedName name="_neb4FD0621E_A5C4_44F0_B3E7_129F75C8CA10" localSheetId="0">'Trial details'!$B$30</definedName>
    <definedName name="_neb53561F54_F1A8_48CD_81FF_23A7D77912D4" localSheetId="0">'Trial details'!$B$5</definedName>
    <definedName name="_neb68D0BD6D_C9A1_463F_8379_CE6374332FE6" localSheetId="0">'Trial details'!$B$33</definedName>
    <definedName name="_neb7EB81BDF_804F_4EE6_94EF_54595064D55F" localSheetId="0">'Trial details'!$B$24</definedName>
    <definedName name="_neb849373C8_9C8E_4EE8_99E4_D0242D0457CB" localSheetId="0">'Trial details'!$B$32</definedName>
    <definedName name="_neb95B609F5_B8A2_4D2A_B045_A3509541B7A6" localSheetId="0">'Trial details'!$B$31</definedName>
    <definedName name="_nebAC9D4B2A_DF4A_42CF_9B54_CAA652D026AB" localSheetId="0">'Trial details'!$B$23</definedName>
    <definedName name="_nebD482642B_7E43_4BFB_A0C6_C482776DCBD8" localSheetId="0">'Trial details'!#REF!</definedName>
    <definedName name="_nebEAC79409_8AEB_4B3A_A30A_1B134006DF66" localSheetId="0">'Trial details'!$B$29</definedName>
    <definedName name="_nebF64F30A4_65BD_4FE6_AAC1_DBAD5A192165" localSheetId="0">'Trial details'!$B$28</definedName>
    <definedName name="_nebFE972169_7411_43B1_841E_F9AB4CAA7BBB" localSheetId="0">'Trial details'!$B$27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87" i="9" l="1"/>
  <c r="S486" i="9"/>
  <c r="S485" i="9"/>
  <c r="S484" i="9"/>
  <c r="S469" i="9"/>
  <c r="S468" i="9"/>
  <c r="S467" i="9"/>
  <c r="O438" i="9"/>
  <c r="O437" i="9"/>
  <c r="O436" i="9"/>
  <c r="O435" i="9"/>
  <c r="O434" i="9"/>
  <c r="O433" i="9"/>
  <c r="O432" i="9"/>
  <c r="O431" i="9"/>
  <c r="O430" i="9"/>
  <c r="O429" i="9"/>
  <c r="O428" i="9"/>
  <c r="O427" i="9"/>
  <c r="O426" i="9"/>
  <c r="O425" i="9"/>
  <c r="O424" i="9"/>
  <c r="O423" i="9"/>
  <c r="O422" i="9"/>
  <c r="Q387" i="9"/>
  <c r="Q386" i="9"/>
  <c r="Q372" i="9"/>
  <c r="Q370" i="9"/>
  <c r="S355" i="9"/>
  <c r="S354" i="9"/>
  <c r="S353" i="9"/>
  <c r="S352" i="9"/>
  <c r="S351" i="9"/>
  <c r="S350" i="9"/>
  <c r="S334" i="9"/>
  <c r="S333" i="9"/>
  <c r="S332" i="9"/>
  <c r="S331" i="9"/>
  <c r="S330" i="9"/>
  <c r="S329" i="9"/>
  <c r="Q311" i="9"/>
  <c r="Q310" i="9"/>
  <c r="Q309" i="9"/>
  <c r="Q308" i="9"/>
  <c r="Q307" i="9"/>
  <c r="Q306" i="9"/>
  <c r="Q305" i="9"/>
  <c r="Q304" i="9"/>
  <c r="P297" i="9"/>
  <c r="P296" i="9"/>
  <c r="P295" i="9"/>
  <c r="P294" i="9"/>
  <c r="P293" i="9"/>
  <c r="P292" i="9"/>
  <c r="P291" i="9"/>
  <c r="P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S244" i="9"/>
  <c r="S243" i="9"/>
  <c r="Q242" i="9"/>
  <c r="AE241" i="9"/>
  <c r="S241" i="9"/>
  <c r="Q241" i="9"/>
  <c r="AE240" i="9"/>
  <c r="S240" i="9"/>
  <c r="Q240" i="9"/>
  <c r="AE239" i="9"/>
  <c r="Q239" i="9"/>
  <c r="AE238" i="9"/>
  <c r="S238" i="9"/>
  <c r="Q238" i="9"/>
  <c r="S237" i="9"/>
  <c r="Q237" i="9"/>
  <c r="AE233" i="9"/>
  <c r="AE232" i="9"/>
  <c r="AE231" i="9"/>
  <c r="AE206" i="9"/>
  <c r="S206" i="9"/>
  <c r="AE205" i="9"/>
  <c r="S205" i="9"/>
  <c r="AE204" i="9"/>
  <c r="S204" i="9"/>
  <c r="AE203" i="9"/>
  <c r="AE202" i="9"/>
  <c r="S202" i="9"/>
  <c r="AE201" i="9"/>
  <c r="Z201" i="9"/>
  <c r="S201" i="9"/>
  <c r="AE200" i="9"/>
  <c r="Z200" i="9"/>
  <c r="S200" i="9"/>
  <c r="Z199" i="9"/>
  <c r="AE198" i="9"/>
  <c r="Z198" i="9"/>
  <c r="S198" i="9"/>
  <c r="AE197" i="9"/>
  <c r="Z197" i="9"/>
  <c r="S197" i="9"/>
  <c r="AE196" i="9"/>
  <c r="Z196" i="9"/>
  <c r="S196" i="9"/>
  <c r="AE195" i="9"/>
  <c r="Z195" i="9"/>
  <c r="Z194" i="9"/>
  <c r="S194" i="9"/>
  <c r="AE193" i="9"/>
  <c r="Z193" i="9"/>
  <c r="S193" i="9"/>
  <c r="AE192" i="9"/>
  <c r="Z192" i="9"/>
  <c r="S192" i="9"/>
  <c r="AE191" i="9"/>
  <c r="Z191" i="9"/>
  <c r="S191" i="9"/>
  <c r="AE190" i="9"/>
  <c r="Z190" i="9"/>
  <c r="S190" i="9"/>
  <c r="Z189" i="9"/>
  <c r="AE188" i="9"/>
  <c r="Z188" i="9"/>
  <c r="AE187" i="9"/>
  <c r="Z187" i="9"/>
  <c r="AE186" i="9"/>
  <c r="Z186" i="9"/>
  <c r="AE185" i="9"/>
  <c r="Z185" i="9"/>
  <c r="Z184" i="9"/>
  <c r="AE183" i="9"/>
  <c r="Z183" i="9"/>
  <c r="AE182" i="9"/>
  <c r="Z182" i="9"/>
  <c r="AE181" i="9"/>
  <c r="Z181" i="9"/>
  <c r="AE180" i="9"/>
  <c r="Z180" i="9"/>
  <c r="Z179" i="9"/>
  <c r="AE178" i="9"/>
  <c r="Z178" i="9"/>
  <c r="AE177" i="9"/>
  <c r="Z177" i="9"/>
  <c r="AE176" i="9"/>
  <c r="Z176" i="9"/>
  <c r="AE175" i="9"/>
  <c r="Z175" i="9"/>
  <c r="Z174" i="9"/>
  <c r="AE173" i="9"/>
  <c r="Z173" i="9"/>
  <c r="AE172" i="9"/>
  <c r="Z172" i="9"/>
  <c r="S171" i="9"/>
  <c r="S170" i="9"/>
  <c r="S169" i="9"/>
  <c r="S168" i="9"/>
  <c r="S167" i="9"/>
  <c r="S166" i="9"/>
  <c r="S165" i="9"/>
  <c r="S164" i="9"/>
  <c r="S163" i="9"/>
  <c r="S162" i="9"/>
  <c r="AA161" i="9"/>
  <c r="S161" i="9"/>
  <c r="AA160" i="9"/>
  <c r="S160" i="9"/>
  <c r="AA159" i="9"/>
  <c r="S159" i="9"/>
  <c r="AA158" i="9"/>
  <c r="S158" i="9"/>
  <c r="AA157" i="9"/>
  <c r="S157" i="9"/>
  <c r="AA156" i="9"/>
  <c r="S156" i="9"/>
  <c r="AA155" i="9"/>
  <c r="S155" i="9"/>
  <c r="AE154" i="9"/>
  <c r="AB154" i="9"/>
  <c r="S154" i="9"/>
  <c r="AE153" i="9"/>
  <c r="AB153" i="9"/>
  <c r="S153" i="9"/>
  <c r="AE152" i="9"/>
  <c r="AB152" i="9"/>
  <c r="S152" i="9"/>
  <c r="AE151" i="9"/>
  <c r="AB151" i="9"/>
  <c r="S151" i="9"/>
  <c r="AE150" i="9"/>
  <c r="AB150" i="9"/>
  <c r="S150" i="9"/>
  <c r="AE149" i="9"/>
  <c r="AB149" i="9"/>
  <c r="S149" i="9"/>
  <c r="AE148" i="9"/>
  <c r="AB148" i="9"/>
  <c r="S148" i="9"/>
  <c r="Z147" i="9"/>
  <c r="S147" i="9"/>
  <c r="Z146" i="9"/>
  <c r="S146" i="9"/>
  <c r="Z145" i="9"/>
  <c r="S145" i="9"/>
  <c r="Z144" i="9"/>
  <c r="S144" i="9"/>
  <c r="Z143" i="9"/>
  <c r="S143" i="9"/>
  <c r="Z142" i="9"/>
  <c r="S142" i="9"/>
  <c r="AF141" i="9"/>
  <c r="AB141" i="9"/>
  <c r="S141" i="9"/>
  <c r="AF140" i="9"/>
  <c r="AB140" i="9"/>
  <c r="S140" i="9"/>
  <c r="AF139" i="9"/>
  <c r="AB139" i="9"/>
  <c r="S139" i="9"/>
  <c r="AF138" i="9"/>
  <c r="AB138" i="9"/>
  <c r="S138" i="9"/>
  <c r="AF137" i="9"/>
  <c r="AB137" i="9"/>
  <c r="S137" i="9"/>
  <c r="S136" i="9"/>
  <c r="S135" i="9"/>
  <c r="S134" i="9"/>
  <c r="S133" i="9"/>
  <c r="S132" i="9"/>
  <c r="S131" i="9"/>
  <c r="S116" i="9"/>
  <c r="S115" i="9"/>
  <c r="S114" i="9"/>
  <c r="S113" i="9"/>
  <c r="S112" i="9"/>
  <c r="S111" i="9"/>
  <c r="S110" i="9"/>
  <c r="S109" i="9"/>
  <c r="S108" i="9"/>
  <c r="S107" i="9"/>
  <c r="S106" i="9"/>
  <c r="S105" i="9"/>
  <c r="AB104" i="9"/>
  <c r="S104" i="9"/>
  <c r="AB103" i="9"/>
  <c r="S103" i="9"/>
  <c r="AB102" i="9"/>
  <c r="S102" i="9"/>
  <c r="S101" i="9"/>
  <c r="S100" i="9"/>
  <c r="S99" i="9"/>
  <c r="S98" i="9"/>
  <c r="S97" i="9"/>
  <c r="S96" i="9"/>
  <c r="S95" i="9"/>
  <c r="S94" i="9"/>
  <c r="S93" i="9"/>
  <c r="S92" i="9"/>
  <c r="S91" i="9"/>
  <c r="S90" i="9"/>
  <c r="S89" i="9"/>
  <c r="S88" i="9"/>
  <c r="S87" i="9"/>
  <c r="S86" i="9"/>
  <c r="S85" i="9"/>
  <c r="S84" i="9"/>
  <c r="S83" i="9"/>
  <c r="S82" i="9"/>
  <c r="S75" i="9"/>
  <c r="S74" i="9"/>
  <c r="AB71" i="9"/>
  <c r="AB70" i="9"/>
  <c r="AB67" i="9"/>
  <c r="AB66" i="9"/>
  <c r="AE63" i="9"/>
  <c r="AE62" i="9"/>
  <c r="AE61" i="9"/>
  <c r="S61" i="9"/>
  <c r="S60" i="9"/>
  <c r="AE59" i="9"/>
  <c r="S59" i="9"/>
  <c r="AE58" i="9"/>
  <c r="S58" i="9"/>
  <c r="AE57" i="9"/>
  <c r="S57" i="9"/>
  <c r="S56" i="9"/>
  <c r="AE55" i="9"/>
  <c r="S55" i="9"/>
  <c r="AE54" i="9"/>
  <c r="S54" i="9"/>
  <c r="AE53" i="9"/>
  <c r="S53" i="9"/>
  <c r="S52" i="9"/>
  <c r="AE51" i="9"/>
  <c r="S51" i="9"/>
  <c r="AE50" i="9"/>
  <c r="S50" i="9"/>
  <c r="AE49" i="9"/>
  <c r="S49" i="9"/>
  <c r="S48" i="9"/>
  <c r="S47" i="9"/>
  <c r="S46" i="9"/>
  <c r="S45" i="9"/>
  <c r="S41" i="9"/>
  <c r="S40" i="9"/>
  <c r="S39" i="9"/>
  <c r="S38" i="9"/>
  <c r="S37" i="9"/>
  <c r="S36" i="9"/>
  <c r="S35" i="9"/>
  <c r="S34" i="9"/>
  <c r="S33" i="9"/>
  <c r="S32" i="9"/>
  <c r="AE31" i="9"/>
  <c r="S31" i="9"/>
  <c r="AE30" i="9"/>
  <c r="S30" i="9"/>
  <c r="AE29" i="9"/>
  <c r="S29" i="9"/>
  <c r="AE28" i="9"/>
  <c r="S28" i="9"/>
  <c r="AF27" i="9"/>
  <c r="AC27" i="9"/>
  <c r="S27" i="9"/>
  <c r="AF26" i="9"/>
  <c r="AC26" i="9"/>
  <c r="S26" i="9"/>
  <c r="AF25" i="9"/>
  <c r="AC25" i="9"/>
  <c r="S25" i="9"/>
  <c r="AF24" i="9"/>
  <c r="AC24" i="9"/>
  <c r="S24" i="9"/>
  <c r="AF23" i="9"/>
  <c r="AC23" i="9"/>
  <c r="S23" i="9"/>
  <c r="AF22" i="9"/>
  <c r="AC22" i="9"/>
  <c r="S22" i="9"/>
  <c r="AF21" i="9"/>
  <c r="AC21" i="9"/>
  <c r="S21" i="9"/>
  <c r="AF20" i="9"/>
  <c r="AC20" i="9"/>
  <c r="S20" i="9"/>
  <c r="AF19" i="9"/>
  <c r="AC19" i="9"/>
  <c r="S19" i="9"/>
  <c r="AF18" i="9"/>
  <c r="AC18" i="9"/>
  <c r="S18" i="9"/>
  <c r="AF17" i="9"/>
  <c r="AC17" i="9"/>
  <c r="S17" i="9"/>
  <c r="AF16" i="9"/>
  <c r="AC16" i="9"/>
  <c r="S16" i="9"/>
  <c r="AF15" i="9"/>
  <c r="AC15" i="9"/>
  <c r="S15" i="9"/>
  <c r="AF14" i="9"/>
  <c r="AC14" i="9"/>
  <c r="S14" i="9"/>
  <c r="AF13" i="9"/>
  <c r="AC13" i="9"/>
  <c r="AF12" i="9"/>
  <c r="AC12" i="9"/>
  <c r="AF11" i="9"/>
  <c r="AC11" i="9"/>
  <c r="AF10" i="9"/>
  <c r="AC10" i="9"/>
  <c r="AF9" i="9"/>
  <c r="AC9" i="9"/>
  <c r="AF8" i="9"/>
  <c r="AC8" i="9"/>
  <c r="AF7" i="9"/>
  <c r="AC7" i="9"/>
  <c r="AF6" i="9"/>
  <c r="AC6" i="9"/>
  <c r="AF5" i="9"/>
  <c r="AC5" i="9"/>
  <c r="AF4" i="9"/>
  <c r="AC4" i="9"/>
  <c r="Z1754" i="8"/>
  <c r="Z1753" i="8"/>
  <c r="Z1752" i="8"/>
  <c r="Z1751" i="8"/>
  <c r="K1519" i="8"/>
  <c r="K1518" i="8"/>
  <c r="K1517" i="8"/>
  <c r="K1516" i="8"/>
  <c r="F396" i="8"/>
  <c r="F391" i="8"/>
  <c r="D184" i="8"/>
  <c r="D183" i="8"/>
  <c r="D182" i="8"/>
  <c r="D181" i="8"/>
  <c r="D180" i="8"/>
  <c r="D179" i="8"/>
  <c r="D178" i="8"/>
  <c r="D177" i="8"/>
  <c r="AB176" i="8"/>
  <c r="AA176" i="8"/>
  <c r="V176" i="8"/>
  <c r="D176" i="8"/>
  <c r="AB175" i="8"/>
  <c r="AA175" i="8"/>
  <c r="V175" i="8"/>
  <c r="D175" i="8"/>
  <c r="AB174" i="8"/>
  <c r="AA174" i="8"/>
  <c r="V174" i="8"/>
  <c r="D174" i="8"/>
  <c r="AB173" i="8"/>
  <c r="AA173" i="8"/>
  <c r="V173" i="8"/>
  <c r="D173" i="8"/>
  <c r="AB172" i="8"/>
  <c r="AA172" i="8"/>
  <c r="V172" i="8"/>
  <c r="D172" i="8"/>
  <c r="AB171" i="8"/>
  <c r="AA171" i="8"/>
  <c r="V171" i="8"/>
  <c r="D171" i="8"/>
  <c r="AB170" i="8"/>
  <c r="AA170" i="8"/>
  <c r="V170" i="8"/>
  <c r="D170" i="8"/>
  <c r="AB169" i="8"/>
  <c r="AA169" i="8"/>
  <c r="V169" i="8"/>
  <c r="D169" i="8"/>
  <c r="AB168" i="8"/>
  <c r="AA168" i="8"/>
  <c r="V168" i="8"/>
  <c r="D168" i="8"/>
  <c r="AB167" i="8"/>
  <c r="AA167" i="8"/>
  <c r="V167" i="8"/>
  <c r="D167" i="8"/>
  <c r="AB166" i="8"/>
  <c r="AA166" i="8"/>
  <c r="V166" i="8"/>
  <c r="D166" i="8"/>
  <c r="AB165" i="8"/>
  <c r="AA165" i="8"/>
  <c r="V165" i="8"/>
  <c r="D165" i="8"/>
  <c r="AB164" i="8"/>
  <c r="AA164" i="8"/>
  <c r="V164" i="8"/>
  <c r="D164" i="8"/>
  <c r="AB163" i="8"/>
  <c r="AA163" i="8"/>
  <c r="V163" i="8"/>
  <c r="AB162" i="8"/>
  <c r="AA162" i="8"/>
  <c r="V162" i="8"/>
  <c r="AB161" i="8"/>
  <c r="AA161" i="8"/>
  <c r="V161" i="8"/>
  <c r="AB160" i="8"/>
  <c r="AA160" i="8"/>
  <c r="V160" i="8"/>
  <c r="AB159" i="8"/>
  <c r="AA159" i="8"/>
  <c r="V159" i="8"/>
  <c r="AB158" i="8"/>
  <c r="AA158" i="8"/>
  <c r="V158" i="8"/>
  <c r="AB157" i="8"/>
  <c r="AA157" i="8"/>
  <c r="V157" i="8"/>
  <c r="AB156" i="8"/>
  <c r="AA156" i="8"/>
  <c r="V156" i="8"/>
  <c r="AB155" i="8"/>
  <c r="AA155" i="8"/>
  <c r="V155" i="8"/>
  <c r="AB154" i="8"/>
  <c r="AA154" i="8"/>
  <c r="V154" i="8"/>
  <c r="AB153" i="8"/>
  <c r="AA153" i="8"/>
  <c r="V153" i="8"/>
  <c r="L143" i="8"/>
  <c r="L142" i="8"/>
  <c r="L141" i="8"/>
  <c r="L140" i="8"/>
  <c r="L139" i="8"/>
  <c r="L138" i="8"/>
  <c r="L137" i="8"/>
  <c r="L136" i="8"/>
  <c r="L135" i="8"/>
  <c r="L134" i="8"/>
  <c r="L133" i="8"/>
  <c r="L132" i="8"/>
  <c r="L131" i="8"/>
  <c r="F70" i="8"/>
  <c r="F69" i="8"/>
  <c r="F68" i="8"/>
  <c r="F67" i="8"/>
  <c r="F66" i="8"/>
  <c r="F65" i="8"/>
  <c r="F64" i="8"/>
  <c r="F63" i="8"/>
  <c r="F62" i="8"/>
  <c r="A62" i="8"/>
  <c r="A63" i="8" s="1"/>
  <c r="A64" i="8" s="1"/>
  <c r="A65" i="8" s="1"/>
  <c r="A66" i="8" s="1"/>
  <c r="A67" i="8" s="1"/>
  <c r="A68" i="8" s="1"/>
  <c r="A69" i="8" s="1"/>
  <c r="F61" i="8"/>
  <c r="F60" i="8"/>
  <c r="F59" i="8"/>
  <c r="F58" i="8"/>
  <c r="F57" i="8"/>
  <c r="F56" i="8"/>
  <c r="F55" i="8"/>
  <c r="F54" i="8"/>
  <c r="F53" i="8"/>
  <c r="F52" i="8"/>
  <c r="A52" i="8"/>
  <c r="A53" i="8" s="1"/>
  <c r="A54" i="8" s="1"/>
  <c r="A55" i="8" s="1"/>
  <c r="A56" i="8" s="1"/>
  <c r="A57" i="8" s="1"/>
  <c r="A58" i="8" s="1"/>
  <c r="A59" i="8" s="1"/>
  <c r="F51" i="8"/>
  <c r="F50" i="8"/>
  <c r="F49" i="8"/>
  <c r="F48" i="8"/>
  <c r="F47" i="8"/>
  <c r="F46" i="8"/>
  <c r="F45" i="8"/>
  <c r="F44" i="8"/>
  <c r="F43" i="8"/>
  <c r="F42" i="8"/>
  <c r="A42" i="8"/>
  <c r="A43" i="8" s="1"/>
  <c r="A44" i="8" s="1"/>
  <c r="A45" i="8" s="1"/>
  <c r="A46" i="8" s="1"/>
  <c r="A47" i="8" s="1"/>
  <c r="A48" i="8" s="1"/>
  <c r="A49" i="8" s="1"/>
  <c r="F41" i="8"/>
  <c r="D40" i="8"/>
  <c r="D39" i="8"/>
  <c r="D38" i="8"/>
  <c r="D37" i="8"/>
  <c r="D36" i="8"/>
  <c r="D35" i="8"/>
  <c r="D34" i="8"/>
  <c r="D33" i="8"/>
  <c r="D32" i="8"/>
  <c r="D31" i="8"/>
  <c r="D30" i="8"/>
</calcChain>
</file>

<file path=xl/sharedStrings.xml><?xml version="1.0" encoding="utf-8"?>
<sst xmlns="http://schemas.openxmlformats.org/spreadsheetml/2006/main" count="521" uniqueCount="274">
  <si>
    <t>Trial No.</t>
  </si>
  <si>
    <t>Literatures</t>
  </si>
  <si>
    <t>Site</t>
  </si>
  <si>
    <t>Country</t>
  </si>
  <si>
    <t>China</t>
  </si>
  <si>
    <t>India</t>
  </si>
  <si>
    <t>Zong, R., Han, Y., Tan, M., Zou, R., Wang, Z., 2022. Migration characteristics of soil salinity in saline-sodic cotton field with different reclamation time in non-irrigation season. Agricultural Water Management 263.</t>
    <phoneticPr fontId="6" type="noConversion"/>
  </si>
  <si>
    <t>Shihezi, Xinjiang</t>
    <phoneticPr fontId="6" type="noConversion"/>
  </si>
  <si>
    <t>Zheng, Z., Zhang, F., Ma, F., Chai, X., Zhu, Z., Shi, J., Zhang, S., 2009. Spatiotemporal changes in soil salinity in a drip-irrigated field. Geoderma 149(3-4), 243-248.</t>
    <phoneticPr fontId="6" type="noConversion"/>
  </si>
  <si>
    <t>Maigaiti,Xinjiang</t>
    <phoneticPr fontId="6" type="noConversion"/>
  </si>
  <si>
    <t>Zhao, X., Xu, H., Zhang, P., Bai, Y., Zhang, Q., 2015. Impact of Changing Irrigation Patterns on Saltwater Dynamics of Soil in Farmlands and their Shelterbelts in the Irrigated Zone of Kalamiji Oasis. Irrigation And Drainage 64(3), 393-399.</t>
    <phoneticPr fontId="6" type="noConversion"/>
  </si>
  <si>
    <t>Kalamiji Oasis, Xinjiang</t>
    <phoneticPr fontId="6" type="noConversion"/>
  </si>
  <si>
    <t>Zhao, L., Heng, T., Yang, L., Xu, X., Feng, Y., 2021. Study on the Farmland Improvement Effect of Drainage Measures under Film Mulch with Drip Irrigation in Saline-Alkali Land in Arid Areas. Sustainability 13(8).</t>
    <phoneticPr fontId="6" type="noConversion"/>
  </si>
  <si>
    <t>Shawan, Xinjiang</t>
    <phoneticPr fontId="6" type="noConversion"/>
  </si>
  <si>
    <t>Zhangzhong, L., Yang, P., Zheng, W., Wang, C., Zhang, C., Niu, M., 2018. Effects of Drip Irrigation Models on Chemical Clogging under Saline Water Use in Hetao District, China. Water 10(3).</t>
    <phoneticPr fontId="6" type="noConversion"/>
  </si>
  <si>
    <t>Hetao, Inner Mongolia</t>
    <phoneticPr fontId="6" type="noConversion"/>
  </si>
  <si>
    <t>Zhang, Z., Hu, H., Tian, F., Hu, H., Yao, X., Zhong, R., 2014. Soil salt distribution under mulched drip irrigation in an arid area of northwestern China. Journal Of Arid Environments 104, 23-33.</t>
    <phoneticPr fontId="6" type="noConversion"/>
  </si>
  <si>
    <t>Bayangol, Xinjiang</t>
    <phoneticPr fontId="6" type="noConversion"/>
  </si>
  <si>
    <t>Zhang, Y., Zhu, Y., Yao, B., 2020. A study on interannual change features of soil salinity of cotton field with drip irrigation under mulch in Southern Xinjiang. Plos One 15(12).</t>
    <phoneticPr fontId="6" type="noConversion"/>
  </si>
  <si>
    <t>Tarim University, Xinjiang</t>
    <phoneticPr fontId="6" type="noConversion"/>
  </si>
  <si>
    <t>Hengshui, Bohai Plain</t>
    <phoneticPr fontId="6" type="noConversion"/>
  </si>
  <si>
    <t>Zhang, A., Zheng, C., Li, K., Dang, H., Cao, C., Rahma, A.E., Zhang, J., Feng, D., 2020. RESPONSES OF SOIL WATER-SALT VARIATION AND COTTON GROWTH TO DRIP IRRIGATION WITH SALINE WATER IN THE LOW PLAIN NEAR THE BOHAI SEA. Irrigation And Drainage 69(3), 448-459.</t>
    <phoneticPr fontId="6" type="noConversion"/>
  </si>
  <si>
    <t>Zhang, A., Li, K., Sun, J., Dang, H., Sun, C., Rahma, A.E., Wang, G., Zhang, J., Feng, D., 2020. Effects of a 10-year irrigation with saline water on soil physico-chemical properties and cotton production. Journal Of Soil And Water Conservation 75(5), 629-639.</t>
    <phoneticPr fontId="6" type="noConversion"/>
  </si>
  <si>
    <t>Yang, G., Li, F., Tian, L., He, X., Gao, Y., Wang, Z., Ren, F., 2020. Soil physicochemical properties and cotton (Gossypium hirsutum L.) yield under brackish water mulched drip irrigation. Soil &amp; Tillage Research 199.</t>
    <phoneticPr fontId="6" type="noConversion"/>
  </si>
  <si>
    <t>Xing, X., Du, W., Ma, X., 2019. Field-scale distribution and heterogeneity of soil salinity in the mulched-drip-irrigation cotton field. Archives Of Agronomy And Soil Science 65(9), 1248-1261.</t>
    <phoneticPr fontId="6" type="noConversion"/>
  </si>
  <si>
    <t>Xiao, C., Li, M., Fan, J., Zhang, F., Li, Y., Cheng, H., Li, Y., Hou, X., Chen, J., 2021. Salt Leaching with Brackish Water during Growing Season Improves Cotton Growth and Productivity, Water Use Efficiency and Soil Sustainability in Southern Xinjiang. Water 13(18).</t>
    <phoneticPr fontId="6" type="noConversion"/>
  </si>
  <si>
    <t>Yuli County, Korla, Xinjiang</t>
    <phoneticPr fontId="6" type="noConversion"/>
  </si>
  <si>
    <t>Wu, H., Kang, S., Li, X., Guo, P., Hu, S., 2020. Optimization-Based Water-Salt Dynamic Threshold Analysis of Cotton Root Zone in Arid Areas. Water 12(9).</t>
    <phoneticPr fontId="6" type="noConversion"/>
  </si>
  <si>
    <t>Akesu, Xinjiang</t>
    <phoneticPr fontId="6" type="noConversion"/>
  </si>
  <si>
    <t>Wang, Z.-h., Zheng, X.-r., Lei, C.-x., Li, Z.-y., 2010. The research on the field soil salinity environment change with different drip irrigation years, International Conference of Environment Materials and Environment Management. Advanced Materials Research, Harbin, PEOPLES R CHINA, pp. 792-796.</t>
    <phoneticPr fontId="6" type="noConversion"/>
  </si>
  <si>
    <t>Xinjiang</t>
    <phoneticPr fontId="6" type="noConversion"/>
  </si>
  <si>
    <t>XiaYeDi Irrigation Zone, Xinjiang</t>
    <phoneticPr fontId="6" type="noConversion"/>
  </si>
  <si>
    <t>Wang, R., Wan, S., Sun, J., Xiao, H., 2018. Soil salinity, sodicity and cotton yield parameters under different drip irrigation regimes during saline wasteland reclamation. Agricultural Water Management 209, 20-31.</t>
    <phoneticPr fontId="6" type="noConversion"/>
  </si>
  <si>
    <t>Karamay, Xinjiang</t>
    <phoneticPr fontId="6" type="noConversion"/>
  </si>
  <si>
    <t>Wang, R., Wan, S., Kang, Y., Dou, C., 2014. Assessment of secondary soil salinity prevention and economic benefit under different drip line placement and irrigation regime in northwest China. Agricultural Water Management 131, 41-49.</t>
    <phoneticPr fontId="6" type="noConversion"/>
  </si>
  <si>
    <t>Karamay Farm, Xinjiang</t>
    <phoneticPr fontId="6" type="noConversion"/>
  </si>
  <si>
    <t>Wang, R., Kang, Y., Wan, S., Hu, W., Liu, S., Liu, S., 2011. Salt distribution and the growth of cotton under different drip irrigation regimes in a saline area. Agricultural Water Management 100(1), 58-69.</t>
    <phoneticPr fontId="6" type="noConversion"/>
  </si>
  <si>
    <t>Wang, R., Kang, Y., Wan, S., Hu, W., Liu, S., Jiang, S., Liu, S., 2012. Influence of different amounts of irrigation water on salt leaching and cotton growth under drip irrigation in an arid and saline area. Agricultural Water Management 110, 109-117.</t>
    <phoneticPr fontId="6" type="noConversion"/>
  </si>
  <si>
    <t>Wang, H., Feng, D., Zhang, A., Zheng, C., Li, K., Ning, S., Zhang, J., Sun, C., 2022. Effects of saline water mulched drip irrigation on cotton yield and soil quality in the North China Plain. Agricultural Water Management 262.</t>
    <phoneticPr fontId="6" type="noConversion"/>
  </si>
  <si>
    <t>Henshui Station, North China Plain</t>
    <phoneticPr fontId="6" type="noConversion"/>
  </si>
  <si>
    <t>Wang, D., Wang, Z., Lv, T., Zong, R., Zhu, Y., Zhang, J., Wang, T., 2021. Effects of drip tape modes on soil hydrothermal conditions and cotton yield (Gossypium hirsutum L.) under machine-harvest patterns. Peerj 9.</t>
    <phoneticPr fontId="6" type="noConversion"/>
  </si>
  <si>
    <t>Wang, C., Yang, G., Li, J., He, X., Xue, L., Long, A., 2017. Effects of timing and duration under brackish water mulch drip irrigation on cotton yield in northern Xinjiang, China. International Journal Of Agricultural And Biological Engineering 10(6), 115-122.</t>
    <phoneticPr fontId="6" type="noConversion"/>
  </si>
  <si>
    <t>Tan, S., Wang, Q., Xu, D., Zhang, J., Shan, Y., 2017. Evaluating effects of four controlling methods in bare strips on soil temperature, water, and salt accumulation under film-mulched drip irrigation. Field Crops Research 214, 350-358.</t>
    <phoneticPr fontId="6" type="noConversion"/>
  </si>
  <si>
    <t>Bazhou, Tarim, Xinjiang</t>
    <phoneticPr fontId="6" type="noConversion"/>
  </si>
  <si>
    <t>Shan, Y.Y., Wang, Q.J., Wang, C.X., Su, L.J., Dong, W.C., Zhang, J.H., Cao, L., 2021. DETERMINING OPTIMAL DRIP-IRRIGATION VOLUMES AFTER WETTING FOR MULCHED DRY-SEEDED COTTON (GOSSYPIUM HIRSUTUM L.) DURING THE SEEDLING STAGE USING HYDRUS-3D. Applied Ecology And Environmental Research 19(5), 3679-3702.</t>
    <phoneticPr fontId="6" type="noConversion"/>
  </si>
  <si>
    <t>Korla, Xinjiang</t>
    <phoneticPr fontId="6" type="noConversion"/>
  </si>
  <si>
    <t>Ren, F., Yang, G., Li, W., He, X., Gao, Y., Tian, L., Li, F., Wang, Z., Liu, S., 2021. Yield-compatible salinity level for growing cotton (Gossypium hirsutum L.) under mulched drip irrigation using saline water. Agricultural Water Management 250.</t>
    <phoneticPr fontId="6" type="noConversion"/>
  </si>
  <si>
    <t>Rajak, D., Manjunatha, M.V., Rajkumar, G.R., Hebbara, M., Minhas, P.S., 2006. Comparative effects of drip and furrow irrigation on the yield and water productivity of cotton (Gossypium hirsutum L.) in a saline and waterlogged vertisol. Agricultural Water Management 83(1-2), 30-36.</t>
    <phoneticPr fontId="6" type="noConversion"/>
  </si>
  <si>
    <t>Gangavathi, Karnataka</t>
    <phoneticPr fontId="6" type="noConversion"/>
  </si>
  <si>
    <t>India</t>
    <phoneticPr fontId="6" type="noConversion"/>
  </si>
  <si>
    <t>Min, W., Hou, Z., Ma, L., Zhang, W., Ru, S., Ye, J., 2014. Effects of water salinity and N application rate on water- and N-use efficiency of cotton under drip irrigation. Journal Of Arid Land 6(4), 454-467.</t>
    <phoneticPr fontId="6" type="noConversion"/>
  </si>
  <si>
    <t>Min, W., Guo, H., Zhou, G., Zhang, W., Ma, L., Ye, J., Hou, Z., Wu, L., 2016. Soil salinity, leaching, and cotton growth as affected by saline water drip irrigation and N fertigation. Acta Agriculturae Scandinavica Section B-Soil And Plant Science 66(6), 489-501.</t>
    <phoneticPr fontId="6" type="noConversion"/>
  </si>
  <si>
    <t>Mai, W., Tian, C., Li, C., 2013. Soil Salinity Dynamics under Drip Irrigation and Mulch Film and Their Effects on Cotton Root Length. Communications In Soil Science And Plant Analysis 44(9), 1489-1502.</t>
    <phoneticPr fontId="6" type="noConversion"/>
  </si>
  <si>
    <t>Liu, Z., Jiao, X., Lu, S., Zhu, C., Zhai, Y., Guo, W., 2019. Effects of winter irrigation on soil salinity and jujube growth in arid regions. Plos One 14(6)</t>
    <phoneticPr fontId="6" type="noConversion"/>
  </si>
  <si>
    <t>Qiemo, Bayingolin, Xinjiang</t>
    <phoneticPr fontId="6" type="noConversion"/>
  </si>
  <si>
    <t>Liu, M.-x., Yang, J.-s., Li, X.-m., Yu, M., Wang, J., 2012. Effects of Irrigation Water Quality and Drip Tape Arrangement on Soil Salinity, Soil Moisture Distribution, and Cotton Yield (Gossypium hirsutum L.) Under Mulched Drip Irrigation in Xinjiang, China. Journal Of Integrative Agriculture 11(3), 502-511.</t>
    <phoneticPr fontId="6" type="noConversion"/>
  </si>
  <si>
    <t>Junggar, Xinjiang</t>
    <phoneticPr fontId="6" type="noConversion"/>
  </si>
  <si>
    <t>Liu, M., Yang, J., Li, X., Liu, G., Yu, M., Wang, J., 2013. Distribution and dynamics of soil water and salt under different drip irrigation regimes in northwest China. Irrigation Science 31(4), 675-688.</t>
    <phoneticPr fontId="6" type="noConversion"/>
  </si>
  <si>
    <t>Wulanwusu, Xinjiang</t>
    <phoneticPr fontId="6" type="noConversion"/>
  </si>
  <si>
    <t>Lin, X., Wang, Z., Li, J., 2022. Spatial variability of salt content caused by nonuniform distribution of irrigation and soil properties in drip irrigation subunits with different lateral layouts under arid environments. Agricultural Water Management 266.</t>
    <phoneticPr fontId="6" type="noConversion"/>
  </si>
  <si>
    <t>Lin, X., Wang, Z., Li, J., 2021. Identifying the factors dominating the spatial distribution of water and salt in soil and cotton yield under arid environments of drip irrigation with different lateral lengths. Agricultural Water Management 250.</t>
    <phoneticPr fontId="6" type="noConversion"/>
  </si>
  <si>
    <t>Li, X., Jin, M., Zhou, N., Jiang, S., Hu, Y., 2018. Inter-dripper variation of soil water and salt in a mulched drip irrigated cotton field: Advantages of 3-D modelling. Soil &amp; Tillage Research 184, 186-194.</t>
    <phoneticPr fontId="6" type="noConversion"/>
  </si>
  <si>
    <t>Peacock River, Xinjiang</t>
    <phoneticPr fontId="6" type="noConversion"/>
  </si>
  <si>
    <t>Li, X., Jin, M., Zhou, N., Huang, J., Jiang, S., Telesphore, H., 2016. Evaluation of evapotranspiration and deep percolation under mulched drip irrigation in an oasis of Tarim basin, China. Journal Of Hydrology 538, 677-688.</t>
    <phoneticPr fontId="6" type="noConversion"/>
  </si>
  <si>
    <t>Tarim River Basin, Xinjiang</t>
    <phoneticPr fontId="6" type="noConversion"/>
  </si>
  <si>
    <t>Li, W., Wang, Z., Zhang, J., Zong, R., 2022. Soil salinity variations and cotton growth under long-term mulched drip irrigation in saline-alkali land of arid oasis. Irrigation Science 40(1), 103-113.</t>
    <phoneticPr fontId="6" type="noConversion"/>
  </si>
  <si>
    <t>Paotai, Shihezi, Xinjiang</t>
    <phoneticPr fontId="6" type="noConversion"/>
  </si>
  <si>
    <t>Li, W., Wang, Z., Zhang, J., Liu, N., 2021. Variations of Soil Salinity and Cotton Growth under Six-Years Mulched Drip Irrigation. Agronomy-Basel 11(6).</t>
    <phoneticPr fontId="6" type="noConversion"/>
  </si>
  <si>
    <t>Li, M., Xiao, J., Bai, Y., Du, Y., Zhang, F., Cheng, H., Wang, H., 2020. Response Mechanism of Cotton Growth to Water and Nutrients under Drip Irrigation with Plastic Mulch in Southern Xinjiang. Journal Of Sensors 2020.</t>
    <phoneticPr fontId="6" type="noConversion"/>
  </si>
  <si>
    <t>Leilei, G., Zaimin, W., 2022. Interaction Between Brackish Water Intermittent Infiltration and Cultivated Soil Environment: A Case Study From Arid Piedmont Plain of Northwest China. Frontiers In Earth Science 10.</t>
    <phoneticPr fontId="6" type="noConversion"/>
  </si>
  <si>
    <t>Tarim, Xinjiang</t>
    <phoneticPr fontId="6" type="noConversion"/>
  </si>
  <si>
    <t>Kang, Y., Wang, R., Wan, S., Hu, W., Jiang, S., Liu, S., 2012. Effects of different water levels on cotton growth and water use through drip irrigation in an arid region with saline ground water of Northwest China. Agricultural Water Management 109, 117-126.</t>
    <phoneticPr fontId="6" type="noConversion"/>
  </si>
  <si>
    <t>Hu, S., Shen, Y., Chen, X., Gan, Y., Wang, X., 2013. Effects of saline water drip irrigation on soil salinity and cotton growth in an Oasis Field. Ecohydrology 6(6), 1021-1030.</t>
    <phoneticPr fontId="6" type="noConversion"/>
  </si>
  <si>
    <t>Hou, X., Xiang, Y., Fan, J., Zhang, F., Hu, W., Yan, F., Xiao, C., Li, Y., Cheng, H., Li, Z., 2022. Spatial distribution and variability of soil salinity in film-mulched cotton fields under various drip irrigation regimes in southern Xinjiang of China. Soil &amp; Tillage Research 223.</t>
    <phoneticPr fontId="6" type="noConversion"/>
  </si>
  <si>
    <t>He, P., Yu, S.e., Zhang, F., Ma, T., Ding, J., Chen, K., Chen, X., Dai, Y., 2022. Effects of Soil Water Regulation on the Cotton Yield, Fiber Quality and Soil Salt Accumulation under Mulched Drip Irrigation in Southern Xinjiang, China. Agronomy-Basel 12(5).</t>
    <phoneticPr fontId="6" type="noConversion"/>
  </si>
  <si>
    <t>Han, S., Yang, Y., Li, H., Yang, Y., Wang, J., Cao, J., 2019. Determination of crop water use and coefficient in drip-irrigated cotton fields in arid regions. Field Crops Research 236, 85-95.</t>
    <phoneticPr fontId="6" type="noConversion"/>
  </si>
  <si>
    <t>Guan, Z., Jia, Z., Zhao, Z., You, Q., 2019. Dynamics and Distribution of Soil Salinity under Long-Term Mulched Drip Irrigation in an Arid Area of Northwestern China. Water 11(6).</t>
    <phoneticPr fontId="6" type="noConversion"/>
  </si>
  <si>
    <t>Guan, H.-j., Li, J.-s., Li, Y.-f., 2013. Effects of Drip System Uniformity and Irrigation Amount on Water and Salt Distributions in Soil Under Arid Conditions. Journal Of Integrative Agriculture 12(5), 924-939.</t>
    <phoneticPr fontId="6" type="noConversion"/>
  </si>
  <si>
    <t>Urumqi, Xinjiang</t>
    <phoneticPr fontId="6" type="noConversion"/>
  </si>
  <si>
    <t>Feng, J., Liu, H., Wang, G., Tian, R., Cao, M., Bai, Z., He, T., 2021. Effect of Periodic Winter Irrigation on Salt Distribution Characteristics and Cotton Yield in Drip Irrigation under Plastic Film in Xinjiang. Water 13(18).</t>
    <phoneticPr fontId="6" type="noConversion"/>
  </si>
  <si>
    <t>Manas County, Xinjiang</t>
    <phoneticPr fontId="6" type="noConversion"/>
  </si>
  <si>
    <t>Feng, D., Zhang, J., Cao, C., Sun, J., Shao, L., Li, F., Dang, H., Sun, C., 2015. Soil Salt Accumulation and Crop Yield under Long-Term Irrigation with Saline Water. Journal Of Irrigation And Drainage Engineering 141(12).</t>
    <phoneticPr fontId="6" type="noConversion"/>
  </si>
  <si>
    <t>Henshui, Hebei</t>
    <phoneticPr fontId="6" type="noConversion"/>
  </si>
  <si>
    <t>Danierhan, S., Shalamu, A., Tumaerbai, H., Guan, D., 2013. Effects of emitter discharge rates on soil salinity distribution and cotton (Gossypium hirsutum L.) yield under drip irrigation with plastic mulch in an arid region of Northwest China. Journal Of Arid Land 5(1), 51-59.</t>
    <phoneticPr fontId="6" type="noConversion"/>
  </si>
  <si>
    <t>Aksu, Xinjiang</t>
    <phoneticPr fontId="6" type="noConversion"/>
  </si>
  <si>
    <t>Cheng, M., Wang, H., Fan, J., Wang, X., Sun, X., Yang, L., Zhang, S., Xiang, Y., Zhang, F., 2021. Crop yield and water productivity under salty water irrigation: A global meta-analysis. Agricultural Water Management 256.</t>
    <phoneticPr fontId="6" type="noConversion"/>
  </si>
  <si>
    <t>-</t>
    <phoneticPr fontId="6" type="noConversion"/>
  </si>
  <si>
    <t>Global</t>
    <phoneticPr fontId="6" type="noConversion"/>
  </si>
  <si>
    <t>Chen, W., Jin, M., Ferre, T.P.A., Liu, Y., Xian, Y., Shan, T., Ping, X., 2018. Spatial distribution of soil moisture, soil salinity, and root density beneath a cotton field under mulched drip irrigation with brackish and fresh water. Field Crops Research 215, 207-221.</t>
    <phoneticPr fontId="6" type="noConversion"/>
  </si>
  <si>
    <t>Peacock River, Tarim Basin, Xinjiang</t>
    <phoneticPr fontId="6" type="noConversion"/>
  </si>
  <si>
    <t>Chen, W., Jin, M., Ferre, T.P.A., Liu, Y., Huang, J., Xian, Y., 2020. Soil conditions affect cotton root distribution and cotton yield under mulched drip irrigation. Field Crops Research 249.</t>
    <phoneticPr fontId="6" type="noConversion"/>
  </si>
  <si>
    <t>Tarim Basin, Xinjiang</t>
    <phoneticPr fontId="6" type="noConversion"/>
  </si>
  <si>
    <t>Chen, J., Wang, Z., Zhang, J., Cao, W., 2020a. Effects of Different Salt Stress on Physiological Growth and Yield of Drip Irrigation Cotton (Gossypium hirsutum L.). Intelligent Automation And Soft Computing 26(5), 949-959.</t>
    <phoneticPr fontId="6" type="noConversion"/>
  </si>
  <si>
    <t>Key Laboratory of Modern Water-Saving Irrigation Production
and Construction Corps, Xinjiang</t>
    <phoneticPr fontId="6" type="noConversion"/>
  </si>
  <si>
    <t>Che, Z., Wang, J., Li, J., 2022. Determination of threshold soil salinity with consideration of salinity stress alleviation by applying nitrogen in the arid region. Irrigation Science 40(2), 283-296.</t>
    <phoneticPr fontId="6" type="noConversion"/>
  </si>
  <si>
    <t>Che, Z., Wang, J., Li, J., 2021. Effects of water quality, irrigation amount and nitrogen applied on soil salinity and cotton production under mulched drip irrigation in arid Northwest China. Agricultural Water Management 247.</t>
    <phoneticPr fontId="6" type="noConversion"/>
  </si>
  <si>
    <t>Unlu, M., Kanber, R., Koc, D.L., Tekin, S., Kapur, B., 2011. Effects of deficit irrigation on the yield and yield components of drip irrigated cotton in a mediterranean environment. Agricultural Water Management 98(4), 597-605.</t>
    <phoneticPr fontId="6" type="noConversion"/>
  </si>
  <si>
    <t>Cukurova University, Adana</t>
    <phoneticPr fontId="6" type="noConversion"/>
  </si>
  <si>
    <t>Turkey</t>
    <phoneticPr fontId="6" type="noConversion"/>
  </si>
  <si>
    <t>Unlu, M., Kanber, R., Kapur, B., Tekin, S., Koc, D.L., 2011. The crop water stress index (CWSI) for drip irrigated cotton in a semi-arid region of Turkey. African Journal Of Biotechnology 10(12), 2258-2273.</t>
    <phoneticPr fontId="6" type="noConversion"/>
  </si>
  <si>
    <t>Tari, A.F., Coskun, Z., Odabasioglu, C., Akin, S., 2021. EFFECTS OF VARIOUS WATER LEVELS AND LATERAL SPACING ON THE YIELD AND QUALITY OF DRIP-IRRIGATED COTTON (GOSSYPIUM HIRSUTUM .L.) UNDER ARID CONDITIONS. Applied Ecology And Environmental Research 19(5), 4037-4053.</t>
    <phoneticPr fontId="6" type="noConversion"/>
  </si>
  <si>
    <t>Harran University, Sanliurfa</t>
    <phoneticPr fontId="6" type="noConversion"/>
  </si>
  <si>
    <t>Sugita, M., Matsuno, A., El-Kilani, R.M.M., Abdel-Fattah, A., Mahmoud, M.A., 2017. Crop evapotranspiration in the Nile Delta under different irrigation methods. Hydrological Sciences Journal-Journal Des Sciences Hydrologiques 62(10), 1618-1635.</t>
    <phoneticPr fontId="6" type="noConversion"/>
  </si>
  <si>
    <t>Zagazig &amp; Sakha</t>
    <phoneticPr fontId="6" type="noConversion"/>
  </si>
  <si>
    <t>Egypt</t>
    <phoneticPr fontId="6" type="noConversion"/>
  </si>
  <si>
    <t>Singh, Y., Rao, S.S., Regar, P.L., 2010. Deficit irrigation and nitrogen effects on seed cotton yield, water productivity and yield response factor in shallow soils of semi-arid environment. Agricultural Water Management 97(7), 965-970.</t>
    <phoneticPr fontId="6" type="noConversion"/>
  </si>
  <si>
    <t>Pali-Marwar</t>
    <phoneticPr fontId="6" type="noConversion"/>
  </si>
  <si>
    <t>India</t>
    <phoneticPr fontId="6" type="noConversion"/>
  </si>
  <si>
    <t>Singh, K., Rathore, P., Brar, A.S., Mishra, S.K., 2021. Drip fertigation improves seed cotton yield, water productivity and profitability of cotton raised under high density planting system in semi-arid environment. Emirates Journal Of Food And Agriculture 33(9), 781-793.</t>
    <phoneticPr fontId="6" type="noConversion"/>
  </si>
  <si>
    <t>Faridkot</t>
    <phoneticPr fontId="6" type="noConversion"/>
  </si>
  <si>
    <t>Singh, K., Brar, A.S., Singh, H.P., 2018. Drip fertigation improves water and nitrogen use efficiency of Bt cotton. Journal Of Soil And Water Conservation 73(5), 549-557.</t>
    <phoneticPr fontId="6" type="noConversion"/>
  </si>
  <si>
    <t>Sajid, I., Tischbein, B., Borgemeister, C., Floerke, M., 2022. Performance Evaluation and Water Availability of Canal Irrigation Scheme in Punjab Pakistan. Water 14(3).</t>
    <phoneticPr fontId="6" type="noConversion"/>
  </si>
  <si>
    <t>Punjab</t>
    <phoneticPr fontId="6" type="noConversion"/>
  </si>
  <si>
    <t>Pakistan</t>
    <phoneticPr fontId="6" type="noConversion"/>
  </si>
  <si>
    <t>Ramamurthy, V., Patil, N.G., Venugopalan, M.V., Challa, O., 2009. Effect of drip irrigation on productivity and water-use efficiency of hybrid cotton (Gossypium hirsutum) in Typic Haplusterts. Indian Journal Of Agricultural Sciences 79(2), 118-121.</t>
    <phoneticPr fontId="6" type="noConversion"/>
  </si>
  <si>
    <t>Panubali,</t>
    <phoneticPr fontId="6" type="noConversion"/>
  </si>
  <si>
    <t>Indonesia</t>
    <phoneticPr fontId="6" type="noConversion"/>
  </si>
  <si>
    <t>Rajak, D., Manjunatha, M.V., Rajkumar, G.R., Hebbara, M., Minhas, P.S., 2006. Comparative effects of drip and furrow irrigation on the yield and water productivity of cotton (Gossypium hirsutum L.) in a saline and waterlogged vertisol. Agricultural Water Management 83(1-2), 30-36.</t>
    <phoneticPr fontId="6" type="noConversion"/>
  </si>
  <si>
    <t>Gangavathi, Karnataka</t>
    <phoneticPr fontId="6" type="noConversion"/>
  </si>
  <si>
    <t>Oweis, T.Y., Farahani, H.J., Hachum, A.Y., 2011. Evapotranspiration and water use of full and deficit irrigated cotton in the Mediterranean environment in northern Syria. Agricultural Water Management 98(8), 1239-1248.</t>
    <phoneticPr fontId="6" type="noConversion"/>
  </si>
  <si>
    <t xml:space="preserve">Tel Hadya research station </t>
    <phoneticPr fontId="6" type="noConversion"/>
  </si>
  <si>
    <t>Syria</t>
    <phoneticPr fontId="6" type="noConversion"/>
  </si>
  <si>
    <t>Onder, D., Akiscan, Y., Onder, S., Mert, M., 2009. Effect of different irrigation water level on cotton yield and yield components. African Journal Of Biotechnology 8(8), 1536-1544.</t>
    <phoneticPr fontId="6" type="noConversion"/>
  </si>
  <si>
    <t>Amik Plain of Hatay</t>
    <phoneticPr fontId="6" type="noConversion"/>
  </si>
  <si>
    <t>Mitchell-McCallister, D., Cano, A., West, C., 2020. Meta-analysis of crop water use efficiency by irrigation system in the Texas High Plains. Irrigation Science 38(5-6), 535-546.</t>
    <phoneticPr fontId="6" type="noConversion"/>
  </si>
  <si>
    <t>Mandal, U.K., Warrington, D.N., Bhardwaj, A.K., Bar-Tal, A., Kautsky, L., Minz, D., Levy, G.J., 2008. Evaluating impact of irrigation water quality on a calcareous clay soil using principal component analysis. Geoderma 144(1-2), 189-197.</t>
    <phoneticPr fontId="6" type="noConversion"/>
  </si>
  <si>
    <t xml:space="preserve">Bet She'an Valley </t>
    <phoneticPr fontId="6" type="noConversion"/>
  </si>
  <si>
    <t>Israel</t>
    <phoneticPr fontId="6" type="noConversion"/>
  </si>
  <si>
    <t>Karam, F., Lahoud, R., Masaad, R., Daccache, A., Mounzer, O., Rouphael, Y., 2006. Water use and lint yield response of drip irrigated cotton to the length of irrigation season. Agricultural Water Management 85(3), 287-295.</t>
    <phoneticPr fontId="6" type="noConversion"/>
  </si>
  <si>
    <t>Bekaa Valley</t>
    <phoneticPr fontId="6" type="noConversion"/>
  </si>
  <si>
    <t xml:space="preserve">Lebanon </t>
    <phoneticPr fontId="6" type="noConversion"/>
  </si>
  <si>
    <t>Kalfountzos, D., Alexiou, I., Kotsopoulos, S., Zavakos, G., Vyrlas, P., 2007. Effect of subsurface drip irrigation on cotton plantations. Water Resources Management 21(8), 1341-1351.</t>
    <phoneticPr fontId="6" type="noConversion"/>
  </si>
  <si>
    <t>Larissa</t>
    <phoneticPr fontId="6" type="noConversion"/>
  </si>
  <si>
    <t>Greece</t>
    <phoneticPr fontId="6" type="noConversion"/>
  </si>
  <si>
    <t>Hussein, F., Janat, M., Yakoub, A., 2011. Assessment of yield and water use efficiency of drip-irrigated cotton (Gossypium hirsutum L.) as affected by deficit irrigation. Turkish Journal Of Agriculture And Forestry 35(6), 611-621.</t>
    <phoneticPr fontId="6" type="noConversion"/>
  </si>
  <si>
    <t>Damascus</t>
    <phoneticPr fontId="6" type="noConversion"/>
  </si>
  <si>
    <t>Hunsaker, D.J., Bronson, K.F., 2021. FAO56 crop and water stress coefficients for cotton using subsurface drip irrigation in an arid US climate. Agricultural Water Management 252.</t>
    <phoneticPr fontId="6" type="noConversion"/>
  </si>
  <si>
    <t>Maricopa, Arizon</t>
    <phoneticPr fontId="6" type="noConversion"/>
  </si>
  <si>
    <t>USA</t>
    <phoneticPr fontId="6" type="noConversion"/>
  </si>
  <si>
    <t>Himanshu, S.K., Ale, S., Bordovsky, J.P., Kim, J., Samanta, S., Omani, N., Barnes, E.M., 2021. Assessing the impacts of irrigation termination periods on cotton productivity under strategic deficit irrigation regimes. Scientific Reports 11(1).</t>
    <phoneticPr fontId="6" type="noConversion"/>
  </si>
  <si>
    <t>Texas A&amp;M AgriLife Research Center at Halfway</t>
    <phoneticPr fontId="6" type="noConversion"/>
  </si>
  <si>
    <t>DeLaune, P.B., Sij, J.W., Park, S.C., Krutz, L.J., 2012. Cotton Production as Affected by Irrigation Level and Transitioning Tillage Systems. Agronomy Journal 104(4), 991-995.</t>
    <phoneticPr fontId="6" type="noConversion"/>
  </si>
  <si>
    <t>Texas A&amp;M AgriLife Research Station</t>
    <phoneticPr fontId="6" type="noConversion"/>
  </si>
  <si>
    <t>Bhattarai, S.P., Midmore, D.J., 2009. Oxygation Enhances Growth, Gas Exchange and Salt Tolerance of Vegetable Soybean and Cotton in a Saline Vertisol. Journal Of Integrative Plant Biology 51(7), 675-688.</t>
    <phoneticPr fontId="6" type="noConversion"/>
  </si>
  <si>
    <t>Rockhampton</t>
    <phoneticPr fontId="6" type="noConversion"/>
  </si>
  <si>
    <t>Australia</t>
    <phoneticPr fontId="6" type="noConversion"/>
  </si>
  <si>
    <t>Bhattarai, S.P., McHugh, A.D., Lotz, G., Midmore, D.J., 2006. The response of cotton to subsurface drip and furrow irrigation in a vertisol. Experimental Agriculture 42(1), 29-49.</t>
    <phoneticPr fontId="6" type="noConversion"/>
  </si>
  <si>
    <t>Queensland,</t>
    <phoneticPr fontId="6" type="noConversion"/>
  </si>
  <si>
    <t>Ayars, J.E., Schoneman, R.A., Dale, F., Meso, B., Shouse, P., 2001. Managing subsurface drip irrigation in the presence of shallow ground water. Agricultural Water Management 47(3), 243-264.</t>
    <phoneticPr fontId="6" type="noConversion"/>
  </si>
  <si>
    <t>Mendota, CA</t>
    <phoneticPr fontId="6" type="noConversion"/>
  </si>
  <si>
    <t>Attia, A., Rajan, N., Ritchie, G., Cui, S., Ibrahim, A., Hays, D., Xue, Q., Wilborn, J., 2015. Yield, Quality, and Spectral Reflectance Responses of Cotton under Subsurface Drip Irrigation. Agronomy Journal 107(4), 1355-1364.</t>
    <phoneticPr fontId="6" type="noConversion"/>
  </si>
  <si>
    <t>Chillicothe, TX</t>
    <phoneticPr fontId="6" type="noConversion"/>
  </si>
  <si>
    <t>Sun, Z., Dong, X., Wang, X., Zheng, D., Dong, L., Liu, Z., 2014. Effect of saline drip irrigation to soil water and salt distribution and cotton yield in Northern Shandong Plain. Agricultural Research in the Arid Areas 32(5), 12-17,24.</t>
    <phoneticPr fontId="6" type="noConversion"/>
  </si>
  <si>
    <t>China</t>
    <phoneticPr fontId="6" type="noConversion"/>
  </si>
  <si>
    <t>Huimin, Shandong</t>
    <phoneticPr fontId="6" type="noConversion"/>
  </si>
  <si>
    <t>Su, L., Abudu, S., Song, Y., 2011. Effects of Drip Irrigation Volume on Soil Water-salt Transfer and Its Redistribution. Arid Zone Research 28(1), 79-84.</t>
    <phoneticPr fontId="6" type="noConversion"/>
  </si>
  <si>
    <t>Jin, J., Shenghong;, R., Liu, T., 2016. Impact of Irrigation Methods on Soil Salt Content and Their Differences in Whole Cotton Growing Season in Arid Area of Northwest China. Journal of Resources and Ecology 7(6), 453-463.</t>
    <phoneticPr fontId="6" type="noConversion"/>
  </si>
  <si>
    <t>Paotai, Xinjiang</t>
    <phoneticPr fontId="6" type="noConversion"/>
  </si>
  <si>
    <t>Korla, Xinjiang</t>
    <phoneticPr fontId="6" type="noConversion"/>
  </si>
  <si>
    <t>Wujiaqu, Xinjiang</t>
    <phoneticPr fontId="6" type="noConversion"/>
  </si>
  <si>
    <t>Zhu, J., Wang, L., Wang, B., Yang, T., Chen, B., Liu, H., Xu, Y., Ma, X., 2010. Effects of Regulation and Control of Water and N Fertilizer on Soil Salt Content in Cotton Field under Mulch-film Drip Irrigation. Xinjiang Agricultural Sciences 47(10), 1963-1969.</t>
    <phoneticPr fontId="6" type="noConversion"/>
  </si>
  <si>
    <t>Sun, Z., Zhang, W., L.i, L., Chang, S., Zhang, X., Yang, Z., 2009. Research of Salt Transfer for the Covered Cotton under Drip Irrigation with Plastic Film Mulch in Xinjiang. Xinjiang Agricultural Sciences 46(1), 133-137.</t>
    <phoneticPr fontId="6" type="noConversion"/>
  </si>
  <si>
    <t>Hou, Z., L.i, P., Gong, J., Ru, S., Wang, Y., 2007. Effect of Different Soil Salinity Levels and Application Rates of Nitrogen on the Growth of Cotton under Drip Irrigation. Journal of Soil Science 38(4), 681-686.</t>
    <phoneticPr fontId="6" type="noConversion"/>
  </si>
  <si>
    <t>Zhao, Y., Hu, D.T., Ma, H.A., Zhu, D., Li, H., Zhu, H., 2015. Study on the variation characteristics of soil salt in cotton field during the year and interannual by perennial drip irrigation under plastic film in Northern Xinjiang. Agricultural Research in the Arid Areas 33(5), 130-134,162.</t>
    <phoneticPr fontId="6" type="noConversion"/>
  </si>
  <si>
    <t>Zhao, B., Wang, Z., Li, W., 2016. Effects of winter drip irrigation mode and quota on water and salt distribution in cotton field soil and cotton growth next year in northern Xinjiang. Transactions of the Chinese Society of Agricultural Engineering 32(6), 139-148.</t>
    <phoneticPr fontId="6" type="noConversion"/>
  </si>
  <si>
    <t>Zhang, Y., Zhang, F., Fan, J., Hou, X., Wang, H., Liu, X., He, P., Xue, Z., 2020. Effects of drip irrigation technical parameters on cotton growth, soil moisture and salinity in Southern Xinjiang. Transactions of the Chinese Society of Agricultural Engineering 36(24), 107-117.</t>
    <phoneticPr fontId="6" type="noConversion"/>
  </si>
  <si>
    <t xml:space="preserve"> Korla, Xinjiang</t>
  </si>
  <si>
    <t>Zhang, W., Xin, L.U., Li, L., Liu, J., Sun, Z., Zhang, X., Yang, Z., 2008. Salt transfer law for cotton field with drip irrigation under the plastic mulch in Xinjiang Region. Transactions of the Chinese Society of Agricultural Engineering 24(8), 15-19.</t>
    <phoneticPr fontId="6" type="noConversion"/>
  </si>
  <si>
    <t>Zhang, Q., Aikebaier, Y., Zhao, J., Zhang, W., 2018. Effect of Integration of Water,Fertilizer and Soil Amendment on Cotton Yield Improvement and Soil Salt Control. Xinjiang Agricultural Sciences 55(3), 420-429.</t>
    <phoneticPr fontId="6" type="noConversion"/>
  </si>
  <si>
    <t>Zhang, J., Hudan·Tumarebi, Wang, Z., Wang, Y., Yi, P., Wu, Z., 2012. Effect of Different Depth Straw Mulching on Soilwater Movement and Salt Transport under Saline-alkali Drip Irrigation for the Cotton. Journal of Irrigation and Drainage 31(3), 37-41.</t>
    <phoneticPr fontId="6" type="noConversion"/>
  </si>
  <si>
    <t>Shenzhou, Hebei</t>
    <phoneticPr fontId="6" type="noConversion"/>
  </si>
  <si>
    <t>Zhang, A., Zheng, C., Li, Z., Li, K., Cao, C., Li, Q., Zhang, J., 2018a. Responsive Growth of Seedling and Matured Cotton to Drip Irrigation with SalineWater. Journal of Irrigation and Drainage 37(10), 16-22.</t>
    <phoneticPr fontId="6" type="noConversion"/>
  </si>
  <si>
    <t>Li, Y., Pang, H., Chen, F., Zhang, F., 2009. Effect of Drip Irrigation under Plastic Mulch on Aeolian Sandy Soil Salt Dynamic and Cotton Yield. Journal of Soil and Water Conservation 23(4), 96-100.</t>
    <phoneticPr fontId="6" type="noConversion"/>
  </si>
  <si>
    <t>Yao, B., Li, G., Ye, H., Li, F., 2016. Characteristics of Spatial and Temporal Changes in Soil Salt Content in Cotton Fields under Mulched Drip Irrigation in Arid Oasis Regions. Transactions of the Chinese Society for Agricultural Machinery 47(1), 151-161.</t>
    <phoneticPr fontId="6" type="noConversion"/>
  </si>
  <si>
    <t>Yang, P., Dong, X., Liu, L., Yang, X., Zhang, Y., 2011. Soil salt movement and regulation of drip irrigation under plastic film in arid area. Transactions of the Chinese Society of Agricultural Engineering 27(12), 90-95.</t>
    <phoneticPr fontId="6" type="noConversion"/>
  </si>
  <si>
    <t>Yang, C., Luo, Y., Sun, L., Gan, R., Wu, N., Zhang, Y., Abuduwaili ·, J., 2012. Experimental Study on the Impacts of the Irrigation Water Salinity on Cotton Growth in Manas River Oasis, Xinjiang. Resources Science 34(4), 660-667.</t>
    <phoneticPr fontId="6" type="noConversion"/>
  </si>
  <si>
    <t>Yang, G., Li, W., Ren, F., He, X., Wang, C., Qiao, C., Li, X., Lei, J., Li, F., 2021. Soil salinity accumulation and model simulation of cotton under mulch drip irrigation with different salinity level water. Transactions of the Chinese Society of Agricultural Engineering 37(19), 73-83.</t>
    <phoneticPr fontId="6" type="noConversion"/>
  </si>
  <si>
    <t>Xie, H., Gong, J., He, S., 2013. Influence of Irrigation Amount of Mulched Drip Irrigation on Type of Soil Salt. Journal of Henan Agricultral Sciences 42(8), 45-47.</t>
    <phoneticPr fontId="6" type="noConversion"/>
  </si>
  <si>
    <t>Xinir, Bayingolin Mongolia Autonomous Prefecture, Xinjiang</t>
    <phoneticPr fontId="6" type="noConversion"/>
  </si>
  <si>
    <t>Li, X., Yang, J., Liu, M., Yu, S., 2011. Study on Soil Salt Distribution with Drip Irrigation Under Mulch in Cotton Boll Period in South Xinjiang. Soils 43(2), 289-292.</t>
    <phoneticPr fontId="6" type="noConversion"/>
  </si>
  <si>
    <t>Awati, Xinjiang</t>
    <phoneticPr fontId="6" type="noConversion"/>
  </si>
  <si>
    <t>Wu, F., Lin, T., Wang, J., Wang, L., Yan, C., Zumilaiti, T., Deng, F., Er, C., Tang, Q., 2018. Effect of Drip Irrigation under Film on Soil Water and Salt Movement in a Residual Film Cotton Field. Cotton Science 30(5), 395-405.</t>
    <phoneticPr fontId="6" type="noConversion"/>
  </si>
  <si>
    <t>Wang, Z., Yang, P., Zheng, X., He, X., Zhang, J., Li, W., 2014. Soil Salt Dynamics in Cotton Fields with Mulched Drip Irrigation under the Existing Irrigation System in Xinjiang. Transactions of the Chinese Society for Agricultural Machinery 45(8), 149-159.</t>
    <phoneticPr fontId="6" type="noConversion"/>
  </si>
  <si>
    <t>Wang, Z., Yang, P., Zheng, X., He, X., Zhang, J., Li, W., 2014. Soil salinity changes of root zone and arable in cotton field with drip irrigation under mulch for different years. Transactions of the Chinese Society of Agricultural Engineering 30(4), 90-99.</t>
    <phoneticPr fontId="6" type="noConversion"/>
  </si>
  <si>
    <t>Bole, Xinjiang</t>
    <phoneticPr fontId="6" type="noConversion"/>
  </si>
  <si>
    <t>Wang, Z., Lv, D., Wen, X., Kong, F., Hu, T., Liu, W., 2005. Research on Regulation of Soil Water-salt Transport under Subsurface Drip Irrigation in Cotton Field in Xinjiang. Journal of Irrigation and Drainage 24(5), 22-24,28.</t>
    <phoneticPr fontId="6" type="noConversion"/>
  </si>
  <si>
    <t>Karamay City</t>
  </si>
  <si>
    <t>Wang, R., Kang, Y., Wan, S., Sun, J., 2014. Effects of water regulation methods on soil salt, nutrient content and its distribution in overlying saline wasteland. Transactions of the Chinese Society of Agricultural Engineering 30(14), 96-104.</t>
    <phoneticPr fontId="6" type="noConversion"/>
  </si>
  <si>
    <t>Wang, M., Lv, T., He, X., Cao, Y., Wang, D., 2018. Effects of drip-irrigated planting modes on soil water, temperature,salt and cotton growth. Agricultural Research in the Arid Areas 36(5), 176-186.</t>
    <phoneticPr fontId="6" type="noConversion"/>
  </si>
  <si>
    <t>Wang, H., Wang, K., Liuyuguo, Hou, Z., Lu, X., 2010. Effects on cotton growth and salinity changes in different soil depth of drip irrigation in cotton field. Ecology and Environmental Sciences 19(10), 2381-2385.</t>
    <phoneticPr fontId="6" type="noConversion"/>
  </si>
  <si>
    <t>Wang, F., Sun, J., Liu, Z., Ning, H., Qiang, X., Shen, X., 2013. Effect of Different Irrigation Scheduling on Salt Distribution and Leaching in Cotton Field. Transactions of the Chinese Society for Agricultural Machinery 44(12), 120-127.</t>
    <phoneticPr fontId="6" type="noConversion"/>
  </si>
  <si>
    <t>Dongguang, Hebei</t>
    <phoneticPr fontId="6" type="noConversion"/>
  </si>
  <si>
    <t>Sun, C., Zhang, J., Feng, D., Liu, H., Sun, J., Shen, X., Liu, Y., Ping, W., 2015. Dynamics of Soil Water,Salt and Cotton Growth in Coastal Saline-alkali Land. Journal of Irrigation and Drainage 34(1), 79-84.</t>
    <phoneticPr fontId="6" type="noConversion"/>
  </si>
  <si>
    <t>Ran, S., Chen, W., Liu, T., 2015. Impact of Irrigation Methods on Soil Salt Content in Cotton Growing Season of Irrigation Area in Midstream of Manas River. Journal of Irrigation and Drainage 34(11), 11-17.</t>
    <phoneticPr fontId="6" type="noConversion"/>
  </si>
  <si>
    <t>Mu, H., Hudan·Tumaerbai, Su, L., Mahemujiang·Aihemaiti, Wang, Y., Zhang, J., 2011. Salt transfer law for cotton field with drip irrigation under mulchin arid region. Transactions of the Chinese Society of Agricultural Engineering 27(7), 18-22.</t>
    <phoneticPr fontId="6" type="noConversion"/>
  </si>
  <si>
    <t>Ming, G., Tian, F., Hu, H., 2018. Effect of water table depth on soil water and salt dynamics and soil salt accumulation characteristics under mulched drip irrigation. Transactions of the Chinese Society of Agricultural Engineering 34(5), 90-97.</t>
    <phoneticPr fontId="6" type="noConversion"/>
  </si>
  <si>
    <t>Usu, Xinjiang</t>
    <phoneticPr fontId="6" type="noConversion"/>
  </si>
  <si>
    <t>Yu, M., Yang, J., Liu, M., Li, X., Jin, W., 2011. Laboratory experiment on effects of different mulched drip irrigation conditions on cotton evapotranspiration. Journal of Northwest A &amp; F University. Natural Science Edition 39(6), 75-81.</t>
    <phoneticPr fontId="6" type="noConversion"/>
  </si>
  <si>
    <t>Ma, K., Wang, Z., Wang, T., Zong, R., 2021. Interactive effects of nitrogen and salt on yield and quality of cotton in condition of under film drip irrigation. Journal of Arid Land Resources and Environment 35(11), 165-171.</t>
    <phoneticPr fontId="6" type="noConversion"/>
  </si>
  <si>
    <t>Ma, J., Zhou, J., He, S., Zheng, G., Su, Q., 2013. Influence of Irrigation Frequency of Drip Irrigation under Mulch on Soil Water-Salt Transport of Salinization Soil. Journal of Irrigation and Drainage 32(4), 44-47.</t>
    <phoneticPr fontId="6" type="noConversion"/>
  </si>
  <si>
    <t>Li, W., Wang, Z., Zheng, X., Zhang, J., 2015. The effect of drip irrigation under film in long - term on the soil salinity in root zone and the cotton growth. Journal of Arid Land Resources and Environment 29(8), 161-166.</t>
    <phoneticPr fontId="6" type="noConversion"/>
  </si>
  <si>
    <t>Jiang, Z., Zhang, J., Bai, Y., Liu, H., Xiao, J., Pan, X., Jiang, L., 2022. The Impact of Mulched Drip Fertigation with Saline Water on Uptake of Ions and Nutrients by Cotton. Journal of Irrigation and Drainage 41(2), 59-67</t>
    <phoneticPr fontId="6" type="noConversion"/>
  </si>
  <si>
    <t>Hudan Tumarbay, Zhao, Y., Mahemujiang?Aihemaiti, Zhu, D., Li, H., 2016. Study on Characteristics of Cotton Field Soil Salt Accumulation under Perennial Mulched Drip Irrigation in Northern Xinjiang. Journal of Irrigation and Drainage 35(1), 1-5.</t>
    <phoneticPr fontId="6" type="noConversion"/>
  </si>
  <si>
    <t>Hudan, T., Zhao, Y., Mahemujiang, A., 2016. Study on spatial and temporal variabilities of soil moisture and salt during freeze-thawing period in cotton field with drip irrigation. Agricultural Research in the Arid Areas 34(5), 269-274.</t>
    <phoneticPr fontId="6" type="noConversion"/>
  </si>
  <si>
    <t>Huang, Z., Liu, G., Li, J., Chen, J., Feng, W., Tian, S., Wang, Y., 2020. Effect of Layout of Drip Irrigation Belt and Irrigation Quota on Soil Properties and Cotton Yield. Chinese Journal of Soil Science 51(2), 325-331.</t>
    <phoneticPr fontId="6" type="noConversion"/>
  </si>
  <si>
    <t>Hu, H., Zhang, Z., Tian, F., Yang, P., Ni, G., Yao, X., 2016. Response of soil salinity and crop growth to irrigation methods in Xinjiang. Journal of Tsinghua University. Science and Technology 56(4), 373-380.</t>
    <phoneticPr fontId="6" type="noConversion"/>
  </si>
  <si>
    <t>Bayingolin Mongolia Autonomous Prefecture, Xinjiang</t>
  </si>
  <si>
    <t>He, Z., Shi, W., Yang, J., 2017. Water and salt transport and desalination effect of halophytes intercropped cotton field with drip irrigation under film. Transactions of the Chinese Society of Agricultural Engineering 33(23), 129-138.</t>
    <phoneticPr fontId="6" type="noConversion"/>
  </si>
  <si>
    <t>He, P., Zhang, F., Hou, X., Liu, L., Meng, X., Zhang, C., Cheng, H., 2020. Effects of Soil Water Regulation on Cotton Yield and Soil Water-Salt Distribution Under Drip Irrigation in Southern Xinjiang. Research of Soil and Water Conservation 27(2), 84-92.</t>
    <phoneticPr fontId="6" type="noConversion"/>
  </si>
  <si>
    <t>He, P., Zhang, F., Fan, J., Hou, X., Liu, X., Zhang, Y., Xue, Z., 2020. Effects of soil moisture regulation on growth,quality and water use of cotton under drip irrigation in Southern Xinjiang. Agricultural Research in the Arid Areas 38(4), 39-46.</t>
    <phoneticPr fontId="6" type="noConversion"/>
  </si>
  <si>
    <t>Wang, H., Cui, J., Wang, K., Shi, L., Jiao, S., Lin, H., Lv, X., 2010a. Soil Water-salt Dynamic Change for Cotton Field under Mulched Drip Irrigation on Oasis in Xinjiang. Journal of Irrigation and Drainage 29(1), 136-138.</t>
    <phoneticPr fontId="6" type="noConversion"/>
  </si>
  <si>
    <t>Guo, R., Lin, T., Xu, H., Cui, J., Ma, J., Liu, Z., Tian, L., 2017. Effect of Saline Water Drip Irrigation on Water and Salt Transport Features and Cotton Yield of Oasis Cotton Field. Journal of Soil and Water Conservation 31(1), 211-216.</t>
    <phoneticPr fontId="6" type="noConversion"/>
  </si>
  <si>
    <t>Gong, J., Zhao, Z., Xie, H., Hou, Z., Tao, R., Li, Y., 2014. Water and Salt Transport of Cotton Field under Film Drip Irrigation. Journal of Irrigation and Drainage 33(2), 73-76.</t>
    <phoneticPr fontId="6" type="noConversion"/>
  </si>
  <si>
    <t>Gong, J., Zhao, Z., Xie, H., Hou, Z., Dang, F., 2014. Temporal and Spatial Variation of Soil Salt Content in Cotton Field with Long-term Drip Irrigation under Film. Journal of Irrigation and Drainage 33(4/5), 237-239.</t>
    <phoneticPr fontId="6" type="noConversion"/>
  </si>
  <si>
    <t>Cui, J., Wang, Z., Jing, R., Li, Y., Liu, X., Wang, H., 2013. Dynamic changes of soil water and salt in cotton field under mulched drip irrigation condition. Agricultural Research in the Arid Areas 31(4), 50-53.</t>
    <phoneticPr fontId="6" type="noConversion"/>
  </si>
  <si>
    <t>Cui, J., Cheng, Q., Chen, P., Guo, R., Wang, L., Zheng, Z., Lin, T., Tian, L., Xu, H., 2019. Effects of Drip Irrigation Frequency on Soil Physical and Chemical Characteristics and Cotton Yield Under Subsoiling Condition. Journal of Soil and Water Conservation 33(1), 263-269,276.</t>
    <phoneticPr fontId="6" type="noConversion"/>
  </si>
  <si>
    <t>Zhao, C., Yan, Y., Li, J., Sheng, Y., Yilihamu, Y., 2009. Distributed characteristics of soil water-salt of cotton field under drip irrigation under mulching in Tarim Irrigated Area. Arid Land Geography 32(6), 892-898.</t>
    <phoneticPr fontId="6" type="noConversion"/>
  </si>
  <si>
    <t>Cheng, S., Lin, T., Wu, F., Hou, P., Tang, Q., 2021. Effects of planting density and irrigation quota on soil salinity in machine-harvested cotton field. Chinese Journal of Ecology 40(12), 3933-3943.</t>
    <phoneticPr fontId="6" type="noConversion"/>
  </si>
  <si>
    <t>Weili, Korla, Xinjiang</t>
    <phoneticPr fontId="6" type="noConversion"/>
  </si>
  <si>
    <t>Cheng, H.L., Zhang, F.C., Li, M., Zheng, W.H., Xiao, C., Li, Y.-P., 2021a. Effects of soil matrix potential regulation at various growth states on cotton growth and soil water and salt distribution. Ying yong sheng tai xue bao = The journal of applied ecology 32(1), 211-221.</t>
    <phoneticPr fontId="6" type="noConversion"/>
  </si>
  <si>
    <t>Chen, X., Hu, S., Li, X., 2010. Effects of irrigation with saline water on soil water-salt transport features and cotton yield. Agricultural Research in the Arid Areas 28(3), 7-12.</t>
    <phoneticPr fontId="6" type="noConversion"/>
  </si>
  <si>
    <t>Cai, F., Li, G., Zhang, Q., Cheng, H., Li, F., Li, J., Ji, F., 2005. Study on Effects of Irrigation Frequency on Moisture and Salt Regime and Growth of Cotton Under Mulch-film Drip Irrigation. Journal of Irrigation and Drainage 24(3), 12-15.</t>
    <phoneticPr fontId="6" type="noConversion"/>
  </si>
  <si>
    <t>Zhang, G., Shen, D., Ming, B., Xie, R., Jin, X., Liu, C., Hou, P., Xue, J., Chen, J., Zhang, W., Liu, W., Wang, K., Li, S., 2019. Using irrigation intervals to optimize water-use efficiency and maize yield in Xinjiang, northwest China. Crop Journal 7(3), 322-334.</t>
    <phoneticPr fontId="6" type="noConversion"/>
  </si>
  <si>
    <t>Xinjiang</t>
    <phoneticPr fontId="6" type="noConversion"/>
  </si>
  <si>
    <t>Qitai, Xinjiang</t>
    <phoneticPr fontId="6" type="noConversion"/>
  </si>
  <si>
    <t>China</t>
    <phoneticPr fontId="6" type="noConversion"/>
  </si>
  <si>
    <t>Liu, Y., Yang, G., Zhang, J., Song, J., Li, N., Duan, A., 2008. Irrigation Scheduling Based on Meteorological Data for Cotton with Drip Irrigation under Plastic Film Mulch in North Xinjiang. Journal of Irrigation and Drainage 27(3), 37-40.</t>
    <phoneticPr fontId="6" type="noConversion"/>
  </si>
  <si>
    <t>Yang, C., Luo, Y., Sun, L., Wu, N., 2015. Effect of Deficit Irrigation on the Growth, Water Use Characteristics and Yield of Cotton in Arid Northwest China. Pedosphere 25(6), 910-924.</t>
    <phoneticPr fontId="6" type="noConversion"/>
  </si>
  <si>
    <t>Wu, L., Zhang, F., Zhou, H., Suo, Y., Xue, F., Zhou, J., Liang, F., 2014. Effect of drip irrigation and fertilizer application on water use efficiency and cotton yield in North of Xinjiang. Transactions of the Chinese Society of Agricultural Engineering 30(20), 137-146.</t>
    <phoneticPr fontId="6" type="noConversion"/>
  </si>
  <si>
    <t>Wu, L., Zhang, F., Fan, J., Zhou, H., Liang, F., Gao, Z., 2015. Effects of Water and Fertilizer Coupling on Cotton Yield, Net Benefits and Water Use Efficiency. Transactions of the Chinese Society for Agricultural Machinery 46(12), 164-172.</t>
    <phoneticPr fontId="6" type="noConversion"/>
  </si>
  <si>
    <t>Wu, F., Wang, L., Lin, T., Wang, J., Guo, R., Yue, L., Tang, Q., 2016. Effect of Plastic Film on Evapotranspiration and Evaporation of Cottons under Drip Irrigation in Southern Xinjiang. Acat Agriculturae Boreali-Occidentalis Sinica 25(11), 1636-1642.</t>
    <phoneticPr fontId="6" type="noConversion"/>
  </si>
  <si>
    <t>Wang, L., Lin, T., Yan, C., Wang, J., Guo, R., Yue, L., Tang, Q., 2016. Effects of plastic film residue on evapotranspiration and soil evaporation in cotton field of Xinjiang. Transactions of the Chinese Society of Agricultural Engineering 32(14), 120-128.</t>
    <phoneticPr fontId="6" type="noConversion"/>
  </si>
  <si>
    <t>Wang, H., Zhang, F., Wu, L., Zhou, J., Xiang, Y., Li, J., Fang, D., 2015. Dosage effects of dripping fertilization on cotton growth, nutrient uptake and yield. Agricultural Research in the Arid Areas 33(4), 98-104,250.</t>
    <phoneticPr fontId="6" type="noConversion"/>
  </si>
  <si>
    <t>Min, W., Hou, Z., Ye, J., Liu, X., Li, S., Wu, M., 2013. Effects of water salinity and nitrogen rate on yield, WUE and NUE of cotton under drip irrigation with saline water conditions. Journal of Plant Nutrition and Fertitizer 19(4), 858-867.</t>
    <phoneticPr fontId="6" type="noConversion"/>
  </si>
  <si>
    <t>Ma, J., Liu, L., Li, X., Wang, J., Yang, H., 2015. Evapotranspiration process of cotton field under mulched drip irrigation of oasis in arid region. Chinese Journal of Ecology 34(4), 974-981.</t>
    <phoneticPr fontId="6" type="noConversion"/>
  </si>
  <si>
    <t>Liu, X., Zhang, F., Xiang, Y., Hou, X., Zhang, Y., He, P., Xue, Z., Fan, J., 2020. Effects of deficit irrigation on cotton growth and water use in southern Xinjiang of China. Journal of Drainage and Irrigation Machinery Engineering 38(12), 1270-1276.</t>
    <phoneticPr fontId="6" type="noConversion"/>
  </si>
  <si>
    <t>Liu, J., Zhou, S., Jin, L., Wang, J., Yang, J., 2012. Evapotranspiration of a Film-mulched Cotton Field under Drip Irrigation in North Xinjiang. Arid Zone Research 29(2), 360-368.</t>
    <phoneticPr fontId="6" type="noConversion"/>
  </si>
  <si>
    <t>Li, Y., Zhang, F., Hou, X., Yan, F., Xiao, C., Li, J., Cheng, H., 2021. Effects of planting density and water-nitrogen interaction on cotton growth and water-nitrogen utilization in southern Xinjiang. Journal of Northwest A &amp; F University. Natural Science Edition 49(9), 45-56,66.</t>
    <phoneticPr fontId="6" type="noConversion"/>
  </si>
  <si>
    <t>Alashan, Inner Mongolia</t>
    <phoneticPr fontId="6" type="noConversion"/>
  </si>
  <si>
    <t>Li, Y., Wang, F., Sun, J., Zhang, J., Sun, C., Zhang, H., Gong, X., 2015. Effects of Irrigation Amount on Root Growth and Yield of Mechanical-harvesting Cotton under Mulched Drip Irrigation in Inner Mongolia West Desert Area. Journal of Irrigation and Drainage 34(11), 18-23.</t>
    <phoneticPr fontId="6" type="noConversion"/>
  </si>
  <si>
    <t>Hu, Z., Hou, Z., Min, W., Ye, J., Wu, Y., 2018. Effects of Subsurface Impermeable Film on Cotton Yield and Water Use Efficiency in Drip-irrigated Cotton Field. Arid Zone Research 35(4), 779-788.</t>
    <phoneticPr fontId="6" type="noConversion"/>
  </si>
  <si>
    <t>Hu, Q., Cao, H., He, Z., Ding, B., Zhang, Y., 2022. Combined Effect of Drip Irrigation Amount and Straw Mulch on Growth and Yield of Cotton in Salinized Soils in Northern Xinjiang. Journal of Irrigation and Drainage 41(5), 27-33.</t>
    <phoneticPr fontId="6" type="noConversion"/>
  </si>
  <si>
    <t>Ba, J., Jin, W., Xi, C., Geping, L., Hao, S., Longhui, L., Junli, L., 2015. Seasonal and inter-annual variations in carbon fluxes and evapotranspiration over cotton field under drip irrigation with plastic mulch in an arid region of Northwest China. Journal of Arid Land 7(2), 272-284.</t>
    <phoneticPr fontId="6" type="noConversion"/>
  </si>
  <si>
    <t>Alar, Xinjiang</t>
    <phoneticPr fontId="6" type="noConversion"/>
  </si>
  <si>
    <t>Fan, K., Gao, Y., Wang, X., Wang, H., Duan, A., 2019. Study on cotton drip irrigation under film mulching in southern Xinjiang based on meteorological information. Agricultural Research in the Arid Areas 37(3), 83-90.</t>
    <phoneticPr fontId="6" type="noConversion"/>
  </si>
  <si>
    <t>bulk</t>
    <phoneticPr fontId="6" type="noConversion"/>
  </si>
  <si>
    <t>Salinity of irrigation water g/L</t>
    <phoneticPr fontId="6" type="noConversion"/>
  </si>
  <si>
    <t>SMP -kPa</t>
    <phoneticPr fontId="6" type="noConversion"/>
  </si>
  <si>
    <t>Average temperature</t>
    <phoneticPr fontId="6" type="noConversion"/>
  </si>
  <si>
    <t>Total precipitation (mm)</t>
    <phoneticPr fontId="6" type="noConversion"/>
  </si>
  <si>
    <t>Irrigation (mm)</t>
    <phoneticPr fontId="6" type="noConversion"/>
  </si>
  <si>
    <t>depth (cm)</t>
    <phoneticPr fontId="6" type="noConversion"/>
  </si>
  <si>
    <t>Distance from dripper cm</t>
    <phoneticPr fontId="6" type="noConversion"/>
  </si>
  <si>
    <t>Forest year</t>
    <phoneticPr fontId="6" type="noConversion"/>
  </si>
  <si>
    <t>Days after irrigation</t>
    <phoneticPr fontId="6" type="noConversion"/>
  </si>
  <si>
    <t>conductivity mS/cm</t>
    <phoneticPr fontId="6" type="noConversion"/>
  </si>
  <si>
    <t>Bulk density</t>
    <phoneticPr fontId="6" type="noConversion"/>
  </si>
  <si>
    <t>Soil porosity</t>
    <phoneticPr fontId="6" type="noConversion"/>
  </si>
  <si>
    <t>pH</t>
    <phoneticPr fontId="6" type="noConversion"/>
  </si>
  <si>
    <t>Distance from drip</t>
    <phoneticPr fontId="6" type="noConversion"/>
  </si>
  <si>
    <t>Year</t>
    <phoneticPr fontId="6" type="noConversion"/>
  </si>
  <si>
    <t>soil salt (g/kg)</t>
    <phoneticPr fontId="6" type="noConversion"/>
  </si>
  <si>
    <t>porosity</t>
    <phoneticPr fontId="6" type="noConversion"/>
  </si>
  <si>
    <t>Zhang 2020</t>
    <phoneticPr fontId="6" type="noConversion"/>
  </si>
  <si>
    <t>Fertilization kg N/ha</t>
    <phoneticPr fontId="6" type="noConversion"/>
  </si>
  <si>
    <t>cotton yield kg/ha</t>
    <phoneticPr fontId="6" type="noConversion"/>
  </si>
  <si>
    <t>ET0 mm/M</t>
    <phoneticPr fontId="6" type="noConversion"/>
  </si>
  <si>
    <t>ET0 mm/D</t>
    <phoneticPr fontId="6" type="noConversion"/>
  </si>
  <si>
    <t>Shan 2021</t>
    <phoneticPr fontId="6" type="noConversion"/>
  </si>
  <si>
    <t>seed yield</t>
    <phoneticPr fontId="6" type="noConversion"/>
  </si>
  <si>
    <t>lint yield</t>
    <phoneticPr fontId="6" type="noConversion"/>
  </si>
  <si>
    <t>Bulk density g/cm3</t>
    <phoneticPr fontId="6" type="noConversion"/>
  </si>
  <si>
    <t>yield</t>
    <phoneticPr fontId="6" type="noConversion"/>
  </si>
  <si>
    <t>ET mm</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</si>
</sst>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11"/>
      <name val="Times New Roman"/>
      <family val="1"/>
    </font>
    <font>
      <sz val="10"/>
      <name val="Times New Roman"/>
      <family val="1"/>
    </font>
    <font>
      <b/>
      <sz val="10"/>
      <name val="Times New Roman"/>
      <family val="1"/>
    </font>
    <font>
      <sz val="10"/>
      <color rgb="FF000000"/>
      <name val="Times New Roman"/>
      <family val="1"/>
    </font>
    <font>
      <sz val="10"/>
      <color rgb="FF000000"/>
      <name val="Arial"/>
      <family val="2"/>
    </font>
    <font>
      <sz val="9"/>
      <name val="宋体"/>
      <family val="3"/>
      <charset val="134"/>
      <scheme val="minor"/>
    </font>
    <font>
      <sz val="9"/>
      <name val="宋体"/>
      <charset val="134"/>
      <scheme val="minor"/>
    </font>
    <font>
      <sz val="11"/>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applyAlignment="1">
      <alignment horizontal="left" vertical="center"/>
    </xf>
    <xf numFmtId="0" fontId="2" fillId="0" borderId="0" xfId="0" applyFont="1"/>
    <xf numFmtId="0" fontId="2" fillId="0" borderId="0" xfId="0" applyFont="1" applyAlignment="1">
      <alignment vertical="center"/>
    </xf>
    <xf numFmtId="0" fontId="2" fillId="0" borderId="0" xfId="0" applyFont="1" applyAlignment="1">
      <alignment wrapText="1"/>
    </xf>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xf numFmtId="0" fontId="2" fillId="0" borderId="0" xfId="0" applyFont="1" applyAlignment="1">
      <alignment horizontal="left"/>
    </xf>
    <xf numFmtId="0" fontId="1" fillId="0" borderId="0" xfId="0" applyFont="1" applyAlignment="1">
      <alignment horizontal="left" vertical="center" wrapText="1"/>
    </xf>
    <xf numFmtId="0" fontId="4" fillId="0" borderId="0" xfId="0" applyFont="1" applyAlignment="1">
      <alignment horizontal="justify" vertical="center"/>
    </xf>
    <xf numFmtId="0" fontId="8" fillId="0" borderId="0" xfId="0" applyFont="1"/>
    <xf numFmtId="0" fontId="8" fillId="2" borderId="0" xfId="0" applyFont="1" applyFill="1"/>
    <xf numFmtId="0" fontId="0" fillId="0" borderId="0" xfId="0"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3"/>
  <sheetViews>
    <sheetView zoomScale="95" zoomScaleNormal="95" workbookViewId="0">
      <selection activeCell="A129" sqref="A129:A153"/>
    </sheetView>
  </sheetViews>
  <sheetFormatPr defaultColWidth="8.88671875" defaultRowHeight="13.2" x14ac:dyDescent="0.25"/>
  <cols>
    <col min="1" max="1" width="8.88671875" style="2"/>
    <col min="2" max="2" width="233.6640625" style="2" customWidth="1"/>
    <col min="3" max="3" width="41.109375" style="2" customWidth="1"/>
    <col min="4" max="4" width="8.88671875" style="2"/>
    <col min="5" max="5" width="37.33203125" style="2" customWidth="1"/>
    <col min="6" max="16384" width="8.88671875" style="2"/>
  </cols>
  <sheetData>
    <row r="1" spans="1:5" x14ac:dyDescent="0.25">
      <c r="A1" s="5" t="s">
        <v>0</v>
      </c>
      <c r="B1" s="5" t="s">
        <v>1</v>
      </c>
      <c r="C1" s="2" t="s">
        <v>2</v>
      </c>
      <c r="D1" s="2" t="s">
        <v>3</v>
      </c>
    </row>
    <row r="2" spans="1:5" ht="13.8" x14ac:dyDescent="0.25">
      <c r="A2" s="6">
        <v>1</v>
      </c>
      <c r="B2" s="10" t="s">
        <v>6</v>
      </c>
      <c r="C2" s="1" t="s">
        <v>7</v>
      </c>
      <c r="D2" s="2" t="s">
        <v>4</v>
      </c>
    </row>
    <row r="3" spans="1:5" ht="13.8" x14ac:dyDescent="0.25">
      <c r="A3" s="6">
        <v>2</v>
      </c>
      <c r="B3" s="10" t="s">
        <v>8</v>
      </c>
      <c r="C3" s="1" t="s">
        <v>9</v>
      </c>
      <c r="D3" s="2" t="s">
        <v>4</v>
      </c>
    </row>
    <row r="4" spans="1:5" ht="13.8" x14ac:dyDescent="0.25">
      <c r="A4" s="6">
        <v>3</v>
      </c>
      <c r="B4" s="10" t="s">
        <v>10</v>
      </c>
      <c r="C4" s="9" t="s">
        <v>11</v>
      </c>
      <c r="D4" s="2" t="s">
        <v>4</v>
      </c>
    </row>
    <row r="5" spans="1:5" ht="13.8" x14ac:dyDescent="0.25">
      <c r="A5" s="6">
        <v>4</v>
      </c>
      <c r="B5" s="10" t="s">
        <v>12</v>
      </c>
      <c r="C5" s="1" t="s">
        <v>13</v>
      </c>
      <c r="D5" s="2" t="s">
        <v>4</v>
      </c>
    </row>
    <row r="6" spans="1:5" x14ac:dyDescent="0.25">
      <c r="A6" s="6">
        <v>5</v>
      </c>
      <c r="B6" s="2" t="s">
        <v>14</v>
      </c>
      <c r="C6" s="2" t="s">
        <v>15</v>
      </c>
      <c r="D6" s="2" t="s">
        <v>4</v>
      </c>
    </row>
    <row r="7" spans="1:5" x14ac:dyDescent="0.25">
      <c r="A7" s="6">
        <v>6</v>
      </c>
      <c r="B7" s="2" t="s">
        <v>16</v>
      </c>
      <c r="C7" s="2" t="s">
        <v>17</v>
      </c>
      <c r="D7" s="2" t="s">
        <v>4</v>
      </c>
    </row>
    <row r="8" spans="1:5" x14ac:dyDescent="0.25">
      <c r="A8" s="6">
        <v>7</v>
      </c>
      <c r="B8" s="10" t="s">
        <v>18</v>
      </c>
      <c r="C8" s="2" t="s">
        <v>19</v>
      </c>
      <c r="D8" s="2" t="s">
        <v>4</v>
      </c>
    </row>
    <row r="9" spans="1:5" x14ac:dyDescent="0.25">
      <c r="A9" s="6">
        <v>8</v>
      </c>
      <c r="B9" s="10" t="s">
        <v>21</v>
      </c>
      <c r="C9" s="2" t="s">
        <v>20</v>
      </c>
      <c r="D9" s="2" t="s">
        <v>4</v>
      </c>
    </row>
    <row r="10" spans="1:5" x14ac:dyDescent="0.25">
      <c r="A10" s="6">
        <v>9</v>
      </c>
      <c r="B10" s="10" t="s">
        <v>22</v>
      </c>
      <c r="C10" s="2" t="s">
        <v>20</v>
      </c>
      <c r="D10" s="2" t="s">
        <v>4</v>
      </c>
    </row>
    <row r="11" spans="1:5" ht="13.8" x14ac:dyDescent="0.25">
      <c r="A11" s="6">
        <v>10</v>
      </c>
      <c r="B11" s="10" t="s">
        <v>23</v>
      </c>
      <c r="C11" s="1" t="s">
        <v>7</v>
      </c>
      <c r="D11" s="2" t="s">
        <v>4</v>
      </c>
    </row>
    <row r="12" spans="1:5" ht="13.8" x14ac:dyDescent="0.25">
      <c r="A12" s="6">
        <v>11</v>
      </c>
      <c r="B12" s="10" t="s">
        <v>24</v>
      </c>
      <c r="C12" s="1" t="s">
        <v>7</v>
      </c>
      <c r="D12" s="2" t="s">
        <v>4</v>
      </c>
    </row>
    <row r="13" spans="1:5" x14ac:dyDescent="0.25">
      <c r="A13" s="6">
        <v>12</v>
      </c>
      <c r="B13" s="10" t="s">
        <v>25</v>
      </c>
      <c r="C13" s="2" t="s">
        <v>26</v>
      </c>
      <c r="D13" s="2" t="s">
        <v>4</v>
      </c>
    </row>
    <row r="14" spans="1:5" x14ac:dyDescent="0.25">
      <c r="A14" s="6">
        <v>13</v>
      </c>
      <c r="B14" s="2" t="s">
        <v>27</v>
      </c>
      <c r="C14" s="2" t="s">
        <v>28</v>
      </c>
      <c r="D14" s="2" t="s">
        <v>4</v>
      </c>
    </row>
    <row r="15" spans="1:5" x14ac:dyDescent="0.25">
      <c r="A15" s="6">
        <v>14</v>
      </c>
      <c r="B15" s="2" t="s">
        <v>29</v>
      </c>
      <c r="C15" s="2" t="s">
        <v>31</v>
      </c>
      <c r="D15" s="2" t="s">
        <v>4</v>
      </c>
    </row>
    <row r="16" spans="1:5" x14ac:dyDescent="0.25">
      <c r="A16" s="6">
        <v>15</v>
      </c>
      <c r="B16" s="2" t="s">
        <v>32</v>
      </c>
      <c r="C16" s="2" t="s">
        <v>33</v>
      </c>
      <c r="D16" s="2" t="s">
        <v>4</v>
      </c>
      <c r="E16" s="4"/>
    </row>
    <row r="17" spans="1:4" x14ac:dyDescent="0.25">
      <c r="A17" s="6">
        <v>16</v>
      </c>
      <c r="B17" s="10" t="s">
        <v>34</v>
      </c>
      <c r="C17" s="2" t="s">
        <v>35</v>
      </c>
      <c r="D17" s="2" t="s">
        <v>4</v>
      </c>
    </row>
    <row r="18" spans="1:4" x14ac:dyDescent="0.25">
      <c r="A18" s="6">
        <v>17</v>
      </c>
      <c r="B18" s="2" t="s">
        <v>36</v>
      </c>
      <c r="C18" s="2" t="s">
        <v>35</v>
      </c>
      <c r="D18" s="2" t="s">
        <v>4</v>
      </c>
    </row>
    <row r="19" spans="1:4" x14ac:dyDescent="0.25">
      <c r="A19" s="6">
        <v>18</v>
      </c>
      <c r="B19" s="10" t="s">
        <v>37</v>
      </c>
      <c r="C19" s="2" t="s">
        <v>35</v>
      </c>
      <c r="D19" s="2" t="s">
        <v>4</v>
      </c>
    </row>
    <row r="20" spans="1:4" x14ac:dyDescent="0.25">
      <c r="A20" s="6">
        <v>19</v>
      </c>
      <c r="B20" s="10" t="s">
        <v>38</v>
      </c>
      <c r="C20" s="2" t="s">
        <v>39</v>
      </c>
      <c r="D20" s="2" t="s">
        <v>4</v>
      </c>
    </row>
    <row r="21" spans="1:4" ht="13.8" x14ac:dyDescent="0.25">
      <c r="A21" s="6">
        <v>20</v>
      </c>
      <c r="B21" s="2" t="s">
        <v>40</v>
      </c>
      <c r="C21" s="1" t="s">
        <v>7</v>
      </c>
      <c r="D21" s="2" t="s">
        <v>4</v>
      </c>
    </row>
    <row r="22" spans="1:4" ht="13.8" x14ac:dyDescent="0.25">
      <c r="A22" s="6">
        <v>21</v>
      </c>
      <c r="B22" s="2" t="s">
        <v>41</v>
      </c>
      <c r="C22" s="1" t="s">
        <v>7</v>
      </c>
      <c r="D22" s="2" t="s">
        <v>4</v>
      </c>
    </row>
    <row r="23" spans="1:4" ht="13.8" x14ac:dyDescent="0.25">
      <c r="A23" s="6">
        <v>22</v>
      </c>
      <c r="B23" s="10" t="s">
        <v>42</v>
      </c>
      <c r="C23" s="1" t="s">
        <v>43</v>
      </c>
      <c r="D23" s="2" t="s">
        <v>4</v>
      </c>
    </row>
    <row r="24" spans="1:4" ht="13.8" x14ac:dyDescent="0.25">
      <c r="A24" s="6">
        <v>23</v>
      </c>
      <c r="B24" s="2" t="s">
        <v>44</v>
      </c>
      <c r="C24" s="1" t="s">
        <v>45</v>
      </c>
      <c r="D24" s="2" t="s">
        <v>4</v>
      </c>
    </row>
    <row r="25" spans="1:4" ht="13.8" x14ac:dyDescent="0.25">
      <c r="A25" s="6">
        <v>24</v>
      </c>
      <c r="B25" s="10" t="s">
        <v>46</v>
      </c>
      <c r="C25" s="1" t="s">
        <v>7</v>
      </c>
      <c r="D25" s="2" t="s">
        <v>4</v>
      </c>
    </row>
    <row r="26" spans="1:4" x14ac:dyDescent="0.25">
      <c r="A26" s="6">
        <v>25</v>
      </c>
      <c r="B26" s="10" t="s">
        <v>47</v>
      </c>
      <c r="C26" s="2" t="s">
        <v>48</v>
      </c>
      <c r="D26" s="2" t="s">
        <v>49</v>
      </c>
    </row>
    <row r="27" spans="1:4" ht="13.8" x14ac:dyDescent="0.25">
      <c r="A27" s="6">
        <v>26</v>
      </c>
      <c r="B27" s="10" t="s">
        <v>50</v>
      </c>
      <c r="C27" s="1" t="s">
        <v>7</v>
      </c>
      <c r="D27" s="2" t="s">
        <v>4</v>
      </c>
    </row>
    <row r="28" spans="1:4" ht="13.8" x14ac:dyDescent="0.25">
      <c r="A28" s="6">
        <v>27</v>
      </c>
      <c r="B28" s="10" t="s">
        <v>51</v>
      </c>
      <c r="C28" s="1" t="s">
        <v>7</v>
      </c>
      <c r="D28" s="2" t="s">
        <v>4</v>
      </c>
    </row>
    <row r="29" spans="1:4" ht="13.8" x14ac:dyDescent="0.25">
      <c r="A29" s="6">
        <v>28</v>
      </c>
      <c r="B29" s="10" t="s">
        <v>52</v>
      </c>
      <c r="C29" s="1" t="s">
        <v>45</v>
      </c>
      <c r="D29" s="2" t="s">
        <v>4</v>
      </c>
    </row>
    <row r="30" spans="1:4" x14ac:dyDescent="0.25">
      <c r="A30" s="6">
        <v>29</v>
      </c>
      <c r="B30" s="10" t="s">
        <v>53</v>
      </c>
      <c r="C30" s="2" t="s">
        <v>54</v>
      </c>
      <c r="D30" s="2" t="s">
        <v>4</v>
      </c>
    </row>
    <row r="31" spans="1:4" ht="13.8" x14ac:dyDescent="0.25">
      <c r="A31" s="6">
        <v>30</v>
      </c>
      <c r="B31" s="2" t="s">
        <v>55</v>
      </c>
      <c r="C31" s="1" t="s">
        <v>56</v>
      </c>
      <c r="D31" s="2" t="s">
        <v>4</v>
      </c>
    </row>
    <row r="32" spans="1:4" ht="13.8" x14ac:dyDescent="0.25">
      <c r="A32" s="6">
        <v>31</v>
      </c>
      <c r="B32" s="10" t="s">
        <v>57</v>
      </c>
      <c r="C32" s="1" t="s">
        <v>58</v>
      </c>
      <c r="D32" s="2" t="s">
        <v>4</v>
      </c>
    </row>
    <row r="33" spans="1:4" x14ac:dyDescent="0.25">
      <c r="A33" s="6">
        <v>32</v>
      </c>
      <c r="B33" s="10" t="s">
        <v>59</v>
      </c>
      <c r="C33" s="2" t="s">
        <v>30</v>
      </c>
      <c r="D33" s="2" t="s">
        <v>4</v>
      </c>
    </row>
    <row r="34" spans="1:4" x14ac:dyDescent="0.25">
      <c r="A34" s="6">
        <v>33</v>
      </c>
      <c r="B34" s="10" t="s">
        <v>60</v>
      </c>
      <c r="C34" s="2" t="s">
        <v>30</v>
      </c>
      <c r="D34" s="2" t="s">
        <v>4</v>
      </c>
    </row>
    <row r="35" spans="1:4" x14ac:dyDescent="0.25">
      <c r="A35" s="6">
        <v>34</v>
      </c>
      <c r="B35" s="10" t="s">
        <v>61</v>
      </c>
      <c r="C35" s="2" t="s">
        <v>62</v>
      </c>
      <c r="D35" s="2" t="s">
        <v>4</v>
      </c>
    </row>
    <row r="36" spans="1:4" x14ac:dyDescent="0.25">
      <c r="A36" s="6">
        <v>35</v>
      </c>
      <c r="B36" s="10" t="s">
        <v>63</v>
      </c>
      <c r="C36" s="2" t="s">
        <v>64</v>
      </c>
      <c r="D36" s="2" t="s">
        <v>4</v>
      </c>
    </row>
    <row r="37" spans="1:4" ht="13.8" x14ac:dyDescent="0.25">
      <c r="A37" s="6">
        <v>36</v>
      </c>
      <c r="B37" s="10" t="s">
        <v>65</v>
      </c>
      <c r="C37" s="1" t="s">
        <v>66</v>
      </c>
      <c r="D37" s="2" t="s">
        <v>4</v>
      </c>
    </row>
    <row r="38" spans="1:4" ht="13.8" x14ac:dyDescent="0.25">
      <c r="A38" s="6">
        <v>37</v>
      </c>
      <c r="B38" s="10" t="s">
        <v>67</v>
      </c>
      <c r="C38" s="1" t="s">
        <v>66</v>
      </c>
      <c r="D38" s="2" t="s">
        <v>4</v>
      </c>
    </row>
    <row r="39" spans="1:4" ht="13.8" x14ac:dyDescent="0.25">
      <c r="A39" s="6">
        <v>38</v>
      </c>
      <c r="B39" s="10" t="s">
        <v>68</v>
      </c>
      <c r="C39" s="1" t="s">
        <v>45</v>
      </c>
      <c r="D39" s="2" t="s">
        <v>4</v>
      </c>
    </row>
    <row r="40" spans="1:4" x14ac:dyDescent="0.25">
      <c r="A40" s="6">
        <v>39</v>
      </c>
      <c r="B40" s="10" t="s">
        <v>69</v>
      </c>
      <c r="C40" s="2" t="s">
        <v>70</v>
      </c>
      <c r="D40" s="2" t="s">
        <v>4</v>
      </c>
    </row>
    <row r="41" spans="1:4" ht="15" customHeight="1" x14ac:dyDescent="0.25">
      <c r="A41" s="6">
        <v>40</v>
      </c>
      <c r="B41" s="10" t="s">
        <v>71</v>
      </c>
      <c r="C41" s="2" t="s">
        <v>35</v>
      </c>
      <c r="D41" s="2" t="s">
        <v>4</v>
      </c>
    </row>
    <row r="42" spans="1:4" x14ac:dyDescent="0.25">
      <c r="A42" s="6">
        <v>41</v>
      </c>
      <c r="B42" s="10" t="s">
        <v>72</v>
      </c>
      <c r="C42" s="2" t="s">
        <v>28</v>
      </c>
      <c r="D42" s="2" t="s">
        <v>4</v>
      </c>
    </row>
    <row r="43" spans="1:4" ht="13.8" x14ac:dyDescent="0.25">
      <c r="A43" s="6">
        <v>42</v>
      </c>
      <c r="B43" s="10" t="s">
        <v>73</v>
      </c>
      <c r="C43" s="1" t="s">
        <v>45</v>
      </c>
      <c r="D43" s="2" t="s">
        <v>4</v>
      </c>
    </row>
    <row r="44" spans="1:4" ht="13.8" x14ac:dyDescent="0.25">
      <c r="A44" s="6">
        <v>43</v>
      </c>
      <c r="B44" s="10" t="s">
        <v>74</v>
      </c>
      <c r="C44" s="1" t="s">
        <v>45</v>
      </c>
      <c r="D44" s="2" t="s">
        <v>4</v>
      </c>
    </row>
    <row r="45" spans="1:4" x14ac:dyDescent="0.25">
      <c r="A45" s="6">
        <v>44</v>
      </c>
      <c r="B45" s="10" t="s">
        <v>75</v>
      </c>
      <c r="C45" s="2" t="s">
        <v>28</v>
      </c>
      <c r="D45" s="2" t="s">
        <v>4</v>
      </c>
    </row>
    <row r="46" spans="1:4" ht="13.8" x14ac:dyDescent="0.25">
      <c r="A46" s="6">
        <v>45</v>
      </c>
      <c r="B46" s="10" t="s">
        <v>76</v>
      </c>
      <c r="C46" s="1" t="s">
        <v>7</v>
      </c>
      <c r="D46" s="2" t="s">
        <v>4</v>
      </c>
    </row>
    <row r="47" spans="1:4" x14ac:dyDescent="0.25">
      <c r="A47" s="6">
        <v>46</v>
      </c>
      <c r="B47" s="10" t="s">
        <v>77</v>
      </c>
      <c r="C47" s="3" t="s">
        <v>78</v>
      </c>
      <c r="D47" s="2" t="s">
        <v>4</v>
      </c>
    </row>
    <row r="48" spans="1:4" x14ac:dyDescent="0.25">
      <c r="A48" s="6">
        <v>47</v>
      </c>
      <c r="B48" s="10" t="s">
        <v>79</v>
      </c>
      <c r="C48" s="3" t="s">
        <v>80</v>
      </c>
      <c r="D48" s="2" t="s">
        <v>4</v>
      </c>
    </row>
    <row r="49" spans="1:4" x14ac:dyDescent="0.25">
      <c r="A49" s="6">
        <v>48</v>
      </c>
      <c r="B49" s="10" t="s">
        <v>81</v>
      </c>
      <c r="C49" s="2" t="s">
        <v>82</v>
      </c>
      <c r="D49" s="2" t="s">
        <v>4</v>
      </c>
    </row>
    <row r="50" spans="1:4" x14ac:dyDescent="0.25">
      <c r="A50" s="6">
        <v>49</v>
      </c>
      <c r="B50" s="10" t="s">
        <v>83</v>
      </c>
      <c r="C50" s="2" t="s">
        <v>84</v>
      </c>
      <c r="D50" s="2" t="s">
        <v>4</v>
      </c>
    </row>
    <row r="51" spans="1:4" x14ac:dyDescent="0.25">
      <c r="A51" s="6">
        <v>50</v>
      </c>
      <c r="B51" s="10" t="s">
        <v>85</v>
      </c>
      <c r="C51" s="2" t="s">
        <v>86</v>
      </c>
      <c r="D51" s="2" t="s">
        <v>87</v>
      </c>
    </row>
    <row r="52" spans="1:4" x14ac:dyDescent="0.25">
      <c r="A52" s="6">
        <v>51</v>
      </c>
      <c r="B52" s="10" t="s">
        <v>88</v>
      </c>
      <c r="C52" s="2" t="s">
        <v>89</v>
      </c>
      <c r="D52" s="2" t="s">
        <v>4</v>
      </c>
    </row>
    <row r="53" spans="1:4" x14ac:dyDescent="0.25">
      <c r="A53" s="6">
        <v>52</v>
      </c>
      <c r="B53" s="10" t="s">
        <v>90</v>
      </c>
      <c r="C53" s="2" t="s">
        <v>91</v>
      </c>
      <c r="D53" s="2" t="s">
        <v>4</v>
      </c>
    </row>
    <row r="54" spans="1:4" x14ac:dyDescent="0.25">
      <c r="A54" s="6">
        <v>53</v>
      </c>
      <c r="B54" s="10" t="s">
        <v>92</v>
      </c>
      <c r="C54" s="2" t="s">
        <v>93</v>
      </c>
      <c r="D54" s="2" t="s">
        <v>4</v>
      </c>
    </row>
    <row r="55" spans="1:4" x14ac:dyDescent="0.25">
      <c r="A55" s="6">
        <v>54</v>
      </c>
      <c r="B55" s="10" t="s">
        <v>94</v>
      </c>
      <c r="C55" s="2" t="s">
        <v>30</v>
      </c>
      <c r="D55" s="2" t="s">
        <v>4</v>
      </c>
    </row>
    <row r="56" spans="1:4" x14ac:dyDescent="0.25">
      <c r="A56" s="6">
        <v>55</v>
      </c>
      <c r="B56" s="10" t="s">
        <v>95</v>
      </c>
      <c r="C56" s="2" t="s">
        <v>30</v>
      </c>
      <c r="D56" s="2" t="s">
        <v>4</v>
      </c>
    </row>
    <row r="57" spans="1:4" x14ac:dyDescent="0.25">
      <c r="A57" s="6">
        <v>56</v>
      </c>
      <c r="B57" s="10" t="s">
        <v>96</v>
      </c>
      <c r="C57" s="2" t="s">
        <v>97</v>
      </c>
      <c r="D57" s="2" t="s">
        <v>98</v>
      </c>
    </row>
    <row r="58" spans="1:4" x14ac:dyDescent="0.25">
      <c r="A58" s="6">
        <v>57</v>
      </c>
      <c r="B58" s="10" t="s">
        <v>99</v>
      </c>
      <c r="C58" s="2" t="s">
        <v>97</v>
      </c>
      <c r="D58" s="2" t="s">
        <v>98</v>
      </c>
    </row>
    <row r="59" spans="1:4" x14ac:dyDescent="0.25">
      <c r="A59" s="6">
        <v>58</v>
      </c>
      <c r="B59" s="2" t="s">
        <v>100</v>
      </c>
      <c r="C59" s="2" t="s">
        <v>101</v>
      </c>
      <c r="D59" s="2" t="s">
        <v>98</v>
      </c>
    </row>
    <row r="60" spans="1:4" x14ac:dyDescent="0.25">
      <c r="A60" s="6">
        <v>59</v>
      </c>
      <c r="B60" s="10" t="s">
        <v>102</v>
      </c>
      <c r="C60" s="2" t="s">
        <v>103</v>
      </c>
      <c r="D60" s="2" t="s">
        <v>104</v>
      </c>
    </row>
    <row r="61" spans="1:4" x14ac:dyDescent="0.25">
      <c r="A61" s="6">
        <v>60</v>
      </c>
      <c r="B61" s="10" t="s">
        <v>105</v>
      </c>
      <c r="C61" s="2" t="s">
        <v>106</v>
      </c>
      <c r="D61" s="2" t="s">
        <v>107</v>
      </c>
    </row>
    <row r="62" spans="1:4" x14ac:dyDescent="0.25">
      <c r="A62" s="6">
        <v>61</v>
      </c>
      <c r="B62" s="6" t="s">
        <v>108</v>
      </c>
      <c r="C62" s="2" t="s">
        <v>109</v>
      </c>
      <c r="D62" s="2" t="s">
        <v>107</v>
      </c>
    </row>
    <row r="63" spans="1:4" x14ac:dyDescent="0.25">
      <c r="A63" s="6">
        <v>62</v>
      </c>
      <c r="B63" s="6" t="s">
        <v>110</v>
      </c>
      <c r="C63" s="2" t="s">
        <v>109</v>
      </c>
      <c r="D63" s="2" t="s">
        <v>107</v>
      </c>
    </row>
    <row r="64" spans="1:4" x14ac:dyDescent="0.25">
      <c r="A64" s="6">
        <v>63</v>
      </c>
      <c r="B64" s="6" t="s">
        <v>111</v>
      </c>
      <c r="C64" s="2" t="s">
        <v>112</v>
      </c>
      <c r="D64" s="2" t="s">
        <v>113</v>
      </c>
    </row>
    <row r="65" spans="1:5" x14ac:dyDescent="0.25">
      <c r="A65" s="6">
        <v>64</v>
      </c>
      <c r="B65" s="6" t="s">
        <v>114</v>
      </c>
      <c r="C65" s="2" t="s">
        <v>115</v>
      </c>
      <c r="D65" s="2" t="s">
        <v>116</v>
      </c>
    </row>
    <row r="66" spans="1:5" x14ac:dyDescent="0.25">
      <c r="A66" s="6">
        <v>65</v>
      </c>
      <c r="B66" s="6" t="s">
        <v>117</v>
      </c>
      <c r="C66" s="3" t="s">
        <v>118</v>
      </c>
      <c r="D66" s="3" t="s">
        <v>5</v>
      </c>
    </row>
    <row r="67" spans="1:5" x14ac:dyDescent="0.25">
      <c r="A67" s="6">
        <v>66</v>
      </c>
      <c r="B67" s="6" t="s">
        <v>119</v>
      </c>
      <c r="C67" s="2" t="s">
        <v>120</v>
      </c>
      <c r="D67" s="2" t="s">
        <v>121</v>
      </c>
    </row>
    <row r="68" spans="1:5" x14ac:dyDescent="0.25">
      <c r="A68" s="6">
        <v>67</v>
      </c>
      <c r="B68" s="6" t="s">
        <v>122</v>
      </c>
      <c r="C68" s="2" t="s">
        <v>123</v>
      </c>
      <c r="D68" s="2" t="s">
        <v>98</v>
      </c>
    </row>
    <row r="69" spans="1:5" x14ac:dyDescent="0.25">
      <c r="A69" s="6">
        <v>68</v>
      </c>
      <c r="B69" s="6" t="s">
        <v>124</v>
      </c>
      <c r="C69" s="2" t="s">
        <v>86</v>
      </c>
      <c r="D69" s="2" t="s">
        <v>87</v>
      </c>
    </row>
    <row r="70" spans="1:5" x14ac:dyDescent="0.25">
      <c r="A70" s="6">
        <v>69</v>
      </c>
      <c r="B70" s="6" t="s">
        <v>125</v>
      </c>
      <c r="C70" s="2" t="s">
        <v>126</v>
      </c>
      <c r="D70" s="2" t="s">
        <v>127</v>
      </c>
    </row>
    <row r="71" spans="1:5" x14ac:dyDescent="0.25">
      <c r="A71" s="6">
        <v>70</v>
      </c>
      <c r="B71" s="6" t="s">
        <v>128</v>
      </c>
      <c r="C71" s="2" t="s">
        <v>129</v>
      </c>
      <c r="D71" s="2" t="s">
        <v>130</v>
      </c>
    </row>
    <row r="72" spans="1:5" x14ac:dyDescent="0.25">
      <c r="A72" s="6">
        <v>71</v>
      </c>
      <c r="B72" s="2" t="s">
        <v>131</v>
      </c>
      <c r="C72" s="2" t="s">
        <v>132</v>
      </c>
      <c r="D72" s="2" t="s">
        <v>133</v>
      </c>
    </row>
    <row r="73" spans="1:5" x14ac:dyDescent="0.25">
      <c r="A73" s="6">
        <v>72</v>
      </c>
      <c r="B73" s="6" t="s">
        <v>134</v>
      </c>
      <c r="C73" s="2" t="s">
        <v>135</v>
      </c>
      <c r="D73" s="2" t="s">
        <v>121</v>
      </c>
    </row>
    <row r="74" spans="1:5" x14ac:dyDescent="0.25">
      <c r="A74" s="6">
        <v>73</v>
      </c>
      <c r="B74" s="6" t="s">
        <v>136</v>
      </c>
      <c r="C74" s="2" t="s">
        <v>137</v>
      </c>
      <c r="D74" s="2" t="s">
        <v>138</v>
      </c>
    </row>
    <row r="75" spans="1:5" x14ac:dyDescent="0.25">
      <c r="A75" s="6">
        <v>74</v>
      </c>
      <c r="B75" s="6" t="s">
        <v>139</v>
      </c>
      <c r="C75" s="2" t="s">
        <v>140</v>
      </c>
      <c r="D75" s="2" t="s">
        <v>138</v>
      </c>
    </row>
    <row r="76" spans="1:5" x14ac:dyDescent="0.25">
      <c r="A76" s="6">
        <v>75</v>
      </c>
      <c r="B76" s="6" t="s">
        <v>141</v>
      </c>
      <c r="C76" s="2" t="s">
        <v>142</v>
      </c>
      <c r="D76" s="2" t="s">
        <v>138</v>
      </c>
    </row>
    <row r="77" spans="1:5" x14ac:dyDescent="0.25">
      <c r="A77" s="6">
        <v>76</v>
      </c>
      <c r="B77" s="6" t="s">
        <v>143</v>
      </c>
      <c r="C77" s="2" t="s">
        <v>144</v>
      </c>
      <c r="D77" s="2" t="s">
        <v>145</v>
      </c>
      <c r="E77" s="7"/>
    </row>
    <row r="78" spans="1:5" x14ac:dyDescent="0.25">
      <c r="A78" s="6">
        <v>77</v>
      </c>
      <c r="B78" s="6" t="s">
        <v>146</v>
      </c>
      <c r="C78" s="2" t="s">
        <v>147</v>
      </c>
      <c r="D78" s="2" t="s">
        <v>145</v>
      </c>
    </row>
    <row r="79" spans="1:5" x14ac:dyDescent="0.25">
      <c r="A79" s="6">
        <v>78</v>
      </c>
      <c r="B79" s="6" t="s">
        <v>148</v>
      </c>
      <c r="C79" s="2" t="s">
        <v>149</v>
      </c>
      <c r="D79" s="2" t="s">
        <v>138</v>
      </c>
    </row>
    <row r="80" spans="1:5" x14ac:dyDescent="0.25">
      <c r="A80" s="6">
        <v>79</v>
      </c>
      <c r="B80" s="6" t="s">
        <v>150</v>
      </c>
      <c r="C80" s="2" t="s">
        <v>151</v>
      </c>
      <c r="D80" s="2" t="s">
        <v>138</v>
      </c>
    </row>
    <row r="81" spans="1:4" x14ac:dyDescent="0.25">
      <c r="A81" s="6">
        <v>80</v>
      </c>
      <c r="B81" s="6" t="s">
        <v>152</v>
      </c>
      <c r="C81" s="2" t="s">
        <v>154</v>
      </c>
      <c r="D81" s="2" t="s">
        <v>153</v>
      </c>
    </row>
    <row r="82" spans="1:4" x14ac:dyDescent="0.25">
      <c r="A82" s="6">
        <v>81</v>
      </c>
      <c r="B82" s="6" t="s">
        <v>155</v>
      </c>
      <c r="C82" s="2" t="s">
        <v>84</v>
      </c>
      <c r="D82" s="2" t="s">
        <v>153</v>
      </c>
    </row>
    <row r="83" spans="1:4" x14ac:dyDescent="0.25">
      <c r="A83" s="6">
        <v>82</v>
      </c>
      <c r="B83" s="6" t="s">
        <v>156</v>
      </c>
      <c r="C83" s="2" t="s">
        <v>7</v>
      </c>
      <c r="D83" s="2" t="s">
        <v>153</v>
      </c>
    </row>
    <row r="84" spans="1:4" x14ac:dyDescent="0.25">
      <c r="A84" s="6">
        <v>83</v>
      </c>
      <c r="B84" s="6" t="s">
        <v>160</v>
      </c>
      <c r="C84" s="2" t="s">
        <v>158</v>
      </c>
      <c r="D84" s="2" t="s">
        <v>153</v>
      </c>
    </row>
    <row r="85" spans="1:4" x14ac:dyDescent="0.25">
      <c r="A85" s="6">
        <v>84</v>
      </c>
      <c r="B85" s="6" t="s">
        <v>161</v>
      </c>
      <c r="C85" s="2" t="s">
        <v>159</v>
      </c>
      <c r="D85" s="2" t="s">
        <v>153</v>
      </c>
    </row>
    <row r="86" spans="1:4" x14ac:dyDescent="0.25">
      <c r="A86" s="6">
        <v>85</v>
      </c>
      <c r="B86" s="6" t="s">
        <v>162</v>
      </c>
      <c r="C86" s="6" t="s">
        <v>7</v>
      </c>
      <c r="D86" s="2" t="s">
        <v>153</v>
      </c>
    </row>
    <row r="87" spans="1:4" x14ac:dyDescent="0.25">
      <c r="A87" s="6">
        <v>86</v>
      </c>
      <c r="B87" s="6" t="s">
        <v>163</v>
      </c>
      <c r="C87" s="2" t="s">
        <v>157</v>
      </c>
      <c r="D87" s="2" t="s">
        <v>153</v>
      </c>
    </row>
    <row r="88" spans="1:4" x14ac:dyDescent="0.25">
      <c r="A88" s="6">
        <v>87</v>
      </c>
      <c r="B88" s="6" t="s">
        <v>164</v>
      </c>
      <c r="C88" s="6" t="s">
        <v>7</v>
      </c>
      <c r="D88" s="2" t="s">
        <v>153</v>
      </c>
    </row>
    <row r="89" spans="1:4" x14ac:dyDescent="0.25">
      <c r="A89" s="6">
        <v>88</v>
      </c>
      <c r="B89" s="6" t="s">
        <v>165</v>
      </c>
      <c r="C89" s="2" t="s">
        <v>166</v>
      </c>
      <c r="D89" s="2" t="s">
        <v>153</v>
      </c>
    </row>
    <row r="90" spans="1:4" x14ac:dyDescent="0.25">
      <c r="A90" s="6">
        <v>89</v>
      </c>
      <c r="B90" s="6" t="s">
        <v>167</v>
      </c>
      <c r="C90" s="2" t="s">
        <v>157</v>
      </c>
      <c r="D90" s="2" t="s">
        <v>153</v>
      </c>
    </row>
    <row r="91" spans="1:4" x14ac:dyDescent="0.25">
      <c r="A91" s="6">
        <v>90</v>
      </c>
      <c r="B91" s="6" t="s">
        <v>168</v>
      </c>
      <c r="C91" s="2" t="s">
        <v>13</v>
      </c>
      <c r="D91" s="2" t="s">
        <v>153</v>
      </c>
    </row>
    <row r="92" spans="1:4" x14ac:dyDescent="0.25">
      <c r="A92" s="6">
        <v>91</v>
      </c>
      <c r="B92" s="6" t="s">
        <v>169</v>
      </c>
      <c r="C92" s="2" t="s">
        <v>7</v>
      </c>
      <c r="D92" s="2" t="s">
        <v>153</v>
      </c>
    </row>
    <row r="93" spans="1:4" x14ac:dyDescent="0.25">
      <c r="A93" s="6">
        <v>92</v>
      </c>
      <c r="B93" s="6" t="s">
        <v>171</v>
      </c>
      <c r="C93" s="2" t="s">
        <v>170</v>
      </c>
      <c r="D93" s="2" t="s">
        <v>153</v>
      </c>
    </row>
    <row r="94" spans="1:4" x14ac:dyDescent="0.25">
      <c r="A94" s="6">
        <v>93</v>
      </c>
      <c r="B94" s="6" t="s">
        <v>172</v>
      </c>
      <c r="C94" s="2" t="s">
        <v>157</v>
      </c>
      <c r="D94" s="2" t="s">
        <v>153</v>
      </c>
    </row>
    <row r="95" spans="1:4" x14ac:dyDescent="0.25">
      <c r="A95" s="6">
        <v>94</v>
      </c>
      <c r="B95" s="6" t="s">
        <v>173</v>
      </c>
      <c r="C95" s="2" t="s">
        <v>19</v>
      </c>
      <c r="D95" s="2" t="s">
        <v>153</v>
      </c>
    </row>
    <row r="96" spans="1:4" x14ac:dyDescent="0.25">
      <c r="A96" s="6">
        <v>95</v>
      </c>
      <c r="B96" s="6" t="s">
        <v>174</v>
      </c>
      <c r="C96" s="2" t="s">
        <v>158</v>
      </c>
      <c r="D96" s="2" t="s">
        <v>153</v>
      </c>
    </row>
    <row r="97" spans="1:4" x14ac:dyDescent="0.25">
      <c r="A97" s="6">
        <v>96</v>
      </c>
      <c r="B97" s="6" t="s">
        <v>175</v>
      </c>
      <c r="C97" s="2" t="s">
        <v>7</v>
      </c>
      <c r="D97" s="2" t="s">
        <v>153</v>
      </c>
    </row>
    <row r="98" spans="1:4" x14ac:dyDescent="0.25">
      <c r="A98" s="6">
        <v>97</v>
      </c>
      <c r="B98" s="6" t="s">
        <v>176</v>
      </c>
      <c r="C98" s="2" t="s">
        <v>7</v>
      </c>
      <c r="D98" s="2" t="s">
        <v>153</v>
      </c>
    </row>
    <row r="99" spans="1:4" x14ac:dyDescent="0.25">
      <c r="A99" s="6">
        <v>98</v>
      </c>
      <c r="B99" s="6" t="s">
        <v>177</v>
      </c>
      <c r="C99" s="2" t="s">
        <v>7</v>
      </c>
      <c r="D99" s="2" t="s">
        <v>153</v>
      </c>
    </row>
    <row r="100" spans="1:4" x14ac:dyDescent="0.25">
      <c r="A100" s="6">
        <v>99</v>
      </c>
      <c r="B100" s="6" t="s">
        <v>179</v>
      </c>
      <c r="C100" s="2" t="s">
        <v>178</v>
      </c>
      <c r="D100" s="2" t="s">
        <v>153</v>
      </c>
    </row>
    <row r="101" spans="1:4" x14ac:dyDescent="0.25">
      <c r="A101" s="6">
        <v>100</v>
      </c>
      <c r="B101" s="6" t="s">
        <v>181</v>
      </c>
      <c r="C101" s="3" t="s">
        <v>180</v>
      </c>
      <c r="D101" s="2" t="s">
        <v>153</v>
      </c>
    </row>
    <row r="102" spans="1:4" x14ac:dyDescent="0.25">
      <c r="A102" s="6">
        <v>101</v>
      </c>
      <c r="B102" s="6" t="s">
        <v>182</v>
      </c>
      <c r="C102" s="2" t="s">
        <v>157</v>
      </c>
      <c r="D102" s="2" t="s">
        <v>153</v>
      </c>
    </row>
    <row r="103" spans="1:4" x14ac:dyDescent="0.25">
      <c r="A103" s="6">
        <v>102</v>
      </c>
      <c r="B103" s="6" t="s">
        <v>183</v>
      </c>
      <c r="C103" s="2" t="s">
        <v>157</v>
      </c>
      <c r="D103" s="2" t="s">
        <v>153</v>
      </c>
    </row>
    <row r="104" spans="1:4" x14ac:dyDescent="0.25">
      <c r="A104" s="6">
        <v>103</v>
      </c>
      <c r="B104" s="2" t="s">
        <v>185</v>
      </c>
      <c r="C104" s="2" t="s">
        <v>184</v>
      </c>
      <c r="D104" s="2" t="s">
        <v>153</v>
      </c>
    </row>
    <row r="105" spans="1:4" x14ac:dyDescent="0.25">
      <c r="A105" s="6">
        <v>104</v>
      </c>
      <c r="B105" s="6" t="s">
        <v>187</v>
      </c>
      <c r="C105" s="2" t="s">
        <v>186</v>
      </c>
      <c r="D105" s="2" t="s">
        <v>153</v>
      </c>
    </row>
    <row r="106" spans="1:4" x14ac:dyDescent="0.25">
      <c r="A106" s="6">
        <v>105</v>
      </c>
      <c r="B106" s="6" t="s">
        <v>188</v>
      </c>
      <c r="C106" s="2" t="s">
        <v>7</v>
      </c>
      <c r="D106" s="2" t="s">
        <v>153</v>
      </c>
    </row>
    <row r="107" spans="1:4" x14ac:dyDescent="0.25">
      <c r="A107" s="6">
        <v>106</v>
      </c>
      <c r="B107" s="8" t="s">
        <v>189</v>
      </c>
      <c r="C107" s="2" t="s">
        <v>80</v>
      </c>
      <c r="D107" s="2" t="s">
        <v>153</v>
      </c>
    </row>
    <row r="108" spans="1:4" x14ac:dyDescent="0.25">
      <c r="A108" s="6">
        <v>107</v>
      </c>
      <c r="B108" s="8" t="s">
        <v>190</v>
      </c>
      <c r="C108" s="2" t="s">
        <v>28</v>
      </c>
      <c r="D108" s="2" t="s">
        <v>4</v>
      </c>
    </row>
    <row r="109" spans="1:4" x14ac:dyDescent="0.25">
      <c r="A109" s="6">
        <v>108</v>
      </c>
      <c r="B109" s="8" t="s">
        <v>192</v>
      </c>
      <c r="C109" s="2" t="s">
        <v>191</v>
      </c>
      <c r="D109" s="2" t="s">
        <v>4</v>
      </c>
    </row>
    <row r="110" spans="1:4" x14ac:dyDescent="0.25">
      <c r="A110" s="6">
        <v>109</v>
      </c>
      <c r="B110" s="8" t="s">
        <v>193</v>
      </c>
      <c r="C110" s="2" t="s">
        <v>7</v>
      </c>
      <c r="D110" s="2" t="s">
        <v>153</v>
      </c>
    </row>
    <row r="111" spans="1:4" x14ac:dyDescent="0.25">
      <c r="A111" s="6">
        <v>110</v>
      </c>
      <c r="B111" s="8" t="s">
        <v>194</v>
      </c>
      <c r="C111" s="2" t="s">
        <v>7</v>
      </c>
      <c r="D111" s="2" t="s">
        <v>153</v>
      </c>
    </row>
    <row r="112" spans="1:4" x14ac:dyDescent="0.25">
      <c r="A112" s="6">
        <v>111</v>
      </c>
      <c r="B112" s="8" t="s">
        <v>195</v>
      </c>
      <c r="C112" s="2" t="s">
        <v>158</v>
      </c>
      <c r="D112" s="2" t="s">
        <v>153</v>
      </c>
    </row>
    <row r="113" spans="1:4" x14ac:dyDescent="0.25">
      <c r="A113" s="6">
        <v>112</v>
      </c>
      <c r="B113" s="8" t="s">
        <v>197</v>
      </c>
      <c r="C113" s="2" t="s">
        <v>196</v>
      </c>
      <c r="D113" s="2" t="s">
        <v>153</v>
      </c>
    </row>
    <row r="114" spans="1:4" x14ac:dyDescent="0.25">
      <c r="A114" s="6">
        <v>113</v>
      </c>
      <c r="B114" s="2" t="s">
        <v>198</v>
      </c>
      <c r="C114" s="2" t="s">
        <v>7</v>
      </c>
      <c r="D114" s="2" t="s">
        <v>153</v>
      </c>
    </row>
    <row r="115" spans="1:4" x14ac:dyDescent="0.25">
      <c r="A115" s="6">
        <v>114</v>
      </c>
      <c r="B115" s="2" t="s">
        <v>199</v>
      </c>
      <c r="C115" s="2" t="s">
        <v>28</v>
      </c>
      <c r="D115" s="2" t="s">
        <v>4</v>
      </c>
    </row>
    <row r="116" spans="1:4" x14ac:dyDescent="0.25">
      <c r="A116" s="6">
        <v>115</v>
      </c>
      <c r="B116" s="8" t="s">
        <v>200</v>
      </c>
      <c r="C116" s="2" t="s">
        <v>28</v>
      </c>
      <c r="D116" s="2" t="s">
        <v>4</v>
      </c>
    </row>
    <row r="117" spans="1:4" x14ac:dyDescent="0.25">
      <c r="A117" s="6">
        <v>116</v>
      </c>
      <c r="B117" s="8" t="s">
        <v>201</v>
      </c>
      <c r="C117" s="2" t="s">
        <v>45</v>
      </c>
      <c r="D117" s="2" t="s">
        <v>4</v>
      </c>
    </row>
    <row r="118" spans="1:4" x14ac:dyDescent="0.25">
      <c r="A118" s="6">
        <v>117</v>
      </c>
      <c r="B118" s="8" t="s">
        <v>202</v>
      </c>
      <c r="C118" s="2" t="s">
        <v>7</v>
      </c>
      <c r="D118" s="2" t="s">
        <v>153</v>
      </c>
    </row>
    <row r="119" spans="1:4" x14ac:dyDescent="0.25">
      <c r="A119" s="6">
        <v>118</v>
      </c>
      <c r="B119" s="8" t="s">
        <v>203</v>
      </c>
      <c r="C119" s="2" t="s">
        <v>7</v>
      </c>
      <c r="D119" s="2" t="s">
        <v>153</v>
      </c>
    </row>
    <row r="120" spans="1:4" x14ac:dyDescent="0.25">
      <c r="A120" s="6">
        <v>119</v>
      </c>
      <c r="B120" s="8" t="s">
        <v>204</v>
      </c>
      <c r="C120" s="2" t="s">
        <v>13</v>
      </c>
      <c r="D120" s="2" t="s">
        <v>153</v>
      </c>
    </row>
    <row r="121" spans="1:4" x14ac:dyDescent="0.25">
      <c r="A121" s="6">
        <v>120</v>
      </c>
      <c r="B121" s="8" t="s">
        <v>205</v>
      </c>
      <c r="C121" s="2" t="s">
        <v>45</v>
      </c>
      <c r="D121" s="2" t="s">
        <v>4</v>
      </c>
    </row>
    <row r="122" spans="1:4" x14ac:dyDescent="0.25">
      <c r="A122" s="6">
        <v>121</v>
      </c>
      <c r="B122" s="2" t="s">
        <v>207</v>
      </c>
      <c r="C122" s="2" t="s">
        <v>206</v>
      </c>
      <c r="D122" s="2" t="s">
        <v>4</v>
      </c>
    </row>
    <row r="123" spans="1:4" x14ac:dyDescent="0.25">
      <c r="A123" s="6">
        <v>122</v>
      </c>
      <c r="B123" s="2" t="s">
        <v>208</v>
      </c>
      <c r="C123" s="2" t="s">
        <v>45</v>
      </c>
      <c r="D123" s="2" t="s">
        <v>4</v>
      </c>
    </row>
    <row r="124" spans="1:4" x14ac:dyDescent="0.25">
      <c r="A124" s="6">
        <v>123</v>
      </c>
      <c r="B124" s="2" t="s">
        <v>209</v>
      </c>
      <c r="C124" s="2" t="s">
        <v>45</v>
      </c>
      <c r="D124" s="2" t="s">
        <v>4</v>
      </c>
    </row>
    <row r="125" spans="1:4" x14ac:dyDescent="0.25">
      <c r="A125" s="6">
        <v>124</v>
      </c>
      <c r="B125" s="2" t="s">
        <v>210</v>
      </c>
      <c r="C125" s="2" t="s">
        <v>13</v>
      </c>
      <c r="D125" s="2" t="s">
        <v>153</v>
      </c>
    </row>
    <row r="126" spans="1:4" x14ac:dyDescent="0.25">
      <c r="A126" s="6">
        <v>125</v>
      </c>
      <c r="B126" s="2" t="s">
        <v>211</v>
      </c>
      <c r="C126" s="3" t="s">
        <v>180</v>
      </c>
      <c r="D126" s="2" t="s">
        <v>153</v>
      </c>
    </row>
    <row r="127" spans="1:4" x14ac:dyDescent="0.25">
      <c r="A127" s="6">
        <v>126</v>
      </c>
      <c r="B127" s="2" t="s">
        <v>212</v>
      </c>
      <c r="C127" s="2" t="s">
        <v>7</v>
      </c>
      <c r="D127" s="2" t="s">
        <v>153</v>
      </c>
    </row>
    <row r="128" spans="1:4" x14ac:dyDescent="0.25">
      <c r="A128" s="6">
        <v>127</v>
      </c>
      <c r="B128" s="2" t="s">
        <v>213</v>
      </c>
      <c r="C128" s="2" t="s">
        <v>7</v>
      </c>
      <c r="D128" s="2" t="s">
        <v>153</v>
      </c>
    </row>
    <row r="129" spans="1:4" x14ac:dyDescent="0.25">
      <c r="A129" s="6">
        <v>128</v>
      </c>
      <c r="B129" s="2" t="s">
        <v>214</v>
      </c>
      <c r="C129" s="2" t="s">
        <v>80</v>
      </c>
      <c r="D129" s="2" t="s">
        <v>153</v>
      </c>
    </row>
    <row r="130" spans="1:4" x14ac:dyDescent="0.25">
      <c r="A130" s="6">
        <v>129</v>
      </c>
      <c r="B130" s="2" t="s">
        <v>215</v>
      </c>
      <c r="C130" s="3" t="s">
        <v>180</v>
      </c>
      <c r="D130" s="2" t="s">
        <v>153</v>
      </c>
    </row>
    <row r="131" spans="1:4" x14ac:dyDescent="0.25">
      <c r="A131" s="6">
        <v>130</v>
      </c>
      <c r="B131" s="2" t="s">
        <v>216</v>
      </c>
      <c r="C131" s="2" t="s">
        <v>28</v>
      </c>
      <c r="D131" s="2" t="s">
        <v>4</v>
      </c>
    </row>
    <row r="132" spans="1:4" x14ac:dyDescent="0.25">
      <c r="A132" s="6">
        <v>131</v>
      </c>
      <c r="B132" s="2" t="s">
        <v>217</v>
      </c>
      <c r="C132" s="3" t="s">
        <v>180</v>
      </c>
      <c r="D132" s="2" t="s">
        <v>153</v>
      </c>
    </row>
    <row r="133" spans="1:4" x14ac:dyDescent="0.25">
      <c r="A133" s="6">
        <v>132</v>
      </c>
      <c r="B133" s="2" t="s">
        <v>219</v>
      </c>
      <c r="C133" s="2" t="s">
        <v>218</v>
      </c>
      <c r="D133" s="2" t="s">
        <v>153</v>
      </c>
    </row>
    <row r="134" spans="1:4" x14ac:dyDescent="0.25">
      <c r="A134" s="6">
        <v>133</v>
      </c>
      <c r="B134" s="2" t="s">
        <v>220</v>
      </c>
      <c r="C134" s="2" t="s">
        <v>28</v>
      </c>
      <c r="D134" s="2" t="s">
        <v>4</v>
      </c>
    </row>
    <row r="135" spans="1:4" x14ac:dyDescent="0.25">
      <c r="A135" s="6">
        <v>134</v>
      </c>
      <c r="B135" s="2" t="s">
        <v>221</v>
      </c>
      <c r="C135" s="2" t="s">
        <v>196</v>
      </c>
      <c r="D135" s="2" t="s">
        <v>153</v>
      </c>
    </row>
    <row r="136" spans="1:4" x14ac:dyDescent="0.25">
      <c r="A136" s="6">
        <v>135</v>
      </c>
      <c r="B136" s="2" t="s">
        <v>222</v>
      </c>
      <c r="C136" s="2" t="s">
        <v>224</v>
      </c>
      <c r="D136" s="2" t="s">
        <v>153</v>
      </c>
    </row>
    <row r="137" spans="1:4" x14ac:dyDescent="0.25">
      <c r="A137" s="6">
        <v>136</v>
      </c>
      <c r="B137" s="2" t="s">
        <v>226</v>
      </c>
      <c r="C137" s="2" t="s">
        <v>223</v>
      </c>
      <c r="D137" s="2" t="s">
        <v>225</v>
      </c>
    </row>
    <row r="138" spans="1:4" x14ac:dyDescent="0.25">
      <c r="A138" s="6">
        <v>137</v>
      </c>
      <c r="B138" s="2" t="s">
        <v>227</v>
      </c>
      <c r="C138" s="2" t="s">
        <v>7</v>
      </c>
      <c r="D138" s="2" t="s">
        <v>225</v>
      </c>
    </row>
    <row r="139" spans="1:4" x14ac:dyDescent="0.25">
      <c r="A139" s="6">
        <v>138</v>
      </c>
      <c r="B139" s="2" t="s">
        <v>228</v>
      </c>
      <c r="C139" s="2" t="s">
        <v>7</v>
      </c>
      <c r="D139" s="2" t="s">
        <v>225</v>
      </c>
    </row>
    <row r="140" spans="1:4" x14ac:dyDescent="0.25">
      <c r="A140" s="6">
        <v>139</v>
      </c>
      <c r="B140" s="2" t="s">
        <v>229</v>
      </c>
      <c r="C140" s="2" t="s">
        <v>7</v>
      </c>
      <c r="D140" s="2" t="s">
        <v>225</v>
      </c>
    </row>
    <row r="141" spans="1:4" x14ac:dyDescent="0.25">
      <c r="A141" s="6">
        <v>140</v>
      </c>
      <c r="B141" s="4" t="s">
        <v>230</v>
      </c>
      <c r="C141" s="2" t="s">
        <v>84</v>
      </c>
      <c r="D141" s="2" t="s">
        <v>225</v>
      </c>
    </row>
    <row r="142" spans="1:4" x14ac:dyDescent="0.25">
      <c r="A142" s="6">
        <v>141</v>
      </c>
      <c r="B142" s="2" t="s">
        <v>231</v>
      </c>
      <c r="C142" s="2" t="s">
        <v>84</v>
      </c>
      <c r="D142" s="2" t="s">
        <v>225</v>
      </c>
    </row>
    <row r="143" spans="1:4" x14ac:dyDescent="0.25">
      <c r="A143" s="6">
        <v>142</v>
      </c>
      <c r="B143" s="2" t="s">
        <v>232</v>
      </c>
      <c r="C143" s="2" t="s">
        <v>7</v>
      </c>
      <c r="D143" s="2" t="s">
        <v>225</v>
      </c>
    </row>
    <row r="144" spans="1:4" x14ac:dyDescent="0.25">
      <c r="A144" s="6">
        <v>143</v>
      </c>
      <c r="B144" s="2" t="s">
        <v>233</v>
      </c>
      <c r="C144" s="2" t="s">
        <v>7</v>
      </c>
      <c r="D144" s="2" t="s">
        <v>225</v>
      </c>
    </row>
    <row r="145" spans="1:4" x14ac:dyDescent="0.25">
      <c r="A145" s="6">
        <v>144</v>
      </c>
      <c r="B145" s="2" t="s">
        <v>234</v>
      </c>
      <c r="C145" s="2" t="s">
        <v>80</v>
      </c>
      <c r="D145" s="2" t="s">
        <v>225</v>
      </c>
    </row>
    <row r="146" spans="1:4" x14ac:dyDescent="0.25">
      <c r="A146" s="6">
        <v>145</v>
      </c>
      <c r="B146" s="2" t="s">
        <v>235</v>
      </c>
      <c r="C146" s="2" t="s">
        <v>218</v>
      </c>
      <c r="D146" s="2" t="s">
        <v>225</v>
      </c>
    </row>
    <row r="147" spans="1:4" x14ac:dyDescent="0.25">
      <c r="A147" s="6">
        <v>146</v>
      </c>
      <c r="B147" s="2" t="s">
        <v>236</v>
      </c>
      <c r="C147" s="2" t="s">
        <v>58</v>
      </c>
      <c r="D147" s="2" t="s">
        <v>225</v>
      </c>
    </row>
    <row r="148" spans="1:4" x14ac:dyDescent="0.25">
      <c r="A148" s="6">
        <v>147</v>
      </c>
      <c r="B148" s="2" t="s">
        <v>237</v>
      </c>
      <c r="C148" s="2" t="s">
        <v>218</v>
      </c>
      <c r="D148" s="2" t="s">
        <v>225</v>
      </c>
    </row>
    <row r="149" spans="1:4" x14ac:dyDescent="0.25">
      <c r="A149" s="6">
        <v>148</v>
      </c>
      <c r="B149" s="2" t="s">
        <v>239</v>
      </c>
      <c r="C149" s="2" t="s">
        <v>238</v>
      </c>
      <c r="D149" s="2" t="s">
        <v>225</v>
      </c>
    </row>
    <row r="150" spans="1:4" x14ac:dyDescent="0.25">
      <c r="A150" s="6">
        <v>149</v>
      </c>
      <c r="B150" s="2" t="s">
        <v>240</v>
      </c>
      <c r="C150" s="2" t="s">
        <v>7</v>
      </c>
      <c r="D150" s="2" t="s">
        <v>225</v>
      </c>
    </row>
    <row r="151" spans="1:4" x14ac:dyDescent="0.25">
      <c r="A151" s="6">
        <v>150</v>
      </c>
      <c r="B151" s="2" t="s">
        <v>241</v>
      </c>
      <c r="C151" s="2" t="s">
        <v>157</v>
      </c>
      <c r="D151" s="2" t="s">
        <v>225</v>
      </c>
    </row>
    <row r="152" spans="1:4" x14ac:dyDescent="0.25">
      <c r="A152" s="6">
        <v>151</v>
      </c>
      <c r="B152" s="2" t="s">
        <v>242</v>
      </c>
      <c r="C152" s="2" t="s">
        <v>58</v>
      </c>
      <c r="D152" s="2" t="s">
        <v>225</v>
      </c>
    </row>
    <row r="153" spans="1:4" x14ac:dyDescent="0.25">
      <c r="A153" s="6">
        <v>152</v>
      </c>
      <c r="B153" s="2" t="s">
        <v>244</v>
      </c>
      <c r="C153" s="2" t="s">
        <v>243</v>
      </c>
      <c r="D153" s="2" t="s">
        <v>225</v>
      </c>
    </row>
  </sheetData>
  <autoFilter ref="D1:D134" xr:uid="{00000000-0009-0000-0000-000000000000}"/>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C5771-231A-4ADC-A06D-34CC5D7010A5}">
  <dimension ref="A1:AF1754"/>
  <sheetViews>
    <sheetView tabSelected="1" zoomScale="85" zoomScaleNormal="85" workbookViewId="0">
      <selection activeCell="Q16" sqref="Q16"/>
    </sheetView>
  </sheetViews>
  <sheetFormatPr defaultRowHeight="14.4" x14ac:dyDescent="0.25"/>
  <cols>
    <col min="2" max="3" width="10.5546875" customWidth="1"/>
    <col min="17" max="17" width="9.21875" customWidth="1"/>
    <col min="21" max="22" width="8.88671875" hidden="1" customWidth="1"/>
  </cols>
  <sheetData>
    <row r="1" spans="1:28" x14ac:dyDescent="0.25">
      <c r="A1" s="11" t="s">
        <v>245</v>
      </c>
      <c r="B1" s="11" t="s">
        <v>246</v>
      </c>
      <c r="C1" s="11" t="s">
        <v>247</v>
      </c>
      <c r="D1" s="11" t="s">
        <v>248</v>
      </c>
      <c r="E1" s="11" t="s">
        <v>249</v>
      </c>
      <c r="F1" s="11" t="s">
        <v>250</v>
      </c>
      <c r="G1" s="11" t="s">
        <v>251</v>
      </c>
      <c r="H1" s="11" t="s">
        <v>252</v>
      </c>
      <c r="I1" s="11" t="s">
        <v>253</v>
      </c>
      <c r="J1" s="11" t="s">
        <v>254</v>
      </c>
      <c r="K1" s="11" t="s">
        <v>255</v>
      </c>
      <c r="L1" s="11"/>
      <c r="N1" s="11" t="s">
        <v>256</v>
      </c>
      <c r="O1" s="11" t="s">
        <v>246</v>
      </c>
      <c r="P1" s="11" t="s">
        <v>247</v>
      </c>
      <c r="Q1" s="11" t="s">
        <v>248</v>
      </c>
      <c r="R1" s="11" t="s">
        <v>249</v>
      </c>
      <c r="S1" s="11" t="s">
        <v>250</v>
      </c>
      <c r="T1" s="11" t="s">
        <v>251</v>
      </c>
      <c r="U1" s="11" t="s">
        <v>257</v>
      </c>
      <c r="V1" s="11" t="s">
        <v>258</v>
      </c>
      <c r="W1" s="11" t="s">
        <v>259</v>
      </c>
      <c r="X1" s="11" t="s">
        <v>260</v>
      </c>
      <c r="Y1" s="11" t="s">
        <v>254</v>
      </c>
      <c r="Z1" s="11" t="s">
        <v>261</v>
      </c>
      <c r="AB1" s="11"/>
    </row>
    <row r="2" spans="1:28" x14ac:dyDescent="0.25">
      <c r="A2" s="11">
        <v>1.5</v>
      </c>
      <c r="B2" s="11">
        <v>1</v>
      </c>
      <c r="C2" s="11">
        <v>5</v>
      </c>
      <c r="D2">
        <v>27</v>
      </c>
      <c r="E2">
        <v>50.76</v>
      </c>
      <c r="F2">
        <v>480</v>
      </c>
      <c r="G2">
        <v>20</v>
      </c>
      <c r="H2">
        <v>0</v>
      </c>
      <c r="I2">
        <v>10</v>
      </c>
      <c r="J2">
        <v>8</v>
      </c>
      <c r="K2">
        <v>2.0699999999999998</v>
      </c>
      <c r="AB2" s="11"/>
    </row>
    <row r="3" spans="1:28" x14ac:dyDescent="0.25">
      <c r="A3" s="11">
        <v>1.5</v>
      </c>
      <c r="B3" s="11">
        <v>1</v>
      </c>
      <c r="C3" s="11">
        <v>5</v>
      </c>
      <c r="D3">
        <v>27</v>
      </c>
      <c r="E3">
        <v>50.76</v>
      </c>
      <c r="F3">
        <v>480</v>
      </c>
      <c r="G3">
        <v>20</v>
      </c>
      <c r="H3">
        <v>0</v>
      </c>
      <c r="I3">
        <v>8</v>
      </c>
      <c r="J3">
        <v>8</v>
      </c>
      <c r="K3">
        <v>1.02</v>
      </c>
      <c r="N3">
        <v>1.47</v>
      </c>
      <c r="O3" s="11">
        <v>1</v>
      </c>
      <c r="P3" s="11">
        <v>5</v>
      </c>
      <c r="Q3">
        <v>6.2</v>
      </c>
      <c r="R3">
        <v>43.6</v>
      </c>
      <c r="S3">
        <v>816.15</v>
      </c>
      <c r="T3">
        <v>10</v>
      </c>
      <c r="U3">
        <v>46.35</v>
      </c>
      <c r="W3">
        <v>0</v>
      </c>
      <c r="X3">
        <v>22</v>
      </c>
      <c r="Y3">
        <v>180</v>
      </c>
      <c r="Z3">
        <v>0.52968000000000004</v>
      </c>
      <c r="AB3" s="11"/>
    </row>
    <row r="4" spans="1:28" x14ac:dyDescent="0.25">
      <c r="A4" s="11">
        <v>1.5</v>
      </c>
      <c r="B4" s="11">
        <v>1</v>
      </c>
      <c r="C4" s="11">
        <v>5</v>
      </c>
      <c r="D4">
        <v>27</v>
      </c>
      <c r="E4">
        <v>50.76</v>
      </c>
      <c r="F4">
        <v>480</v>
      </c>
      <c r="G4">
        <v>20</v>
      </c>
      <c r="H4">
        <v>0</v>
      </c>
      <c r="I4">
        <v>11</v>
      </c>
      <c r="J4">
        <v>8</v>
      </c>
      <c r="K4">
        <v>3.29</v>
      </c>
      <c r="N4">
        <v>1.47</v>
      </c>
      <c r="O4" s="11">
        <v>1</v>
      </c>
      <c r="P4" s="11">
        <v>5</v>
      </c>
      <c r="Q4">
        <v>6.2</v>
      </c>
      <c r="R4">
        <v>43.6</v>
      </c>
      <c r="S4">
        <v>816.15</v>
      </c>
      <c r="T4">
        <v>20</v>
      </c>
      <c r="U4">
        <v>46.35</v>
      </c>
      <c r="W4">
        <v>0</v>
      </c>
      <c r="X4">
        <v>22</v>
      </c>
      <c r="Y4">
        <v>180</v>
      </c>
      <c r="Z4">
        <v>0.75395999999999996</v>
      </c>
      <c r="AB4" s="11"/>
    </row>
    <row r="5" spans="1:28" x14ac:dyDescent="0.25">
      <c r="A5" s="11">
        <v>1.5</v>
      </c>
      <c r="B5" s="11">
        <v>1</v>
      </c>
      <c r="C5" s="11">
        <v>5</v>
      </c>
      <c r="D5">
        <v>27</v>
      </c>
      <c r="E5">
        <v>50.76</v>
      </c>
      <c r="F5">
        <v>300</v>
      </c>
      <c r="G5">
        <v>20</v>
      </c>
      <c r="H5">
        <v>0</v>
      </c>
      <c r="I5">
        <v>15</v>
      </c>
      <c r="J5">
        <v>8</v>
      </c>
      <c r="K5">
        <v>5.31</v>
      </c>
      <c r="N5">
        <v>1.47</v>
      </c>
      <c r="O5" s="11">
        <v>1</v>
      </c>
      <c r="P5" s="11">
        <v>5</v>
      </c>
      <c r="Q5">
        <v>6.2</v>
      </c>
      <c r="R5">
        <v>43.6</v>
      </c>
      <c r="S5">
        <v>816.15</v>
      </c>
      <c r="T5">
        <v>30</v>
      </c>
      <c r="U5">
        <v>46.35</v>
      </c>
      <c r="W5">
        <v>0</v>
      </c>
      <c r="X5">
        <v>22</v>
      </c>
      <c r="Y5">
        <v>180</v>
      </c>
      <c r="Z5">
        <v>0.71550999999999998</v>
      </c>
    </row>
    <row r="6" spans="1:28" x14ac:dyDescent="0.25">
      <c r="A6" s="11">
        <v>1.5</v>
      </c>
      <c r="B6" s="11">
        <v>1</v>
      </c>
      <c r="C6" s="11">
        <v>5</v>
      </c>
      <c r="D6">
        <v>27</v>
      </c>
      <c r="E6">
        <v>50.76</v>
      </c>
      <c r="F6">
        <v>480</v>
      </c>
      <c r="G6">
        <v>40</v>
      </c>
      <c r="H6">
        <v>0</v>
      </c>
      <c r="I6">
        <v>10</v>
      </c>
      <c r="J6">
        <v>8</v>
      </c>
      <c r="K6">
        <v>1.34</v>
      </c>
      <c r="N6">
        <v>1.47</v>
      </c>
      <c r="O6" s="11">
        <v>1</v>
      </c>
      <c r="P6" s="11">
        <v>5</v>
      </c>
      <c r="Q6">
        <v>6.2</v>
      </c>
      <c r="R6">
        <v>43.6</v>
      </c>
      <c r="S6">
        <v>816.15</v>
      </c>
      <c r="T6">
        <v>40</v>
      </c>
      <c r="U6">
        <v>46.35</v>
      </c>
      <c r="W6">
        <v>0</v>
      </c>
      <c r="X6">
        <v>22</v>
      </c>
      <c r="Y6">
        <v>180</v>
      </c>
      <c r="Z6">
        <v>0.60658000000000001</v>
      </c>
    </row>
    <row r="7" spans="1:28" x14ac:dyDescent="0.25">
      <c r="A7" s="11">
        <v>1.5</v>
      </c>
      <c r="B7" s="11">
        <v>1</v>
      </c>
      <c r="C7" s="11">
        <v>5</v>
      </c>
      <c r="D7">
        <v>27</v>
      </c>
      <c r="E7">
        <v>50.76</v>
      </c>
      <c r="F7">
        <v>480</v>
      </c>
      <c r="G7">
        <v>40</v>
      </c>
      <c r="H7">
        <v>0</v>
      </c>
      <c r="I7">
        <v>8</v>
      </c>
      <c r="J7">
        <v>8</v>
      </c>
      <c r="K7">
        <v>0.69</v>
      </c>
      <c r="N7">
        <v>1.53</v>
      </c>
      <c r="O7" s="11">
        <v>1</v>
      </c>
      <c r="P7" s="11">
        <v>5</v>
      </c>
      <c r="Q7">
        <v>6.2</v>
      </c>
      <c r="R7">
        <v>43.6</v>
      </c>
      <c r="S7">
        <v>816.15</v>
      </c>
      <c r="T7">
        <v>50</v>
      </c>
      <c r="U7">
        <v>44.16</v>
      </c>
      <c r="W7">
        <v>0</v>
      </c>
      <c r="X7">
        <v>22</v>
      </c>
      <c r="Y7">
        <v>180</v>
      </c>
      <c r="Z7">
        <v>0.34386</v>
      </c>
    </row>
    <row r="8" spans="1:28" x14ac:dyDescent="0.25">
      <c r="A8" s="11">
        <v>1.5</v>
      </c>
      <c r="B8" s="11">
        <v>1</v>
      </c>
      <c r="C8" s="11">
        <v>5</v>
      </c>
      <c r="D8">
        <v>27</v>
      </c>
      <c r="E8">
        <v>50.76</v>
      </c>
      <c r="F8">
        <v>480</v>
      </c>
      <c r="G8">
        <v>40</v>
      </c>
      <c r="H8">
        <v>0</v>
      </c>
      <c r="I8">
        <v>11</v>
      </c>
      <c r="J8">
        <v>8</v>
      </c>
      <c r="K8">
        <v>2.2799999999999998</v>
      </c>
      <c r="N8">
        <v>1.53</v>
      </c>
      <c r="O8" s="11">
        <v>1</v>
      </c>
      <c r="P8" s="11">
        <v>5</v>
      </c>
      <c r="Q8">
        <v>6.2</v>
      </c>
      <c r="R8">
        <v>43.6</v>
      </c>
      <c r="S8">
        <v>816.15</v>
      </c>
      <c r="T8">
        <v>60</v>
      </c>
      <c r="U8">
        <v>44.16</v>
      </c>
      <c r="W8">
        <v>0</v>
      </c>
      <c r="X8">
        <v>22</v>
      </c>
      <c r="Y8">
        <v>180</v>
      </c>
      <c r="Z8">
        <v>0.27337</v>
      </c>
    </row>
    <row r="9" spans="1:28" x14ac:dyDescent="0.25">
      <c r="A9" s="11">
        <v>1.5</v>
      </c>
      <c r="B9" s="11">
        <v>1</v>
      </c>
      <c r="C9" s="11">
        <v>5</v>
      </c>
      <c r="D9">
        <v>27</v>
      </c>
      <c r="E9">
        <v>50.76</v>
      </c>
      <c r="F9">
        <v>300</v>
      </c>
      <c r="G9">
        <v>40</v>
      </c>
      <c r="H9">
        <v>0</v>
      </c>
      <c r="I9">
        <v>15</v>
      </c>
      <c r="J9">
        <v>8</v>
      </c>
      <c r="K9">
        <v>2.46</v>
      </c>
      <c r="N9">
        <v>1.53</v>
      </c>
      <c r="O9" s="11">
        <v>1</v>
      </c>
      <c r="P9" s="11">
        <v>5</v>
      </c>
      <c r="Q9">
        <v>6.2</v>
      </c>
      <c r="R9">
        <v>43.6</v>
      </c>
      <c r="S9">
        <v>816.15</v>
      </c>
      <c r="T9">
        <v>70</v>
      </c>
      <c r="U9">
        <v>44.16</v>
      </c>
      <c r="W9">
        <v>0</v>
      </c>
      <c r="X9">
        <v>22</v>
      </c>
      <c r="Y9">
        <v>180</v>
      </c>
      <c r="Z9">
        <v>0.42075000000000001</v>
      </c>
    </row>
    <row r="10" spans="1:28" x14ac:dyDescent="0.25">
      <c r="A10" s="11">
        <v>1.5</v>
      </c>
      <c r="B10" s="11">
        <v>1</v>
      </c>
      <c r="C10" s="11">
        <v>5</v>
      </c>
      <c r="D10">
        <v>27</v>
      </c>
      <c r="E10">
        <v>50.76</v>
      </c>
      <c r="F10">
        <v>480</v>
      </c>
      <c r="G10">
        <v>60</v>
      </c>
      <c r="H10">
        <v>0</v>
      </c>
      <c r="I10">
        <v>10</v>
      </c>
      <c r="J10">
        <v>8</v>
      </c>
      <c r="K10">
        <v>1.5</v>
      </c>
      <c r="N10">
        <v>1.53</v>
      </c>
      <c r="O10" s="11">
        <v>1</v>
      </c>
      <c r="P10" s="11">
        <v>5</v>
      </c>
      <c r="Q10">
        <v>6.2</v>
      </c>
      <c r="R10">
        <v>43.6</v>
      </c>
      <c r="S10">
        <v>816.15</v>
      </c>
      <c r="T10">
        <v>80</v>
      </c>
      <c r="U10">
        <v>44.16</v>
      </c>
      <c r="W10">
        <v>0</v>
      </c>
      <c r="X10">
        <v>22</v>
      </c>
      <c r="Y10">
        <v>180</v>
      </c>
      <c r="Z10">
        <v>0.23493</v>
      </c>
    </row>
    <row r="11" spans="1:28" x14ac:dyDescent="0.25">
      <c r="A11" s="11">
        <v>1.5</v>
      </c>
      <c r="B11" s="11">
        <v>1</v>
      </c>
      <c r="C11" s="11">
        <v>5</v>
      </c>
      <c r="D11">
        <v>27</v>
      </c>
      <c r="E11">
        <v>50.76</v>
      </c>
      <c r="F11">
        <v>480</v>
      </c>
      <c r="G11">
        <v>60</v>
      </c>
      <c r="H11">
        <v>0</v>
      </c>
      <c r="I11">
        <v>8</v>
      </c>
      <c r="J11">
        <v>8</v>
      </c>
      <c r="K11">
        <v>0.8</v>
      </c>
      <c r="N11">
        <v>1.53</v>
      </c>
      <c r="O11" s="11">
        <v>1</v>
      </c>
      <c r="P11" s="11">
        <v>5</v>
      </c>
      <c r="Q11">
        <v>6.2</v>
      </c>
      <c r="R11">
        <v>43.6</v>
      </c>
      <c r="S11">
        <v>816.15</v>
      </c>
      <c r="T11">
        <v>90</v>
      </c>
      <c r="U11">
        <v>44.16</v>
      </c>
      <c r="W11">
        <v>0</v>
      </c>
      <c r="X11">
        <v>22</v>
      </c>
      <c r="Y11">
        <v>180</v>
      </c>
      <c r="Z11">
        <v>0.27337</v>
      </c>
    </row>
    <row r="12" spans="1:28" x14ac:dyDescent="0.25">
      <c r="A12" s="11">
        <v>1.5</v>
      </c>
      <c r="B12" s="11">
        <v>1</v>
      </c>
      <c r="C12" s="11">
        <v>5</v>
      </c>
      <c r="D12">
        <v>27</v>
      </c>
      <c r="E12">
        <v>50.76</v>
      </c>
      <c r="F12">
        <v>480</v>
      </c>
      <c r="G12">
        <v>60</v>
      </c>
      <c r="H12">
        <v>0</v>
      </c>
      <c r="I12">
        <v>11</v>
      </c>
      <c r="J12">
        <v>8</v>
      </c>
      <c r="K12">
        <v>2.54</v>
      </c>
      <c r="N12">
        <v>1.53</v>
      </c>
      <c r="O12" s="11">
        <v>1</v>
      </c>
      <c r="P12" s="11">
        <v>5</v>
      </c>
      <c r="Q12">
        <v>6.2</v>
      </c>
      <c r="R12">
        <v>43.6</v>
      </c>
      <c r="S12">
        <v>816.15</v>
      </c>
      <c r="T12">
        <v>100</v>
      </c>
      <c r="U12">
        <v>44.16</v>
      </c>
      <c r="W12">
        <v>0</v>
      </c>
      <c r="X12">
        <v>22</v>
      </c>
      <c r="Y12">
        <v>180</v>
      </c>
      <c r="Z12">
        <v>0.42075000000000001</v>
      </c>
    </row>
    <row r="13" spans="1:28" x14ac:dyDescent="0.25">
      <c r="A13" s="11">
        <v>1.5</v>
      </c>
      <c r="B13" s="11">
        <v>1</v>
      </c>
      <c r="C13" s="11">
        <v>5</v>
      </c>
      <c r="D13">
        <v>27</v>
      </c>
      <c r="E13">
        <v>50.76</v>
      </c>
      <c r="F13">
        <v>300</v>
      </c>
      <c r="G13">
        <v>60</v>
      </c>
      <c r="H13">
        <v>0</v>
      </c>
      <c r="I13">
        <v>15</v>
      </c>
      <c r="J13">
        <v>8</v>
      </c>
      <c r="K13">
        <v>2.39</v>
      </c>
      <c r="N13">
        <v>1.53</v>
      </c>
      <c r="O13" s="11">
        <v>1</v>
      </c>
      <c r="P13" s="11">
        <v>5</v>
      </c>
      <c r="Q13">
        <v>6.2</v>
      </c>
      <c r="R13">
        <v>43.6</v>
      </c>
      <c r="S13">
        <v>816.15</v>
      </c>
      <c r="T13">
        <v>120</v>
      </c>
      <c r="U13">
        <v>44.16</v>
      </c>
      <c r="W13">
        <v>0</v>
      </c>
      <c r="X13">
        <v>22</v>
      </c>
      <c r="Y13">
        <v>180</v>
      </c>
      <c r="Z13">
        <v>0.42075000000000001</v>
      </c>
    </row>
    <row r="14" spans="1:28" x14ac:dyDescent="0.25">
      <c r="A14" s="11">
        <v>1.5</v>
      </c>
      <c r="B14" s="11">
        <v>1</v>
      </c>
      <c r="C14" s="11">
        <v>5</v>
      </c>
      <c r="D14">
        <v>27</v>
      </c>
      <c r="E14">
        <v>50.76</v>
      </c>
      <c r="F14">
        <v>480</v>
      </c>
      <c r="G14">
        <v>80</v>
      </c>
      <c r="H14">
        <v>0</v>
      </c>
      <c r="I14">
        <v>10</v>
      </c>
      <c r="J14">
        <v>8</v>
      </c>
      <c r="K14">
        <v>1.19</v>
      </c>
      <c r="N14">
        <v>1.53</v>
      </c>
      <c r="O14" s="11">
        <v>1</v>
      </c>
      <c r="P14" s="11">
        <v>5</v>
      </c>
      <c r="Q14">
        <v>6.2</v>
      </c>
      <c r="R14">
        <v>43.6</v>
      </c>
      <c r="S14">
        <v>816.15</v>
      </c>
      <c r="T14">
        <v>140</v>
      </c>
      <c r="U14">
        <v>44.16</v>
      </c>
      <c r="W14">
        <v>0</v>
      </c>
      <c r="X14">
        <v>22</v>
      </c>
      <c r="Y14">
        <v>180</v>
      </c>
      <c r="Z14">
        <v>0.42075000000000001</v>
      </c>
    </row>
    <row r="15" spans="1:28" x14ac:dyDescent="0.25">
      <c r="A15" s="11">
        <v>1.5</v>
      </c>
      <c r="B15" s="11">
        <v>1</v>
      </c>
      <c r="C15" s="11">
        <v>5</v>
      </c>
      <c r="D15">
        <v>27</v>
      </c>
      <c r="E15">
        <v>50.76</v>
      </c>
      <c r="F15">
        <v>480</v>
      </c>
      <c r="G15">
        <v>80</v>
      </c>
      <c r="H15">
        <v>0</v>
      </c>
      <c r="I15">
        <v>8</v>
      </c>
      <c r="J15">
        <v>8</v>
      </c>
      <c r="K15">
        <v>0.45</v>
      </c>
      <c r="N15">
        <v>1.53</v>
      </c>
      <c r="O15" s="11">
        <v>1</v>
      </c>
      <c r="P15" s="11">
        <v>5</v>
      </c>
      <c r="Q15">
        <v>6.2</v>
      </c>
      <c r="R15">
        <v>43.6</v>
      </c>
      <c r="S15">
        <v>816.15</v>
      </c>
      <c r="T15">
        <v>160</v>
      </c>
      <c r="U15">
        <v>44.16</v>
      </c>
      <c r="W15">
        <v>0</v>
      </c>
      <c r="X15">
        <v>22</v>
      </c>
      <c r="Y15">
        <v>180</v>
      </c>
      <c r="Z15">
        <v>0.82443999999999995</v>
      </c>
    </row>
    <row r="16" spans="1:28" x14ac:dyDescent="0.25">
      <c r="A16" s="11">
        <v>1.5</v>
      </c>
      <c r="B16" s="11">
        <v>1</v>
      </c>
      <c r="C16" s="11">
        <v>5</v>
      </c>
      <c r="D16">
        <v>27</v>
      </c>
      <c r="E16">
        <v>50.76</v>
      </c>
      <c r="F16">
        <v>480</v>
      </c>
      <c r="G16">
        <v>80</v>
      </c>
      <c r="H16">
        <v>0</v>
      </c>
      <c r="I16">
        <v>11</v>
      </c>
      <c r="J16">
        <v>8</v>
      </c>
      <c r="K16">
        <v>2.4300000000000002</v>
      </c>
      <c r="N16">
        <v>1.53</v>
      </c>
      <c r="O16" s="11">
        <v>1</v>
      </c>
      <c r="P16" s="11">
        <v>5</v>
      </c>
      <c r="Q16">
        <v>6.2</v>
      </c>
      <c r="R16">
        <v>43.6</v>
      </c>
      <c r="S16">
        <v>816.15</v>
      </c>
      <c r="T16">
        <v>180</v>
      </c>
      <c r="U16">
        <v>44.16</v>
      </c>
      <c r="W16">
        <v>0</v>
      </c>
      <c r="X16">
        <v>22</v>
      </c>
      <c r="Y16">
        <v>180</v>
      </c>
      <c r="Z16">
        <v>0.42075000000000001</v>
      </c>
    </row>
    <row r="17" spans="1:26" x14ac:dyDescent="0.25">
      <c r="A17" s="11">
        <v>1.5</v>
      </c>
      <c r="B17" s="11">
        <v>1</v>
      </c>
      <c r="C17" s="11">
        <v>5</v>
      </c>
      <c r="D17">
        <v>27</v>
      </c>
      <c r="E17">
        <v>50.76</v>
      </c>
      <c r="F17">
        <v>300</v>
      </c>
      <c r="G17">
        <v>80</v>
      </c>
      <c r="H17">
        <v>0</v>
      </c>
      <c r="I17">
        <v>15</v>
      </c>
      <c r="J17">
        <v>8</v>
      </c>
      <c r="K17">
        <v>2.34</v>
      </c>
      <c r="N17">
        <v>1.53</v>
      </c>
      <c r="O17" s="11">
        <v>1</v>
      </c>
      <c r="P17" s="11">
        <v>5</v>
      </c>
      <c r="Q17">
        <v>6.2</v>
      </c>
      <c r="R17">
        <v>43.6</v>
      </c>
      <c r="S17">
        <v>816.15</v>
      </c>
      <c r="T17">
        <v>200</v>
      </c>
      <c r="U17">
        <v>44.16</v>
      </c>
      <c r="W17">
        <v>0</v>
      </c>
      <c r="X17">
        <v>22</v>
      </c>
      <c r="Y17">
        <v>180</v>
      </c>
      <c r="Z17">
        <v>0.63861999999999997</v>
      </c>
    </row>
    <row r="18" spans="1:26" x14ac:dyDescent="0.25">
      <c r="A18" s="11">
        <v>1.5</v>
      </c>
      <c r="B18" s="11">
        <v>1</v>
      </c>
      <c r="C18" s="11">
        <v>5</v>
      </c>
      <c r="D18">
        <v>27</v>
      </c>
      <c r="E18">
        <v>50.76</v>
      </c>
      <c r="F18">
        <v>480</v>
      </c>
      <c r="G18">
        <v>100</v>
      </c>
      <c r="H18">
        <v>0</v>
      </c>
      <c r="I18">
        <v>10</v>
      </c>
      <c r="J18">
        <v>8</v>
      </c>
      <c r="K18">
        <v>1.19</v>
      </c>
      <c r="N18">
        <v>1.43</v>
      </c>
      <c r="O18" s="11">
        <v>1</v>
      </c>
      <c r="P18" s="11">
        <v>5</v>
      </c>
      <c r="Q18">
        <v>6.2</v>
      </c>
      <c r="R18">
        <v>43.6</v>
      </c>
      <c r="S18">
        <v>816.15</v>
      </c>
      <c r="T18">
        <v>10</v>
      </c>
      <c r="U18">
        <v>47.81</v>
      </c>
      <c r="W18">
        <v>0</v>
      </c>
      <c r="X18">
        <v>14</v>
      </c>
      <c r="Y18">
        <v>180</v>
      </c>
      <c r="Z18">
        <v>2.0034800000000001</v>
      </c>
    </row>
    <row r="19" spans="1:26" x14ac:dyDescent="0.25">
      <c r="A19" s="11">
        <v>1.5</v>
      </c>
      <c r="B19" s="11">
        <v>1</v>
      </c>
      <c r="C19" s="11">
        <v>5</v>
      </c>
      <c r="D19">
        <v>27</v>
      </c>
      <c r="E19">
        <v>50.76</v>
      </c>
      <c r="F19">
        <v>480</v>
      </c>
      <c r="G19">
        <v>100</v>
      </c>
      <c r="H19">
        <v>0</v>
      </c>
      <c r="I19">
        <v>8</v>
      </c>
      <c r="J19">
        <v>8</v>
      </c>
      <c r="K19">
        <v>0.77</v>
      </c>
      <c r="N19">
        <v>1.43</v>
      </c>
      <c r="O19" s="11">
        <v>1</v>
      </c>
      <c r="P19" s="11">
        <v>5</v>
      </c>
      <c r="Q19">
        <v>6.2</v>
      </c>
      <c r="R19">
        <v>43.6</v>
      </c>
      <c r="S19">
        <v>816.15</v>
      </c>
      <c r="T19">
        <v>20</v>
      </c>
      <c r="U19">
        <v>47.81</v>
      </c>
      <c r="W19">
        <v>0</v>
      </c>
      <c r="X19">
        <v>14</v>
      </c>
      <c r="Y19">
        <v>180</v>
      </c>
      <c r="Z19">
        <v>2.37514</v>
      </c>
    </row>
    <row r="20" spans="1:26" x14ac:dyDescent="0.25">
      <c r="A20" s="11">
        <v>1.5</v>
      </c>
      <c r="B20" s="11">
        <v>1</v>
      </c>
      <c r="C20" s="11">
        <v>5</v>
      </c>
      <c r="D20">
        <v>27</v>
      </c>
      <c r="E20">
        <v>50.76</v>
      </c>
      <c r="F20">
        <v>480</v>
      </c>
      <c r="G20">
        <v>100</v>
      </c>
      <c r="H20">
        <v>0</v>
      </c>
      <c r="I20">
        <v>11</v>
      </c>
      <c r="J20">
        <v>8</v>
      </c>
      <c r="K20">
        <v>2.39</v>
      </c>
      <c r="N20">
        <v>1.43</v>
      </c>
      <c r="O20" s="11">
        <v>1</v>
      </c>
      <c r="P20" s="11">
        <v>5</v>
      </c>
      <c r="Q20">
        <v>6.2</v>
      </c>
      <c r="R20">
        <v>43.6</v>
      </c>
      <c r="S20">
        <v>816.15</v>
      </c>
      <c r="T20">
        <v>30</v>
      </c>
      <c r="U20">
        <v>47.81</v>
      </c>
      <c r="W20">
        <v>0</v>
      </c>
      <c r="X20">
        <v>14</v>
      </c>
      <c r="Y20">
        <v>180</v>
      </c>
      <c r="Z20">
        <v>1.1192</v>
      </c>
    </row>
    <row r="21" spans="1:26" x14ac:dyDescent="0.25">
      <c r="A21" s="11">
        <v>1.5</v>
      </c>
      <c r="B21" s="11">
        <v>1</v>
      </c>
      <c r="C21" s="11">
        <v>5</v>
      </c>
      <c r="D21">
        <v>27</v>
      </c>
      <c r="E21">
        <v>50.76</v>
      </c>
      <c r="F21">
        <v>300</v>
      </c>
      <c r="G21">
        <v>100</v>
      </c>
      <c r="H21">
        <v>0</v>
      </c>
      <c r="I21">
        <v>15</v>
      </c>
      <c r="J21">
        <v>8</v>
      </c>
      <c r="K21">
        <v>2.0099999999999998</v>
      </c>
      <c r="N21">
        <v>1.43</v>
      </c>
      <c r="O21" s="11">
        <v>1</v>
      </c>
      <c r="P21" s="11">
        <v>5</v>
      </c>
      <c r="Q21">
        <v>6.2</v>
      </c>
      <c r="R21">
        <v>43.6</v>
      </c>
      <c r="S21">
        <v>816.15</v>
      </c>
      <c r="T21">
        <v>40</v>
      </c>
      <c r="U21">
        <v>47.81</v>
      </c>
      <c r="W21">
        <v>0</v>
      </c>
      <c r="X21">
        <v>14</v>
      </c>
      <c r="Y21">
        <v>180</v>
      </c>
      <c r="Z21">
        <v>1.4908600000000001</v>
      </c>
    </row>
    <row r="22" spans="1:26" x14ac:dyDescent="0.25">
      <c r="A22" s="11">
        <v>1.5</v>
      </c>
      <c r="B22" s="11">
        <v>1</v>
      </c>
      <c r="C22" s="11">
        <v>5</v>
      </c>
      <c r="D22">
        <v>27</v>
      </c>
      <c r="E22">
        <v>50.76</v>
      </c>
      <c r="F22">
        <v>480</v>
      </c>
      <c r="G22">
        <v>120</v>
      </c>
      <c r="H22">
        <v>0</v>
      </c>
      <c r="I22">
        <v>10</v>
      </c>
      <c r="J22">
        <v>8</v>
      </c>
      <c r="K22">
        <v>1.84</v>
      </c>
      <c r="N22">
        <v>1.47</v>
      </c>
      <c r="O22" s="11">
        <v>1</v>
      </c>
      <c r="P22" s="11">
        <v>5</v>
      </c>
      <c r="Q22">
        <v>6.2</v>
      </c>
      <c r="R22">
        <v>43.6</v>
      </c>
      <c r="S22">
        <v>816.15</v>
      </c>
      <c r="T22">
        <v>50</v>
      </c>
      <c r="U22">
        <v>46.35</v>
      </c>
      <c r="W22">
        <v>0</v>
      </c>
      <c r="X22">
        <v>14</v>
      </c>
      <c r="Y22">
        <v>180</v>
      </c>
      <c r="Z22">
        <v>1.4908600000000001</v>
      </c>
    </row>
    <row r="23" spans="1:26" x14ac:dyDescent="0.25">
      <c r="A23" s="11">
        <v>1.5</v>
      </c>
      <c r="B23" s="11">
        <v>1</v>
      </c>
      <c r="C23" s="11">
        <v>5</v>
      </c>
      <c r="D23">
        <v>27</v>
      </c>
      <c r="E23">
        <v>50.76</v>
      </c>
      <c r="F23">
        <v>480</v>
      </c>
      <c r="G23">
        <v>120</v>
      </c>
      <c r="H23">
        <v>0</v>
      </c>
      <c r="I23">
        <v>8</v>
      </c>
      <c r="J23">
        <v>8</v>
      </c>
      <c r="K23">
        <v>0.73</v>
      </c>
      <c r="N23">
        <v>1.47</v>
      </c>
      <c r="O23" s="11">
        <v>1</v>
      </c>
      <c r="P23" s="11">
        <v>5</v>
      </c>
      <c r="Q23">
        <v>6.2</v>
      </c>
      <c r="R23">
        <v>43.6</v>
      </c>
      <c r="S23">
        <v>816.15</v>
      </c>
      <c r="T23">
        <v>60</v>
      </c>
      <c r="U23">
        <v>46.35</v>
      </c>
      <c r="W23">
        <v>0</v>
      </c>
      <c r="X23">
        <v>14</v>
      </c>
      <c r="Y23">
        <v>180</v>
      </c>
      <c r="Z23">
        <v>1.3755200000000001</v>
      </c>
    </row>
    <row r="24" spans="1:26" x14ac:dyDescent="0.25">
      <c r="A24" s="11">
        <v>1.5</v>
      </c>
      <c r="B24" s="11">
        <v>1</v>
      </c>
      <c r="C24" s="11">
        <v>5</v>
      </c>
      <c r="D24">
        <v>27</v>
      </c>
      <c r="E24">
        <v>50.76</v>
      </c>
      <c r="F24">
        <v>480</v>
      </c>
      <c r="G24">
        <v>120</v>
      </c>
      <c r="H24">
        <v>0</v>
      </c>
      <c r="I24">
        <v>11</v>
      </c>
      <c r="J24">
        <v>8</v>
      </c>
      <c r="K24">
        <v>2.57</v>
      </c>
      <c r="N24">
        <v>1.47</v>
      </c>
      <c r="O24" s="11">
        <v>1</v>
      </c>
      <c r="P24" s="11">
        <v>5</v>
      </c>
      <c r="Q24">
        <v>6.2</v>
      </c>
      <c r="R24">
        <v>43.6</v>
      </c>
      <c r="S24">
        <v>816.15</v>
      </c>
      <c r="T24">
        <v>70</v>
      </c>
      <c r="U24">
        <v>46.35</v>
      </c>
      <c r="W24">
        <v>0</v>
      </c>
      <c r="X24">
        <v>14</v>
      </c>
      <c r="Y24">
        <v>180</v>
      </c>
      <c r="Z24">
        <v>0.71550999999999998</v>
      </c>
    </row>
    <row r="25" spans="1:26" x14ac:dyDescent="0.25">
      <c r="A25" s="11">
        <v>1.5</v>
      </c>
      <c r="B25" s="11">
        <v>1</v>
      </c>
      <c r="C25" s="11">
        <v>5</v>
      </c>
      <c r="D25">
        <v>27</v>
      </c>
      <c r="E25">
        <v>50.76</v>
      </c>
      <c r="F25">
        <v>300</v>
      </c>
      <c r="G25">
        <v>120</v>
      </c>
      <c r="H25">
        <v>0</v>
      </c>
      <c r="I25">
        <v>15</v>
      </c>
      <c r="J25">
        <v>8</v>
      </c>
      <c r="K25">
        <v>2.15</v>
      </c>
      <c r="N25">
        <v>1.47</v>
      </c>
      <c r="O25" s="11">
        <v>1</v>
      </c>
      <c r="P25" s="11">
        <v>5</v>
      </c>
      <c r="Q25">
        <v>6.2</v>
      </c>
      <c r="R25">
        <v>43.6</v>
      </c>
      <c r="S25">
        <v>816.15</v>
      </c>
      <c r="T25">
        <v>80</v>
      </c>
      <c r="U25">
        <v>46.35</v>
      </c>
      <c r="W25">
        <v>0</v>
      </c>
      <c r="X25">
        <v>14</v>
      </c>
      <c r="Y25">
        <v>180</v>
      </c>
      <c r="Z25">
        <v>1.0807599999999999</v>
      </c>
    </row>
    <row r="26" spans="1:26" x14ac:dyDescent="0.25">
      <c r="A26" s="11">
        <v>1.5</v>
      </c>
      <c r="B26" s="11">
        <v>1</v>
      </c>
      <c r="C26" s="11">
        <v>5</v>
      </c>
      <c r="D26">
        <v>27</v>
      </c>
      <c r="E26">
        <v>50.76</v>
      </c>
      <c r="F26">
        <v>480</v>
      </c>
      <c r="G26">
        <v>150</v>
      </c>
      <c r="H26">
        <v>0</v>
      </c>
      <c r="I26">
        <v>10</v>
      </c>
      <c r="J26">
        <v>8</v>
      </c>
      <c r="K26">
        <v>1.51</v>
      </c>
      <c r="N26">
        <v>1.47</v>
      </c>
      <c r="O26" s="11">
        <v>1</v>
      </c>
      <c r="P26" s="11">
        <v>5</v>
      </c>
      <c r="Q26">
        <v>6.2</v>
      </c>
      <c r="R26">
        <v>43.6</v>
      </c>
      <c r="S26">
        <v>816.15</v>
      </c>
      <c r="T26">
        <v>90</v>
      </c>
      <c r="U26">
        <v>46.35</v>
      </c>
      <c r="W26">
        <v>0</v>
      </c>
      <c r="X26">
        <v>14</v>
      </c>
      <c r="Y26">
        <v>180</v>
      </c>
      <c r="Z26">
        <v>1.0807599999999999</v>
      </c>
    </row>
    <row r="27" spans="1:26" x14ac:dyDescent="0.25">
      <c r="A27" s="11">
        <v>1.5</v>
      </c>
      <c r="B27" s="11">
        <v>1</v>
      </c>
      <c r="C27" s="11">
        <v>5</v>
      </c>
      <c r="D27">
        <v>27</v>
      </c>
      <c r="E27">
        <v>50.76</v>
      </c>
      <c r="F27">
        <v>480</v>
      </c>
      <c r="G27">
        <v>150</v>
      </c>
      <c r="H27">
        <v>0</v>
      </c>
      <c r="I27">
        <v>8</v>
      </c>
      <c r="J27">
        <v>8</v>
      </c>
      <c r="K27">
        <v>1.22</v>
      </c>
      <c r="N27">
        <v>1.47</v>
      </c>
      <c r="O27" s="11">
        <v>1</v>
      </c>
      <c r="P27" s="11">
        <v>5</v>
      </c>
      <c r="Q27">
        <v>6.2</v>
      </c>
      <c r="R27">
        <v>43.6</v>
      </c>
      <c r="S27">
        <v>816.15</v>
      </c>
      <c r="T27">
        <v>100</v>
      </c>
      <c r="U27">
        <v>46.35</v>
      </c>
      <c r="W27">
        <v>0</v>
      </c>
      <c r="X27">
        <v>14</v>
      </c>
      <c r="Y27">
        <v>180</v>
      </c>
      <c r="Z27">
        <v>1.22814</v>
      </c>
    </row>
    <row r="28" spans="1:26" x14ac:dyDescent="0.25">
      <c r="A28" s="11">
        <v>1.5</v>
      </c>
      <c r="B28" s="11">
        <v>1</v>
      </c>
      <c r="C28" s="11">
        <v>5</v>
      </c>
      <c r="D28">
        <v>27</v>
      </c>
      <c r="E28">
        <v>50.76</v>
      </c>
      <c r="F28">
        <v>480</v>
      </c>
      <c r="G28">
        <v>150</v>
      </c>
      <c r="H28">
        <v>0</v>
      </c>
      <c r="I28">
        <v>11</v>
      </c>
      <c r="J28">
        <v>8</v>
      </c>
      <c r="K28">
        <v>2.2999999999999998</v>
      </c>
      <c r="N28">
        <v>1.66</v>
      </c>
      <c r="O28" s="11">
        <v>1</v>
      </c>
      <c r="P28" s="11">
        <v>5</v>
      </c>
      <c r="Q28">
        <v>6.2</v>
      </c>
      <c r="R28">
        <v>43.6</v>
      </c>
      <c r="S28">
        <v>816.15</v>
      </c>
      <c r="T28">
        <v>120</v>
      </c>
      <c r="U28">
        <v>39.42</v>
      </c>
      <c r="W28">
        <v>0</v>
      </c>
      <c r="X28">
        <v>14</v>
      </c>
      <c r="Y28">
        <v>180</v>
      </c>
      <c r="Z28">
        <v>1.6382399999999999</v>
      </c>
    </row>
    <row r="29" spans="1:26" x14ac:dyDescent="0.25">
      <c r="A29" s="11">
        <v>1.5</v>
      </c>
      <c r="B29" s="11">
        <v>1</v>
      </c>
      <c r="C29" s="11">
        <v>5</v>
      </c>
      <c r="D29">
        <v>27</v>
      </c>
      <c r="E29">
        <v>50.76</v>
      </c>
      <c r="F29">
        <v>300</v>
      </c>
      <c r="G29">
        <v>150</v>
      </c>
      <c r="H29">
        <v>0</v>
      </c>
      <c r="I29">
        <v>15</v>
      </c>
      <c r="J29">
        <v>8</v>
      </c>
      <c r="K29">
        <v>2</v>
      </c>
      <c r="N29">
        <v>1.66</v>
      </c>
      <c r="O29" s="11">
        <v>1</v>
      </c>
      <c r="P29" s="11">
        <v>5</v>
      </c>
      <c r="Q29">
        <v>6.2</v>
      </c>
      <c r="R29">
        <v>43.6</v>
      </c>
      <c r="S29">
        <v>816.15</v>
      </c>
      <c r="T29">
        <v>140</v>
      </c>
      <c r="U29">
        <v>39.42</v>
      </c>
      <c r="W29">
        <v>0</v>
      </c>
      <c r="X29">
        <v>14</v>
      </c>
      <c r="Y29">
        <v>180</v>
      </c>
      <c r="Z29">
        <v>2.0803799999999999</v>
      </c>
    </row>
    <row r="30" spans="1:26" x14ac:dyDescent="0.25">
      <c r="A30" s="11">
        <v>1.5</v>
      </c>
      <c r="B30" s="11">
        <v>1</v>
      </c>
      <c r="C30" s="11">
        <v>5</v>
      </c>
      <c r="D30">
        <f t="shared" ref="D30:D40" si="0">(19.4+31.4)/2</f>
        <v>25.4</v>
      </c>
      <c r="E30">
        <v>182.5</v>
      </c>
      <c r="F30">
        <v>0</v>
      </c>
      <c r="G30" s="11">
        <v>20</v>
      </c>
      <c r="H30">
        <v>0</v>
      </c>
      <c r="I30" s="11">
        <v>1</v>
      </c>
      <c r="J30" s="11">
        <v>0</v>
      </c>
      <c r="K30">
        <v>7.4511200000000004</v>
      </c>
      <c r="N30">
        <v>1.66</v>
      </c>
      <c r="O30" s="11">
        <v>1</v>
      </c>
      <c r="P30" s="11">
        <v>5</v>
      </c>
      <c r="Q30">
        <v>6.2</v>
      </c>
      <c r="R30">
        <v>43.6</v>
      </c>
      <c r="S30">
        <v>816.15</v>
      </c>
      <c r="T30">
        <v>160</v>
      </c>
      <c r="U30">
        <v>39.42</v>
      </c>
      <c r="W30">
        <v>0</v>
      </c>
      <c r="X30">
        <v>14</v>
      </c>
      <c r="Y30">
        <v>180</v>
      </c>
      <c r="Z30">
        <v>1.8561000000000001</v>
      </c>
    </row>
    <row r="31" spans="1:26" x14ac:dyDescent="0.25">
      <c r="A31" s="11">
        <v>1.5</v>
      </c>
      <c r="B31" s="11">
        <v>1</v>
      </c>
      <c r="C31" s="11">
        <v>5</v>
      </c>
      <c r="D31">
        <f t="shared" si="0"/>
        <v>25.4</v>
      </c>
      <c r="E31">
        <v>182.5</v>
      </c>
      <c r="F31">
        <v>0</v>
      </c>
      <c r="G31" s="11">
        <v>20</v>
      </c>
      <c r="H31">
        <v>0</v>
      </c>
      <c r="I31" s="11">
        <v>1</v>
      </c>
      <c r="J31" s="11">
        <v>0</v>
      </c>
      <c r="K31">
        <v>7.8134800000000002</v>
      </c>
      <c r="N31">
        <v>1.66</v>
      </c>
      <c r="O31" s="11">
        <v>1</v>
      </c>
      <c r="P31" s="11">
        <v>5</v>
      </c>
      <c r="Q31">
        <v>6.2</v>
      </c>
      <c r="R31">
        <v>43.6</v>
      </c>
      <c r="S31">
        <v>816.15</v>
      </c>
      <c r="T31">
        <v>180</v>
      </c>
      <c r="U31">
        <v>39.42</v>
      </c>
      <c r="W31">
        <v>0</v>
      </c>
      <c r="X31">
        <v>14</v>
      </c>
      <c r="Y31">
        <v>180</v>
      </c>
      <c r="Z31">
        <v>1.59979</v>
      </c>
    </row>
    <row r="32" spans="1:26" x14ac:dyDescent="0.25">
      <c r="A32" s="11">
        <v>1.5</v>
      </c>
      <c r="B32" s="11">
        <v>1</v>
      </c>
      <c r="C32" s="11">
        <v>5</v>
      </c>
      <c r="D32">
        <f t="shared" si="0"/>
        <v>25.4</v>
      </c>
      <c r="E32">
        <v>182.5</v>
      </c>
      <c r="F32">
        <v>0</v>
      </c>
      <c r="G32" s="11">
        <v>20</v>
      </c>
      <c r="H32">
        <v>0</v>
      </c>
      <c r="I32" s="11">
        <v>1</v>
      </c>
      <c r="J32" s="11">
        <v>0</v>
      </c>
      <c r="K32">
        <v>8.2521199999999997</v>
      </c>
      <c r="N32">
        <v>1.66</v>
      </c>
      <c r="O32" s="11">
        <v>1</v>
      </c>
      <c r="P32" s="11">
        <v>5</v>
      </c>
      <c r="Q32">
        <v>6.2</v>
      </c>
      <c r="R32">
        <v>43.6</v>
      </c>
      <c r="S32">
        <v>816.15</v>
      </c>
      <c r="T32">
        <v>200</v>
      </c>
      <c r="U32">
        <v>39.42</v>
      </c>
      <c r="W32">
        <v>0</v>
      </c>
      <c r="X32">
        <v>14</v>
      </c>
      <c r="Y32">
        <v>180</v>
      </c>
      <c r="Z32">
        <v>1.1960999999999999</v>
      </c>
    </row>
    <row r="33" spans="1:26" x14ac:dyDescent="0.25">
      <c r="A33" s="11">
        <v>1.5</v>
      </c>
      <c r="B33" s="11">
        <v>1</v>
      </c>
      <c r="C33" s="11">
        <v>5</v>
      </c>
      <c r="D33">
        <f t="shared" si="0"/>
        <v>25.4</v>
      </c>
      <c r="E33">
        <v>182.5</v>
      </c>
      <c r="F33">
        <v>0</v>
      </c>
      <c r="G33" s="11">
        <v>20</v>
      </c>
      <c r="H33">
        <v>0</v>
      </c>
      <c r="I33" s="11">
        <v>1</v>
      </c>
      <c r="J33" s="11">
        <v>0</v>
      </c>
      <c r="K33">
        <v>3.8339099999999999</v>
      </c>
      <c r="N33">
        <v>1.45</v>
      </c>
      <c r="O33" s="11">
        <v>1</v>
      </c>
      <c r="P33" s="11">
        <v>5</v>
      </c>
      <c r="Q33">
        <v>6.2</v>
      </c>
      <c r="R33">
        <v>43.6</v>
      </c>
      <c r="S33">
        <v>816.15</v>
      </c>
      <c r="T33">
        <v>10</v>
      </c>
      <c r="U33">
        <v>47.08</v>
      </c>
      <c r="W33">
        <v>0</v>
      </c>
      <c r="X33">
        <v>12</v>
      </c>
      <c r="Y33">
        <v>180</v>
      </c>
      <c r="Z33">
        <v>0.67706</v>
      </c>
    </row>
    <row r="34" spans="1:26" x14ac:dyDescent="0.25">
      <c r="A34" s="11">
        <v>1.5</v>
      </c>
      <c r="B34" s="11">
        <v>1</v>
      </c>
      <c r="C34" s="11">
        <v>5</v>
      </c>
      <c r="D34">
        <f t="shared" si="0"/>
        <v>25.4</v>
      </c>
      <c r="E34">
        <v>182.5</v>
      </c>
      <c r="F34">
        <v>0</v>
      </c>
      <c r="G34" s="11">
        <v>20</v>
      </c>
      <c r="H34">
        <v>0</v>
      </c>
      <c r="I34" s="11">
        <v>1</v>
      </c>
      <c r="J34" s="11">
        <v>0</v>
      </c>
      <c r="K34">
        <v>5.0036199999999997</v>
      </c>
      <c r="N34">
        <v>1.45</v>
      </c>
      <c r="O34" s="11">
        <v>1</v>
      </c>
      <c r="P34" s="11">
        <v>5</v>
      </c>
      <c r="Q34">
        <v>6.2</v>
      </c>
      <c r="R34">
        <v>43.6</v>
      </c>
      <c r="S34">
        <v>816.15</v>
      </c>
      <c r="T34">
        <v>20</v>
      </c>
      <c r="U34">
        <v>47.08</v>
      </c>
      <c r="W34">
        <v>0</v>
      </c>
      <c r="X34">
        <v>12</v>
      </c>
      <c r="Y34">
        <v>180</v>
      </c>
      <c r="Z34">
        <v>0.82443999999999995</v>
      </c>
    </row>
    <row r="35" spans="1:26" x14ac:dyDescent="0.25">
      <c r="A35" s="11">
        <v>1.5</v>
      </c>
      <c r="B35" s="11">
        <v>1</v>
      </c>
      <c r="C35" s="11">
        <v>5</v>
      </c>
      <c r="D35">
        <f t="shared" si="0"/>
        <v>25.4</v>
      </c>
      <c r="E35">
        <v>182.5</v>
      </c>
      <c r="F35">
        <v>80</v>
      </c>
      <c r="G35" s="11">
        <v>20</v>
      </c>
      <c r="H35">
        <v>0</v>
      </c>
      <c r="I35" s="11">
        <v>1</v>
      </c>
      <c r="J35" s="11">
        <v>0</v>
      </c>
      <c r="K35">
        <v>5.6584099999999999</v>
      </c>
      <c r="N35">
        <v>1.45</v>
      </c>
      <c r="O35" s="11">
        <v>1</v>
      </c>
      <c r="P35" s="11">
        <v>5</v>
      </c>
      <c r="Q35">
        <v>6.2</v>
      </c>
      <c r="R35">
        <v>43.6</v>
      </c>
      <c r="S35">
        <v>816.15</v>
      </c>
      <c r="T35">
        <v>30</v>
      </c>
      <c r="U35">
        <v>47.08</v>
      </c>
      <c r="W35">
        <v>0</v>
      </c>
      <c r="X35">
        <v>12</v>
      </c>
      <c r="Y35">
        <v>180</v>
      </c>
      <c r="Z35">
        <v>0.75395999999999996</v>
      </c>
    </row>
    <row r="36" spans="1:26" x14ac:dyDescent="0.25">
      <c r="A36" s="11">
        <v>1.5</v>
      </c>
      <c r="B36" s="11">
        <v>1</v>
      </c>
      <c r="C36" s="11">
        <v>5</v>
      </c>
      <c r="D36">
        <f t="shared" si="0"/>
        <v>25.4</v>
      </c>
      <c r="E36">
        <v>182.5</v>
      </c>
      <c r="F36">
        <v>67.5</v>
      </c>
      <c r="G36" s="11">
        <v>20</v>
      </c>
      <c r="H36">
        <v>0</v>
      </c>
      <c r="I36" s="11">
        <v>1</v>
      </c>
      <c r="J36" s="11">
        <v>20</v>
      </c>
      <c r="K36">
        <v>3.28084</v>
      </c>
      <c r="N36">
        <v>1.45</v>
      </c>
      <c r="O36" s="11">
        <v>1</v>
      </c>
      <c r="P36" s="11">
        <v>5</v>
      </c>
      <c r="Q36">
        <v>6.2</v>
      </c>
      <c r="R36">
        <v>43.6</v>
      </c>
      <c r="S36">
        <v>816.15</v>
      </c>
      <c r="T36">
        <v>40</v>
      </c>
      <c r="U36">
        <v>47.08</v>
      </c>
      <c r="W36">
        <v>0</v>
      </c>
      <c r="X36">
        <v>12</v>
      </c>
      <c r="Y36">
        <v>180</v>
      </c>
      <c r="Z36">
        <v>2.0803799999999999</v>
      </c>
    </row>
    <row r="37" spans="1:26" x14ac:dyDescent="0.25">
      <c r="A37" s="11">
        <v>1.5</v>
      </c>
      <c r="B37" s="11">
        <v>1</v>
      </c>
      <c r="C37" s="11">
        <v>5</v>
      </c>
      <c r="D37">
        <f t="shared" si="0"/>
        <v>25.4</v>
      </c>
      <c r="E37">
        <v>182.5</v>
      </c>
      <c r="F37">
        <v>67.5</v>
      </c>
      <c r="G37" s="11">
        <v>20</v>
      </c>
      <c r="H37">
        <v>0</v>
      </c>
      <c r="I37" s="11">
        <v>1</v>
      </c>
      <c r="J37" s="11">
        <v>35</v>
      </c>
      <c r="K37">
        <v>3.8339099999999999</v>
      </c>
      <c r="N37">
        <v>1.46</v>
      </c>
      <c r="O37" s="11">
        <v>1</v>
      </c>
      <c r="P37" s="11">
        <v>5</v>
      </c>
      <c r="Q37">
        <v>6.2</v>
      </c>
      <c r="R37">
        <v>43.6</v>
      </c>
      <c r="S37">
        <v>816.15</v>
      </c>
      <c r="T37">
        <v>50</v>
      </c>
      <c r="U37">
        <v>46.72</v>
      </c>
      <c r="W37">
        <v>0</v>
      </c>
      <c r="X37">
        <v>12</v>
      </c>
      <c r="Y37">
        <v>180</v>
      </c>
      <c r="Z37">
        <v>1.67028</v>
      </c>
    </row>
    <row r="38" spans="1:26" x14ac:dyDescent="0.25">
      <c r="A38" s="11">
        <v>1.5</v>
      </c>
      <c r="B38" s="11">
        <v>1</v>
      </c>
      <c r="C38" s="11">
        <v>5</v>
      </c>
      <c r="D38">
        <f t="shared" si="0"/>
        <v>25.4</v>
      </c>
      <c r="E38">
        <v>182.5</v>
      </c>
      <c r="F38">
        <v>67.5</v>
      </c>
      <c r="G38" s="11">
        <v>20</v>
      </c>
      <c r="H38">
        <v>0</v>
      </c>
      <c r="I38" s="11">
        <v>1</v>
      </c>
      <c r="J38" s="11">
        <v>45</v>
      </c>
      <c r="K38">
        <v>4.6349099999999996</v>
      </c>
      <c r="N38">
        <v>1.46</v>
      </c>
      <c r="O38" s="11">
        <v>1</v>
      </c>
      <c r="P38" s="11">
        <v>5</v>
      </c>
      <c r="Q38">
        <v>6.2</v>
      </c>
      <c r="R38">
        <v>43.6</v>
      </c>
      <c r="S38">
        <v>816.15</v>
      </c>
      <c r="T38">
        <v>60</v>
      </c>
      <c r="U38">
        <v>46.72</v>
      </c>
      <c r="W38">
        <v>0</v>
      </c>
      <c r="X38">
        <v>12</v>
      </c>
      <c r="Y38">
        <v>180</v>
      </c>
      <c r="Z38">
        <v>3.0351400000000002</v>
      </c>
    </row>
    <row r="39" spans="1:26" x14ac:dyDescent="0.25">
      <c r="A39" s="11">
        <v>1.5</v>
      </c>
      <c r="B39" s="11">
        <v>1</v>
      </c>
      <c r="C39" s="11">
        <v>5</v>
      </c>
      <c r="D39">
        <f t="shared" si="0"/>
        <v>25.4</v>
      </c>
      <c r="E39">
        <v>182.5</v>
      </c>
      <c r="F39">
        <v>67.5</v>
      </c>
      <c r="G39" s="11">
        <v>20</v>
      </c>
      <c r="H39">
        <v>0</v>
      </c>
      <c r="I39" s="11">
        <v>1</v>
      </c>
      <c r="J39" s="11">
        <v>51</v>
      </c>
      <c r="K39">
        <v>4.6730499999999999</v>
      </c>
      <c r="N39">
        <v>1.46</v>
      </c>
      <c r="O39" s="11">
        <v>1</v>
      </c>
      <c r="P39" s="11">
        <v>5</v>
      </c>
      <c r="Q39">
        <v>6.2</v>
      </c>
      <c r="R39">
        <v>43.6</v>
      </c>
      <c r="S39">
        <v>816.15</v>
      </c>
      <c r="T39">
        <v>70</v>
      </c>
      <c r="U39">
        <v>46.72</v>
      </c>
      <c r="W39">
        <v>0</v>
      </c>
      <c r="X39">
        <v>12</v>
      </c>
      <c r="Y39">
        <v>180</v>
      </c>
      <c r="Z39">
        <v>1.0487200000000001</v>
      </c>
    </row>
    <row r="40" spans="1:26" x14ac:dyDescent="0.25">
      <c r="A40" s="11">
        <v>1.5</v>
      </c>
      <c r="B40" s="11">
        <v>1</v>
      </c>
      <c r="C40" s="11">
        <v>5</v>
      </c>
      <c r="D40">
        <f t="shared" si="0"/>
        <v>25.4</v>
      </c>
      <c r="E40">
        <v>182.5</v>
      </c>
      <c r="F40">
        <v>67.5</v>
      </c>
      <c r="G40" s="11">
        <v>20</v>
      </c>
      <c r="H40">
        <v>0</v>
      </c>
      <c r="I40" s="11">
        <v>1</v>
      </c>
      <c r="J40" s="11">
        <v>60</v>
      </c>
      <c r="K40">
        <v>3.8339099999999999</v>
      </c>
      <c r="N40">
        <v>1.46</v>
      </c>
      <c r="O40" s="11">
        <v>1</v>
      </c>
      <c r="P40" s="11">
        <v>5</v>
      </c>
      <c r="Q40">
        <v>6.2</v>
      </c>
      <c r="R40">
        <v>43.6</v>
      </c>
      <c r="S40">
        <v>816.15</v>
      </c>
      <c r="T40">
        <v>80</v>
      </c>
      <c r="U40">
        <v>46.72</v>
      </c>
      <c r="W40">
        <v>0</v>
      </c>
      <c r="X40">
        <v>12</v>
      </c>
      <c r="Y40">
        <v>180</v>
      </c>
      <c r="Z40">
        <v>0.82443999999999995</v>
      </c>
    </row>
    <row r="41" spans="1:26" x14ac:dyDescent="0.25">
      <c r="A41">
        <v>1.58</v>
      </c>
      <c r="B41" s="11">
        <v>1</v>
      </c>
      <c r="C41" s="11">
        <v>5</v>
      </c>
      <c r="D41">
        <v>11.48</v>
      </c>
      <c r="E41">
        <v>60</v>
      </c>
      <c r="F41">
        <f>(437+415+400)/3</f>
        <v>417.33333333333331</v>
      </c>
      <c r="G41">
        <v>10</v>
      </c>
      <c r="H41">
        <v>0</v>
      </c>
      <c r="I41">
        <v>3</v>
      </c>
      <c r="J41" s="11">
        <v>180</v>
      </c>
      <c r="K41">
        <v>0.36082999999999998</v>
      </c>
      <c r="N41">
        <v>1.46</v>
      </c>
      <c r="O41" s="11">
        <v>1</v>
      </c>
      <c r="P41" s="11">
        <v>5</v>
      </c>
      <c r="Q41">
        <v>6.2</v>
      </c>
      <c r="R41">
        <v>43.6</v>
      </c>
      <c r="S41">
        <v>816.15</v>
      </c>
      <c r="T41">
        <v>90</v>
      </c>
      <c r="U41">
        <v>46.72</v>
      </c>
      <c r="W41">
        <v>0</v>
      </c>
      <c r="X41">
        <v>12</v>
      </c>
      <c r="Y41">
        <v>180</v>
      </c>
      <c r="Z41">
        <v>0.82443999999999995</v>
      </c>
    </row>
    <row r="42" spans="1:26" x14ac:dyDescent="0.25">
      <c r="A42">
        <f>A41+0.016</f>
        <v>1.5960000000000001</v>
      </c>
      <c r="B42" s="11">
        <v>1</v>
      </c>
      <c r="C42" s="11">
        <v>5</v>
      </c>
      <c r="D42">
        <v>11.48</v>
      </c>
      <c r="E42">
        <v>60</v>
      </c>
      <c r="F42">
        <f t="shared" ref="F42:F50" si="1">(437+415+400)/3</f>
        <v>417.33333333333331</v>
      </c>
      <c r="G42">
        <v>20</v>
      </c>
      <c r="H42">
        <v>0</v>
      </c>
      <c r="I42">
        <v>3</v>
      </c>
      <c r="J42" s="11">
        <v>180</v>
      </c>
      <c r="K42">
        <v>0.30604999999999999</v>
      </c>
      <c r="N42">
        <v>1.46</v>
      </c>
      <c r="O42" s="11">
        <v>1</v>
      </c>
      <c r="P42" s="11">
        <v>5</v>
      </c>
      <c r="Q42">
        <v>6.2</v>
      </c>
      <c r="R42">
        <v>43.6</v>
      </c>
      <c r="S42">
        <v>816.15</v>
      </c>
      <c r="T42">
        <v>100</v>
      </c>
      <c r="U42">
        <v>46.72</v>
      </c>
      <c r="W42">
        <v>0</v>
      </c>
      <c r="X42">
        <v>12</v>
      </c>
      <c r="Y42">
        <v>180</v>
      </c>
      <c r="Z42">
        <v>2.6699000000000002</v>
      </c>
    </row>
    <row r="43" spans="1:26" x14ac:dyDescent="0.25">
      <c r="A43">
        <f t="shared" ref="A43:A49" si="2">A42+0.016</f>
        <v>1.6120000000000001</v>
      </c>
      <c r="B43" s="11">
        <v>1</v>
      </c>
      <c r="C43" s="11">
        <v>5</v>
      </c>
      <c r="D43">
        <v>11.48</v>
      </c>
      <c r="E43">
        <v>60</v>
      </c>
      <c r="F43">
        <f t="shared" si="1"/>
        <v>417.33333333333331</v>
      </c>
      <c r="G43">
        <v>30</v>
      </c>
      <c r="H43">
        <v>0</v>
      </c>
      <c r="I43">
        <v>3</v>
      </c>
      <c r="J43" s="11">
        <v>180</v>
      </c>
      <c r="K43">
        <v>0.27523999999999998</v>
      </c>
      <c r="N43">
        <v>1.53</v>
      </c>
      <c r="O43" s="11">
        <v>1</v>
      </c>
      <c r="P43" s="11">
        <v>5</v>
      </c>
      <c r="Q43">
        <v>6.2</v>
      </c>
      <c r="R43">
        <v>43.6</v>
      </c>
      <c r="S43">
        <v>816.15</v>
      </c>
      <c r="T43">
        <v>120</v>
      </c>
      <c r="U43">
        <v>44.16</v>
      </c>
      <c r="W43">
        <v>0</v>
      </c>
      <c r="X43">
        <v>12</v>
      </c>
      <c r="Y43">
        <v>180</v>
      </c>
      <c r="Z43">
        <v>4.29108</v>
      </c>
    </row>
    <row r="44" spans="1:26" x14ac:dyDescent="0.25">
      <c r="A44">
        <f t="shared" si="2"/>
        <v>1.6280000000000001</v>
      </c>
      <c r="B44" s="11">
        <v>1</v>
      </c>
      <c r="C44" s="11">
        <v>5</v>
      </c>
      <c r="D44">
        <v>11.48</v>
      </c>
      <c r="E44">
        <v>60</v>
      </c>
      <c r="F44">
        <f t="shared" si="1"/>
        <v>417.33333333333331</v>
      </c>
      <c r="G44">
        <v>40</v>
      </c>
      <c r="H44">
        <v>0</v>
      </c>
      <c r="I44">
        <v>3</v>
      </c>
      <c r="J44" s="11">
        <v>180</v>
      </c>
      <c r="K44">
        <v>0.18775</v>
      </c>
      <c r="N44">
        <v>1.53</v>
      </c>
      <c r="O44" s="11">
        <v>1</v>
      </c>
      <c r="P44" s="11">
        <v>5</v>
      </c>
      <c r="Q44">
        <v>6.2</v>
      </c>
      <c r="R44">
        <v>43.6</v>
      </c>
      <c r="S44">
        <v>816.15</v>
      </c>
      <c r="T44">
        <v>140</v>
      </c>
      <c r="U44">
        <v>44.16</v>
      </c>
      <c r="W44">
        <v>0</v>
      </c>
      <c r="X44">
        <v>12</v>
      </c>
      <c r="Y44">
        <v>180</v>
      </c>
      <c r="Z44">
        <v>4.5858400000000001</v>
      </c>
    </row>
    <row r="45" spans="1:26" x14ac:dyDescent="0.25">
      <c r="A45">
        <f t="shared" si="2"/>
        <v>1.6440000000000001</v>
      </c>
      <c r="B45" s="11">
        <v>1</v>
      </c>
      <c r="C45" s="11">
        <v>5</v>
      </c>
      <c r="D45">
        <v>11.48</v>
      </c>
      <c r="E45">
        <v>60</v>
      </c>
      <c r="F45">
        <f t="shared" si="1"/>
        <v>417.33333333333331</v>
      </c>
      <c r="G45">
        <v>50</v>
      </c>
      <c r="H45">
        <v>0</v>
      </c>
      <c r="I45">
        <v>3</v>
      </c>
      <c r="J45" s="11">
        <v>180</v>
      </c>
      <c r="K45">
        <v>0.17899999999999999</v>
      </c>
      <c r="N45">
        <v>1.53</v>
      </c>
      <c r="O45" s="11">
        <v>1</v>
      </c>
      <c r="P45" s="11">
        <v>5</v>
      </c>
      <c r="Q45">
        <v>6.2</v>
      </c>
      <c r="R45">
        <v>43.6</v>
      </c>
      <c r="S45">
        <v>816.15</v>
      </c>
      <c r="T45">
        <v>160</v>
      </c>
      <c r="U45">
        <v>44.16</v>
      </c>
      <c r="W45">
        <v>0</v>
      </c>
      <c r="X45">
        <v>12</v>
      </c>
      <c r="Y45">
        <v>180</v>
      </c>
      <c r="Z45">
        <v>2.593</v>
      </c>
    </row>
    <row r="46" spans="1:26" x14ac:dyDescent="0.25">
      <c r="A46">
        <f t="shared" si="2"/>
        <v>1.6600000000000001</v>
      </c>
      <c r="B46" s="11">
        <v>1</v>
      </c>
      <c r="C46" s="11">
        <v>5</v>
      </c>
      <c r="D46">
        <v>11.48</v>
      </c>
      <c r="E46">
        <v>60</v>
      </c>
      <c r="F46">
        <f t="shared" si="1"/>
        <v>417.33333333333331</v>
      </c>
      <c r="G46">
        <v>60</v>
      </c>
      <c r="H46">
        <v>0</v>
      </c>
      <c r="I46">
        <v>3</v>
      </c>
      <c r="J46" s="11">
        <v>180</v>
      </c>
      <c r="K46">
        <v>0.21209</v>
      </c>
      <c r="N46">
        <v>1.53</v>
      </c>
      <c r="O46" s="11">
        <v>1</v>
      </c>
      <c r="P46" s="11">
        <v>5</v>
      </c>
      <c r="Q46">
        <v>6.2</v>
      </c>
      <c r="R46">
        <v>43.6</v>
      </c>
      <c r="S46">
        <v>816.15</v>
      </c>
      <c r="T46">
        <v>180</v>
      </c>
      <c r="U46">
        <v>44.16</v>
      </c>
      <c r="W46">
        <v>0</v>
      </c>
      <c r="X46">
        <v>12</v>
      </c>
      <c r="Y46">
        <v>180</v>
      </c>
      <c r="Z46">
        <v>1.9650399999999999</v>
      </c>
    </row>
    <row r="47" spans="1:26" x14ac:dyDescent="0.25">
      <c r="A47">
        <f t="shared" si="2"/>
        <v>1.6760000000000002</v>
      </c>
      <c r="B47" s="11">
        <v>1</v>
      </c>
      <c r="C47" s="11">
        <v>5</v>
      </c>
      <c r="D47">
        <v>11.48</v>
      </c>
      <c r="E47">
        <v>60</v>
      </c>
      <c r="F47">
        <f t="shared" si="1"/>
        <v>417.33333333333331</v>
      </c>
      <c r="G47">
        <v>80</v>
      </c>
      <c r="H47">
        <v>0</v>
      </c>
      <c r="I47">
        <v>3</v>
      </c>
      <c r="J47" s="11">
        <v>180</v>
      </c>
      <c r="K47">
        <v>0.21209</v>
      </c>
      <c r="N47">
        <v>1.53</v>
      </c>
      <c r="O47" s="11">
        <v>1</v>
      </c>
      <c r="P47" s="11">
        <v>5</v>
      </c>
      <c r="Q47">
        <v>6.2</v>
      </c>
      <c r="R47">
        <v>43.6</v>
      </c>
      <c r="S47">
        <v>816.15</v>
      </c>
      <c r="T47">
        <v>200</v>
      </c>
      <c r="U47">
        <v>44.16</v>
      </c>
      <c r="W47">
        <v>0</v>
      </c>
      <c r="X47">
        <v>12</v>
      </c>
      <c r="Y47">
        <v>180</v>
      </c>
      <c r="Z47">
        <v>2.9262100000000002</v>
      </c>
    </row>
    <row r="48" spans="1:26" x14ac:dyDescent="0.25">
      <c r="A48">
        <f t="shared" si="2"/>
        <v>1.6920000000000002</v>
      </c>
      <c r="B48" s="11">
        <v>1</v>
      </c>
      <c r="C48" s="11">
        <v>5</v>
      </c>
      <c r="D48">
        <v>11.48</v>
      </c>
      <c r="E48">
        <v>60</v>
      </c>
      <c r="F48">
        <f t="shared" si="1"/>
        <v>417.33333333333331</v>
      </c>
      <c r="G48">
        <v>100</v>
      </c>
      <c r="H48">
        <v>0</v>
      </c>
      <c r="I48">
        <v>3</v>
      </c>
      <c r="J48" s="11">
        <v>180</v>
      </c>
      <c r="K48">
        <v>0.18584999999999999</v>
      </c>
      <c r="N48">
        <v>1.44</v>
      </c>
      <c r="O48" s="11">
        <v>1</v>
      </c>
      <c r="P48" s="11">
        <v>5</v>
      </c>
      <c r="Q48">
        <v>6.2</v>
      </c>
      <c r="R48">
        <v>43.6</v>
      </c>
      <c r="S48">
        <v>816.15</v>
      </c>
      <c r="T48">
        <v>10</v>
      </c>
      <c r="U48">
        <v>47.45</v>
      </c>
      <c r="W48">
        <v>0</v>
      </c>
      <c r="X48">
        <v>8</v>
      </c>
      <c r="Y48">
        <v>180</v>
      </c>
      <c r="Z48">
        <v>2.0034800000000001</v>
      </c>
    </row>
    <row r="49" spans="1:26" x14ac:dyDescent="0.25">
      <c r="A49">
        <f t="shared" si="2"/>
        <v>1.7080000000000002</v>
      </c>
      <c r="B49" s="11">
        <v>1</v>
      </c>
      <c r="C49" s="11">
        <v>5</v>
      </c>
      <c r="D49">
        <v>11.48</v>
      </c>
      <c r="E49">
        <v>60</v>
      </c>
      <c r="F49">
        <f t="shared" si="1"/>
        <v>417.33333333333331</v>
      </c>
      <c r="G49">
        <v>120</v>
      </c>
      <c r="H49">
        <v>0</v>
      </c>
      <c r="I49">
        <v>3</v>
      </c>
      <c r="J49" s="11">
        <v>180</v>
      </c>
      <c r="K49">
        <v>0.18775</v>
      </c>
      <c r="N49">
        <v>1.44</v>
      </c>
      <c r="O49" s="11">
        <v>1</v>
      </c>
      <c r="P49" s="11">
        <v>5</v>
      </c>
      <c r="Q49">
        <v>6.2</v>
      </c>
      <c r="R49">
        <v>43.6</v>
      </c>
      <c r="S49">
        <v>816.15</v>
      </c>
      <c r="T49">
        <v>20</v>
      </c>
      <c r="U49">
        <v>47.45</v>
      </c>
      <c r="W49">
        <v>0</v>
      </c>
      <c r="X49">
        <v>8</v>
      </c>
      <c r="Y49">
        <v>180</v>
      </c>
      <c r="Z49">
        <v>2.48407</v>
      </c>
    </row>
    <row r="50" spans="1:26" x14ac:dyDescent="0.25">
      <c r="A50">
        <v>1.74</v>
      </c>
      <c r="B50" s="11">
        <v>1</v>
      </c>
      <c r="C50" s="11">
        <v>5</v>
      </c>
      <c r="D50">
        <v>11.48</v>
      </c>
      <c r="E50">
        <v>60</v>
      </c>
      <c r="F50">
        <f t="shared" si="1"/>
        <v>417.33333333333331</v>
      </c>
      <c r="G50">
        <v>150</v>
      </c>
      <c r="H50">
        <v>0</v>
      </c>
      <c r="I50">
        <v>3</v>
      </c>
      <c r="J50" s="11">
        <v>180</v>
      </c>
      <c r="K50">
        <v>0.19003</v>
      </c>
      <c r="N50">
        <v>1.44</v>
      </c>
      <c r="O50" s="11">
        <v>1</v>
      </c>
      <c r="P50" s="11">
        <v>5</v>
      </c>
      <c r="Q50">
        <v>6.2</v>
      </c>
      <c r="R50">
        <v>43.6</v>
      </c>
      <c r="S50">
        <v>816.15</v>
      </c>
      <c r="T50">
        <v>30</v>
      </c>
      <c r="U50">
        <v>47.45</v>
      </c>
      <c r="W50">
        <v>0</v>
      </c>
      <c r="X50">
        <v>8</v>
      </c>
      <c r="Y50">
        <v>180</v>
      </c>
      <c r="Z50">
        <v>1.22814</v>
      </c>
    </row>
    <row r="51" spans="1:26" x14ac:dyDescent="0.25">
      <c r="A51">
        <v>1.58</v>
      </c>
      <c r="B51" s="11">
        <v>1</v>
      </c>
      <c r="C51" s="11">
        <v>5</v>
      </c>
      <c r="D51">
        <v>11.48</v>
      </c>
      <c r="E51">
        <v>60</v>
      </c>
      <c r="F51">
        <f>(572+561+450)/3</f>
        <v>527.66666666666663</v>
      </c>
      <c r="G51">
        <v>10</v>
      </c>
      <c r="H51">
        <v>0</v>
      </c>
      <c r="I51">
        <v>3</v>
      </c>
      <c r="J51" s="11">
        <v>180</v>
      </c>
      <c r="K51">
        <v>0.54229000000000005</v>
      </c>
      <c r="N51">
        <v>1.44</v>
      </c>
      <c r="O51" s="11">
        <v>1</v>
      </c>
      <c r="P51" s="11">
        <v>5</v>
      </c>
      <c r="Q51">
        <v>6.2</v>
      </c>
      <c r="R51">
        <v>43.6</v>
      </c>
      <c r="S51">
        <v>816.15</v>
      </c>
      <c r="T51">
        <v>40</v>
      </c>
      <c r="U51">
        <v>47.45</v>
      </c>
      <c r="W51">
        <v>0</v>
      </c>
      <c r="X51">
        <v>8</v>
      </c>
      <c r="Y51">
        <v>180</v>
      </c>
      <c r="Z51">
        <v>1.6382399999999999</v>
      </c>
    </row>
    <row r="52" spans="1:26" x14ac:dyDescent="0.25">
      <c r="A52">
        <f>A51+0.016</f>
        <v>1.5960000000000001</v>
      </c>
      <c r="B52" s="11">
        <v>1</v>
      </c>
      <c r="C52" s="11">
        <v>5</v>
      </c>
      <c r="D52">
        <v>11.48</v>
      </c>
      <c r="E52">
        <v>60</v>
      </c>
      <c r="F52">
        <f t="shared" ref="F52:F60" si="3">(572+561+450)/3</f>
        <v>527.66666666666663</v>
      </c>
      <c r="G52">
        <v>20</v>
      </c>
      <c r="H52">
        <v>0</v>
      </c>
      <c r="I52">
        <v>3</v>
      </c>
      <c r="J52" s="11">
        <v>180</v>
      </c>
      <c r="K52">
        <v>0.39772999999999997</v>
      </c>
      <c r="N52">
        <v>1.51</v>
      </c>
      <c r="O52" s="11">
        <v>1</v>
      </c>
      <c r="P52" s="11">
        <v>5</v>
      </c>
      <c r="Q52">
        <v>6.2</v>
      </c>
      <c r="R52">
        <v>43.6</v>
      </c>
      <c r="S52">
        <v>816.15</v>
      </c>
      <c r="T52">
        <v>50</v>
      </c>
      <c r="U52">
        <v>44.89</v>
      </c>
      <c r="W52">
        <v>0</v>
      </c>
      <c r="X52">
        <v>8</v>
      </c>
      <c r="Y52">
        <v>180</v>
      </c>
      <c r="Z52">
        <v>4.65632</v>
      </c>
    </row>
    <row r="53" spans="1:26" x14ac:dyDescent="0.25">
      <c r="A53">
        <f t="shared" ref="A53:A59" si="4">A52+0.016</f>
        <v>1.6120000000000001</v>
      </c>
      <c r="B53" s="11">
        <v>1</v>
      </c>
      <c r="C53" s="11">
        <v>5</v>
      </c>
      <c r="D53">
        <v>11.48</v>
      </c>
      <c r="E53">
        <v>60</v>
      </c>
      <c r="F53">
        <f t="shared" si="3"/>
        <v>527.66666666666663</v>
      </c>
      <c r="G53">
        <v>30</v>
      </c>
      <c r="H53">
        <v>0</v>
      </c>
      <c r="I53">
        <v>3</v>
      </c>
      <c r="J53" s="11">
        <v>180</v>
      </c>
      <c r="K53">
        <v>0.39772999999999997</v>
      </c>
      <c r="N53">
        <v>1.51</v>
      </c>
      <c r="O53" s="11">
        <v>1</v>
      </c>
      <c r="P53" s="11">
        <v>5</v>
      </c>
      <c r="Q53">
        <v>6.2</v>
      </c>
      <c r="R53">
        <v>43.6</v>
      </c>
      <c r="S53">
        <v>816.15</v>
      </c>
      <c r="T53">
        <v>60</v>
      </c>
      <c r="U53">
        <v>44.89</v>
      </c>
      <c r="W53">
        <v>0</v>
      </c>
      <c r="X53">
        <v>8</v>
      </c>
      <c r="Y53">
        <v>180</v>
      </c>
      <c r="Z53">
        <v>2.8493200000000001</v>
      </c>
    </row>
    <row r="54" spans="1:26" x14ac:dyDescent="0.25">
      <c r="A54">
        <f t="shared" si="4"/>
        <v>1.6280000000000001</v>
      </c>
      <c r="B54" s="11">
        <v>1</v>
      </c>
      <c r="C54" s="11">
        <v>5</v>
      </c>
      <c r="D54">
        <v>11.48</v>
      </c>
      <c r="E54">
        <v>60</v>
      </c>
      <c r="F54">
        <f t="shared" si="3"/>
        <v>527.66666666666663</v>
      </c>
      <c r="G54">
        <v>40</v>
      </c>
      <c r="H54">
        <v>0</v>
      </c>
      <c r="I54">
        <v>3</v>
      </c>
      <c r="J54" s="11">
        <v>180</v>
      </c>
      <c r="K54">
        <v>0.48522999999999999</v>
      </c>
      <c r="N54">
        <v>1.51</v>
      </c>
      <c r="O54" s="11">
        <v>1</v>
      </c>
      <c r="P54" s="11">
        <v>5</v>
      </c>
      <c r="Q54">
        <v>6.2</v>
      </c>
      <c r="R54">
        <v>43.6</v>
      </c>
      <c r="S54">
        <v>816.15</v>
      </c>
      <c r="T54">
        <v>70</v>
      </c>
      <c r="U54">
        <v>44.89</v>
      </c>
      <c r="W54">
        <v>0</v>
      </c>
      <c r="X54">
        <v>8</v>
      </c>
      <c r="Y54">
        <v>180</v>
      </c>
      <c r="Z54">
        <v>1.4139600000000001</v>
      </c>
    </row>
    <row r="55" spans="1:26" x14ac:dyDescent="0.25">
      <c r="A55">
        <f t="shared" si="4"/>
        <v>1.6440000000000001</v>
      </c>
      <c r="B55" s="11">
        <v>1</v>
      </c>
      <c r="C55" s="11">
        <v>5</v>
      </c>
      <c r="D55">
        <v>11.48</v>
      </c>
      <c r="E55">
        <v>60</v>
      </c>
      <c r="F55">
        <f t="shared" si="3"/>
        <v>527.66666666666663</v>
      </c>
      <c r="G55">
        <v>50</v>
      </c>
      <c r="H55">
        <v>0</v>
      </c>
      <c r="I55">
        <v>3</v>
      </c>
      <c r="J55" s="11">
        <v>180</v>
      </c>
      <c r="K55">
        <v>0.65375000000000005</v>
      </c>
      <c r="N55">
        <v>1.51</v>
      </c>
      <c r="O55" s="11">
        <v>1</v>
      </c>
      <c r="P55" s="11">
        <v>5</v>
      </c>
      <c r="Q55">
        <v>6.2</v>
      </c>
      <c r="R55">
        <v>43.6</v>
      </c>
      <c r="S55">
        <v>816.15</v>
      </c>
      <c r="T55">
        <v>80</v>
      </c>
      <c r="U55">
        <v>44.89</v>
      </c>
      <c r="W55">
        <v>0</v>
      </c>
      <c r="X55">
        <v>8</v>
      </c>
      <c r="Y55">
        <v>180</v>
      </c>
      <c r="Z55">
        <v>1.1960999999999999</v>
      </c>
    </row>
    <row r="56" spans="1:26" x14ac:dyDescent="0.25">
      <c r="A56">
        <f t="shared" si="4"/>
        <v>1.6600000000000001</v>
      </c>
      <c r="B56" s="11">
        <v>1</v>
      </c>
      <c r="C56" s="11">
        <v>5</v>
      </c>
      <c r="D56">
        <v>11.48</v>
      </c>
      <c r="E56">
        <v>60</v>
      </c>
      <c r="F56">
        <f t="shared" si="3"/>
        <v>527.66666666666663</v>
      </c>
      <c r="G56">
        <v>60</v>
      </c>
      <c r="H56">
        <v>0</v>
      </c>
      <c r="I56">
        <v>3</v>
      </c>
      <c r="J56" s="11">
        <v>180</v>
      </c>
      <c r="K56">
        <v>0.84623000000000004</v>
      </c>
      <c r="N56">
        <v>1.51</v>
      </c>
      <c r="O56" s="11">
        <v>1</v>
      </c>
      <c r="P56" s="11">
        <v>5</v>
      </c>
      <c r="Q56">
        <v>6.2</v>
      </c>
      <c r="R56">
        <v>43.6</v>
      </c>
      <c r="S56">
        <v>816.15</v>
      </c>
      <c r="T56">
        <v>90</v>
      </c>
      <c r="U56">
        <v>44.89</v>
      </c>
      <c r="W56">
        <v>0</v>
      </c>
      <c r="X56">
        <v>8</v>
      </c>
      <c r="Y56">
        <v>180</v>
      </c>
      <c r="Z56">
        <v>1.3050299999999999</v>
      </c>
    </row>
    <row r="57" spans="1:26" x14ac:dyDescent="0.25">
      <c r="A57">
        <f t="shared" si="4"/>
        <v>1.6760000000000002</v>
      </c>
      <c r="B57" s="11">
        <v>1</v>
      </c>
      <c r="C57" s="11">
        <v>5</v>
      </c>
      <c r="D57">
        <v>11.48</v>
      </c>
      <c r="E57">
        <v>60</v>
      </c>
      <c r="F57">
        <f t="shared" si="3"/>
        <v>527.66666666666663</v>
      </c>
      <c r="G57">
        <v>80</v>
      </c>
      <c r="H57">
        <v>0</v>
      </c>
      <c r="I57">
        <v>3</v>
      </c>
      <c r="J57" s="11">
        <v>180</v>
      </c>
      <c r="K57">
        <v>0.73895999999999995</v>
      </c>
      <c r="N57">
        <v>1.51</v>
      </c>
      <c r="O57" s="11">
        <v>1</v>
      </c>
      <c r="P57" s="11">
        <v>5</v>
      </c>
      <c r="Q57">
        <v>6.2</v>
      </c>
      <c r="R57">
        <v>43.6</v>
      </c>
      <c r="S57">
        <v>816.15</v>
      </c>
      <c r="T57">
        <v>100</v>
      </c>
      <c r="U57">
        <v>44.89</v>
      </c>
      <c r="W57">
        <v>0</v>
      </c>
      <c r="X57">
        <v>8</v>
      </c>
      <c r="Y57">
        <v>180</v>
      </c>
      <c r="Z57">
        <v>3.2914599999999998</v>
      </c>
    </row>
    <row r="58" spans="1:26" x14ac:dyDescent="0.25">
      <c r="A58">
        <f t="shared" si="4"/>
        <v>1.6920000000000002</v>
      </c>
      <c r="B58" s="11">
        <v>1</v>
      </c>
      <c r="C58" s="11">
        <v>5</v>
      </c>
      <c r="D58">
        <v>11.48</v>
      </c>
      <c r="E58">
        <v>60</v>
      </c>
      <c r="F58">
        <f t="shared" si="3"/>
        <v>527.66666666666663</v>
      </c>
      <c r="G58">
        <v>100</v>
      </c>
      <c r="H58">
        <v>0</v>
      </c>
      <c r="I58">
        <v>3</v>
      </c>
      <c r="J58" s="11">
        <v>180</v>
      </c>
      <c r="K58">
        <v>0.48293999999999998</v>
      </c>
      <c r="N58">
        <v>1.61</v>
      </c>
      <c r="O58" s="11">
        <v>1</v>
      </c>
      <c r="P58" s="11">
        <v>5</v>
      </c>
      <c r="Q58">
        <v>6.2</v>
      </c>
      <c r="R58">
        <v>43.6</v>
      </c>
      <c r="S58">
        <v>816.15</v>
      </c>
      <c r="T58">
        <v>120</v>
      </c>
      <c r="U58">
        <v>41.24</v>
      </c>
      <c r="W58">
        <v>0</v>
      </c>
      <c r="X58">
        <v>8</v>
      </c>
      <c r="Y58">
        <v>180</v>
      </c>
      <c r="Z58">
        <v>5.2458400000000003</v>
      </c>
    </row>
    <row r="59" spans="1:26" x14ac:dyDescent="0.25">
      <c r="A59">
        <f t="shared" si="4"/>
        <v>1.7080000000000002</v>
      </c>
      <c r="B59" s="11">
        <v>1</v>
      </c>
      <c r="C59" s="11">
        <v>5</v>
      </c>
      <c r="D59">
        <v>11.48</v>
      </c>
      <c r="E59">
        <v>60</v>
      </c>
      <c r="F59">
        <f t="shared" si="3"/>
        <v>527.66666666666663</v>
      </c>
      <c r="G59">
        <v>120</v>
      </c>
      <c r="H59">
        <v>0</v>
      </c>
      <c r="I59">
        <v>3</v>
      </c>
      <c r="J59" s="11">
        <v>180</v>
      </c>
      <c r="K59">
        <v>0.38707999999999998</v>
      </c>
      <c r="N59">
        <v>1.61</v>
      </c>
      <c r="O59" s="11">
        <v>1</v>
      </c>
      <c r="P59" s="11">
        <v>5</v>
      </c>
      <c r="Q59">
        <v>6.2</v>
      </c>
      <c r="R59">
        <v>43.6</v>
      </c>
      <c r="S59">
        <v>816.15</v>
      </c>
      <c r="T59">
        <v>140</v>
      </c>
      <c r="U59">
        <v>41.24</v>
      </c>
      <c r="W59">
        <v>0</v>
      </c>
      <c r="X59">
        <v>8</v>
      </c>
      <c r="Y59">
        <v>180</v>
      </c>
      <c r="Z59">
        <v>3.9963199999999999</v>
      </c>
    </row>
    <row r="60" spans="1:26" x14ac:dyDescent="0.25">
      <c r="A60">
        <v>1.74</v>
      </c>
      <c r="B60" s="11">
        <v>1</v>
      </c>
      <c r="C60" s="11">
        <v>5</v>
      </c>
      <c r="D60">
        <v>11.48</v>
      </c>
      <c r="E60">
        <v>60</v>
      </c>
      <c r="F60">
        <f t="shared" si="3"/>
        <v>527.66666666666663</v>
      </c>
      <c r="G60">
        <v>150</v>
      </c>
      <c r="H60">
        <v>0</v>
      </c>
      <c r="I60">
        <v>3</v>
      </c>
      <c r="J60" s="11">
        <v>180</v>
      </c>
      <c r="K60">
        <v>0.37376999999999999</v>
      </c>
      <c r="N60">
        <v>1.61</v>
      </c>
      <c r="O60" s="11">
        <v>1</v>
      </c>
      <c r="P60" s="11">
        <v>5</v>
      </c>
      <c r="Q60">
        <v>6.2</v>
      </c>
      <c r="R60">
        <v>43.6</v>
      </c>
      <c r="S60">
        <v>816.15</v>
      </c>
      <c r="T60">
        <v>160</v>
      </c>
      <c r="U60">
        <v>41.24</v>
      </c>
      <c r="W60">
        <v>0</v>
      </c>
      <c r="X60">
        <v>8</v>
      </c>
      <c r="Y60">
        <v>180</v>
      </c>
      <c r="Z60">
        <v>3.8104900000000002</v>
      </c>
    </row>
    <row r="61" spans="1:26" x14ac:dyDescent="0.25">
      <c r="A61">
        <v>1.58</v>
      </c>
      <c r="B61" s="11">
        <v>1</v>
      </c>
      <c r="C61" s="11">
        <v>5</v>
      </c>
      <c r="D61">
        <v>11.48</v>
      </c>
      <c r="E61">
        <v>60</v>
      </c>
      <c r="F61">
        <f>(434+518)/2</f>
        <v>476</v>
      </c>
      <c r="G61">
        <v>10</v>
      </c>
      <c r="H61">
        <v>0</v>
      </c>
      <c r="I61">
        <v>3</v>
      </c>
      <c r="J61" s="11">
        <v>180</v>
      </c>
      <c r="K61">
        <v>1.5374300000000001</v>
      </c>
      <c r="N61">
        <v>1.61</v>
      </c>
      <c r="O61" s="11">
        <v>1</v>
      </c>
      <c r="P61" s="11">
        <v>5</v>
      </c>
      <c r="Q61">
        <v>6.2</v>
      </c>
      <c r="R61">
        <v>43.6</v>
      </c>
      <c r="S61">
        <v>816.15</v>
      </c>
      <c r="T61">
        <v>180</v>
      </c>
      <c r="U61">
        <v>41.24</v>
      </c>
      <c r="W61">
        <v>0</v>
      </c>
      <c r="X61">
        <v>8</v>
      </c>
      <c r="Y61">
        <v>180</v>
      </c>
      <c r="Z61">
        <v>3.7336</v>
      </c>
    </row>
    <row r="62" spans="1:26" x14ac:dyDescent="0.25">
      <c r="A62">
        <f>A61+0.016</f>
        <v>1.5960000000000001</v>
      </c>
      <c r="B62" s="11">
        <v>1</v>
      </c>
      <c r="C62" s="11">
        <v>5</v>
      </c>
      <c r="D62">
        <v>11.48</v>
      </c>
      <c r="E62">
        <v>60</v>
      </c>
      <c r="F62">
        <f t="shared" ref="F62:F70" si="5">(434+518)/2</f>
        <v>476</v>
      </c>
      <c r="G62">
        <v>20</v>
      </c>
      <c r="H62">
        <v>0</v>
      </c>
      <c r="I62">
        <v>3</v>
      </c>
      <c r="J62" s="11">
        <v>180</v>
      </c>
      <c r="K62">
        <v>1.5591200000000001</v>
      </c>
      <c r="N62">
        <v>1.61</v>
      </c>
      <c r="O62" s="11">
        <v>1</v>
      </c>
      <c r="P62" s="11">
        <v>5</v>
      </c>
      <c r="Q62">
        <v>6.2</v>
      </c>
      <c r="R62">
        <v>43.6</v>
      </c>
      <c r="S62">
        <v>816.15</v>
      </c>
      <c r="T62">
        <v>200</v>
      </c>
      <c r="U62">
        <v>41.24</v>
      </c>
      <c r="W62">
        <v>0</v>
      </c>
      <c r="X62">
        <v>8</v>
      </c>
      <c r="Y62">
        <v>180</v>
      </c>
      <c r="Z62">
        <v>3.8104900000000002</v>
      </c>
    </row>
    <row r="63" spans="1:26" x14ac:dyDescent="0.25">
      <c r="A63">
        <f t="shared" ref="A63:A69" si="6">A62+0.016</f>
        <v>1.6120000000000001</v>
      </c>
      <c r="B63" s="11">
        <v>1</v>
      </c>
      <c r="C63" s="11">
        <v>5</v>
      </c>
      <c r="D63">
        <v>11.48</v>
      </c>
      <c r="E63">
        <v>60</v>
      </c>
      <c r="F63">
        <f t="shared" si="5"/>
        <v>476</v>
      </c>
      <c r="G63">
        <v>30</v>
      </c>
      <c r="H63">
        <v>0</v>
      </c>
      <c r="I63">
        <v>3</v>
      </c>
      <c r="J63" s="11">
        <v>180</v>
      </c>
      <c r="K63">
        <v>1.3689100000000001</v>
      </c>
      <c r="N63">
        <v>1.74</v>
      </c>
      <c r="O63" s="11">
        <v>1</v>
      </c>
      <c r="P63" s="11">
        <v>5</v>
      </c>
      <c r="Q63">
        <v>6.2</v>
      </c>
      <c r="R63">
        <v>43.6</v>
      </c>
      <c r="S63">
        <v>816.15</v>
      </c>
      <c r="T63">
        <v>10</v>
      </c>
      <c r="U63">
        <v>36.5</v>
      </c>
      <c r="W63">
        <v>0</v>
      </c>
      <c r="X63">
        <v>0</v>
      </c>
      <c r="Y63">
        <v>180</v>
      </c>
      <c r="Z63">
        <v>7.2707100000000002</v>
      </c>
    </row>
    <row r="64" spans="1:26" x14ac:dyDescent="0.25">
      <c r="A64">
        <f t="shared" si="6"/>
        <v>1.6280000000000001</v>
      </c>
      <c r="B64" s="11">
        <v>1</v>
      </c>
      <c r="C64" s="11">
        <v>5</v>
      </c>
      <c r="D64">
        <v>11.48</v>
      </c>
      <c r="E64">
        <v>60</v>
      </c>
      <c r="F64">
        <f t="shared" si="5"/>
        <v>476</v>
      </c>
      <c r="G64">
        <v>40</v>
      </c>
      <c r="H64">
        <v>0</v>
      </c>
      <c r="I64">
        <v>3</v>
      </c>
      <c r="J64" s="11">
        <v>180</v>
      </c>
      <c r="K64">
        <v>1.25745</v>
      </c>
      <c r="N64">
        <v>1.74</v>
      </c>
      <c r="O64" s="11">
        <v>1</v>
      </c>
      <c r="P64" s="11">
        <v>5</v>
      </c>
      <c r="Q64">
        <v>6.2</v>
      </c>
      <c r="R64">
        <v>43.6</v>
      </c>
      <c r="S64">
        <v>816.15</v>
      </c>
      <c r="T64">
        <v>20</v>
      </c>
      <c r="U64">
        <v>36.5</v>
      </c>
      <c r="W64">
        <v>0</v>
      </c>
      <c r="X64">
        <v>0</v>
      </c>
      <c r="Y64">
        <v>180</v>
      </c>
      <c r="Z64">
        <v>7.4180900000000003</v>
      </c>
    </row>
    <row r="65" spans="1:26" x14ac:dyDescent="0.25">
      <c r="A65">
        <f t="shared" si="6"/>
        <v>1.6440000000000001</v>
      </c>
      <c r="B65" s="11">
        <v>1</v>
      </c>
      <c r="C65" s="11">
        <v>5</v>
      </c>
      <c r="D65">
        <v>11.48</v>
      </c>
      <c r="E65">
        <v>60</v>
      </c>
      <c r="F65">
        <f t="shared" si="5"/>
        <v>476</v>
      </c>
      <c r="G65">
        <v>50</v>
      </c>
      <c r="H65">
        <v>0</v>
      </c>
      <c r="I65">
        <v>3</v>
      </c>
      <c r="J65" s="11">
        <v>180</v>
      </c>
      <c r="K65">
        <v>1.06725</v>
      </c>
      <c r="N65">
        <v>1.74</v>
      </c>
      <c r="O65" s="11">
        <v>1</v>
      </c>
      <c r="P65" s="11">
        <v>5</v>
      </c>
      <c r="Q65">
        <v>6.2</v>
      </c>
      <c r="R65">
        <v>43.6</v>
      </c>
      <c r="S65">
        <v>816.15</v>
      </c>
      <c r="T65">
        <v>30</v>
      </c>
      <c r="U65">
        <v>36.5</v>
      </c>
      <c r="W65">
        <v>0</v>
      </c>
      <c r="X65">
        <v>0</v>
      </c>
      <c r="Y65">
        <v>180</v>
      </c>
      <c r="Z65">
        <v>6.2390499999999998</v>
      </c>
    </row>
    <row r="66" spans="1:26" x14ac:dyDescent="0.25">
      <c r="A66">
        <f t="shared" si="6"/>
        <v>1.6600000000000001</v>
      </c>
      <c r="B66" s="11">
        <v>1</v>
      </c>
      <c r="C66" s="11">
        <v>5</v>
      </c>
      <c r="D66">
        <v>11.48</v>
      </c>
      <c r="E66">
        <v>60</v>
      </c>
      <c r="F66">
        <f t="shared" si="5"/>
        <v>476</v>
      </c>
      <c r="G66">
        <v>60</v>
      </c>
      <c r="H66">
        <v>0</v>
      </c>
      <c r="I66">
        <v>3</v>
      </c>
      <c r="J66" s="11">
        <v>180</v>
      </c>
      <c r="K66">
        <v>0.86600999999999995</v>
      </c>
      <c r="N66">
        <v>1.74</v>
      </c>
      <c r="O66" s="11">
        <v>1</v>
      </c>
      <c r="P66" s="11">
        <v>5</v>
      </c>
      <c r="Q66">
        <v>6.2</v>
      </c>
      <c r="R66">
        <v>43.6</v>
      </c>
      <c r="S66">
        <v>816.15</v>
      </c>
      <c r="T66">
        <v>40</v>
      </c>
      <c r="U66">
        <v>36.5</v>
      </c>
      <c r="W66">
        <v>0</v>
      </c>
      <c r="X66">
        <v>0</v>
      </c>
      <c r="Y66">
        <v>180</v>
      </c>
      <c r="Z66">
        <v>8.4177099999999996</v>
      </c>
    </row>
    <row r="67" spans="1:26" x14ac:dyDescent="0.25">
      <c r="A67">
        <f t="shared" si="6"/>
        <v>1.6760000000000002</v>
      </c>
      <c r="B67" s="11">
        <v>1</v>
      </c>
      <c r="C67" s="11">
        <v>5</v>
      </c>
      <c r="D67">
        <v>11.48</v>
      </c>
      <c r="E67">
        <v>60</v>
      </c>
      <c r="F67">
        <f t="shared" si="5"/>
        <v>476</v>
      </c>
      <c r="G67">
        <v>80</v>
      </c>
      <c r="H67">
        <v>0</v>
      </c>
      <c r="I67">
        <v>3</v>
      </c>
      <c r="J67" s="11">
        <v>180</v>
      </c>
      <c r="K67">
        <v>0.50729000000000002</v>
      </c>
      <c r="N67">
        <v>1.71</v>
      </c>
      <c r="O67" s="11">
        <v>1</v>
      </c>
      <c r="P67" s="11">
        <v>5</v>
      </c>
      <c r="Q67">
        <v>6.2</v>
      </c>
      <c r="R67">
        <v>43.6</v>
      </c>
      <c r="S67">
        <v>816.15</v>
      </c>
      <c r="T67">
        <v>50</v>
      </c>
      <c r="U67">
        <v>37.590000000000003</v>
      </c>
      <c r="W67">
        <v>0</v>
      </c>
      <c r="X67">
        <v>0</v>
      </c>
      <c r="Y67">
        <v>180</v>
      </c>
      <c r="Z67">
        <v>9.2635400000000008</v>
      </c>
    </row>
    <row r="68" spans="1:26" x14ac:dyDescent="0.25">
      <c r="A68">
        <f t="shared" si="6"/>
        <v>1.6920000000000002</v>
      </c>
      <c r="B68" s="11">
        <v>1</v>
      </c>
      <c r="C68" s="11">
        <v>5</v>
      </c>
      <c r="D68">
        <v>11.48</v>
      </c>
      <c r="E68">
        <v>60</v>
      </c>
      <c r="F68">
        <f t="shared" si="5"/>
        <v>476</v>
      </c>
      <c r="G68">
        <v>100</v>
      </c>
      <c r="H68">
        <v>0</v>
      </c>
      <c r="I68">
        <v>3</v>
      </c>
      <c r="J68" s="11">
        <v>180</v>
      </c>
      <c r="K68">
        <v>0.45251000000000002</v>
      </c>
      <c r="N68">
        <v>1.71</v>
      </c>
      <c r="O68" s="11">
        <v>1</v>
      </c>
      <c r="P68" s="11">
        <v>5</v>
      </c>
      <c r="Q68">
        <v>6.2</v>
      </c>
      <c r="R68">
        <v>43.6</v>
      </c>
      <c r="S68">
        <v>816.15</v>
      </c>
      <c r="T68">
        <v>60</v>
      </c>
      <c r="U68">
        <v>37.590000000000003</v>
      </c>
      <c r="W68">
        <v>0</v>
      </c>
      <c r="X68">
        <v>0</v>
      </c>
      <c r="Y68">
        <v>180</v>
      </c>
      <c r="Z68">
        <v>8.4882000000000009</v>
      </c>
    </row>
    <row r="69" spans="1:26" x14ac:dyDescent="0.25">
      <c r="A69">
        <f t="shared" si="6"/>
        <v>1.7080000000000002</v>
      </c>
      <c r="B69" s="11">
        <v>1</v>
      </c>
      <c r="C69" s="11">
        <v>5</v>
      </c>
      <c r="D69">
        <v>11.48</v>
      </c>
      <c r="E69">
        <v>60</v>
      </c>
      <c r="F69">
        <f t="shared" si="5"/>
        <v>476</v>
      </c>
      <c r="G69">
        <v>120</v>
      </c>
      <c r="H69">
        <v>0</v>
      </c>
      <c r="I69">
        <v>3</v>
      </c>
      <c r="J69" s="11">
        <v>180</v>
      </c>
      <c r="K69">
        <v>0.49397999999999997</v>
      </c>
      <c r="N69">
        <v>1.71</v>
      </c>
      <c r="O69" s="11">
        <v>1</v>
      </c>
      <c r="P69" s="11">
        <v>5</v>
      </c>
      <c r="Q69">
        <v>6.2</v>
      </c>
      <c r="R69">
        <v>43.6</v>
      </c>
      <c r="S69">
        <v>816.15</v>
      </c>
      <c r="T69">
        <v>70</v>
      </c>
      <c r="U69">
        <v>37.590000000000003</v>
      </c>
      <c r="W69">
        <v>0</v>
      </c>
      <c r="X69">
        <v>0</v>
      </c>
      <c r="Y69">
        <v>180</v>
      </c>
      <c r="Z69">
        <v>6.0596300000000003</v>
      </c>
    </row>
    <row r="70" spans="1:26" x14ac:dyDescent="0.25">
      <c r="A70">
        <v>1.74</v>
      </c>
      <c r="B70" s="11">
        <v>1</v>
      </c>
      <c r="C70" s="11">
        <v>5</v>
      </c>
      <c r="D70">
        <v>11.48</v>
      </c>
      <c r="E70">
        <v>60</v>
      </c>
      <c r="F70">
        <f t="shared" si="5"/>
        <v>476</v>
      </c>
      <c r="G70">
        <v>150</v>
      </c>
      <c r="H70">
        <v>0</v>
      </c>
      <c r="I70">
        <v>3</v>
      </c>
      <c r="J70" s="11">
        <v>180</v>
      </c>
      <c r="K70">
        <v>0.51604000000000005</v>
      </c>
      <c r="N70">
        <v>1.71</v>
      </c>
      <c r="O70" s="11">
        <v>1</v>
      </c>
      <c r="P70" s="11">
        <v>5</v>
      </c>
      <c r="Q70">
        <v>6.2</v>
      </c>
      <c r="R70">
        <v>43.6</v>
      </c>
      <c r="S70">
        <v>816.15</v>
      </c>
      <c r="T70">
        <v>80</v>
      </c>
      <c r="U70">
        <v>37.590000000000003</v>
      </c>
      <c r="W70">
        <v>0</v>
      </c>
      <c r="X70">
        <v>0</v>
      </c>
      <c r="Y70">
        <v>180</v>
      </c>
      <c r="Z70">
        <v>6.3864299999999998</v>
      </c>
    </row>
    <row r="71" spans="1:26" x14ac:dyDescent="0.25">
      <c r="A71" s="11">
        <v>1.33</v>
      </c>
      <c r="B71" s="11">
        <v>1</v>
      </c>
      <c r="C71" s="11">
        <v>5</v>
      </c>
      <c r="D71">
        <v>9.1</v>
      </c>
      <c r="E71">
        <v>105.3</v>
      </c>
      <c r="F71">
        <v>666.4</v>
      </c>
      <c r="G71">
        <v>20</v>
      </c>
      <c r="H71">
        <v>0</v>
      </c>
      <c r="I71">
        <v>1</v>
      </c>
      <c r="J71" s="11">
        <v>117</v>
      </c>
      <c r="K71">
        <v>0.76</v>
      </c>
      <c r="N71">
        <v>1.71</v>
      </c>
      <c r="O71" s="11">
        <v>1</v>
      </c>
      <c r="P71" s="11">
        <v>5</v>
      </c>
      <c r="Q71">
        <v>6.2</v>
      </c>
      <c r="R71">
        <v>43.6</v>
      </c>
      <c r="S71">
        <v>816.15</v>
      </c>
      <c r="T71">
        <v>90</v>
      </c>
      <c r="U71">
        <v>37.590000000000003</v>
      </c>
      <c r="W71">
        <v>0</v>
      </c>
      <c r="X71">
        <v>0</v>
      </c>
      <c r="Y71">
        <v>180</v>
      </c>
      <c r="Z71">
        <v>4.0283499999999997</v>
      </c>
    </row>
    <row r="72" spans="1:26" x14ac:dyDescent="0.25">
      <c r="A72" s="11">
        <v>1.43</v>
      </c>
      <c r="B72" s="11">
        <v>1</v>
      </c>
      <c r="C72" s="11">
        <v>5</v>
      </c>
      <c r="D72">
        <v>9.1</v>
      </c>
      <c r="E72">
        <v>105.3</v>
      </c>
      <c r="F72">
        <v>666.4</v>
      </c>
      <c r="G72">
        <v>60</v>
      </c>
      <c r="H72">
        <v>0</v>
      </c>
      <c r="I72">
        <v>1</v>
      </c>
      <c r="J72" s="11">
        <v>117</v>
      </c>
      <c r="K72">
        <v>1.1599999999999999</v>
      </c>
      <c r="N72">
        <v>1.71</v>
      </c>
      <c r="O72" s="11">
        <v>1</v>
      </c>
      <c r="P72" s="11">
        <v>5</v>
      </c>
      <c r="Q72">
        <v>6.2</v>
      </c>
      <c r="R72">
        <v>43.6</v>
      </c>
      <c r="S72">
        <v>816.15</v>
      </c>
      <c r="T72">
        <v>100</v>
      </c>
      <c r="U72">
        <v>37.590000000000003</v>
      </c>
      <c r="W72">
        <v>0</v>
      </c>
      <c r="X72">
        <v>0</v>
      </c>
      <c r="Y72">
        <v>180</v>
      </c>
      <c r="Z72">
        <v>4.5089399999999999</v>
      </c>
    </row>
    <row r="73" spans="1:26" x14ac:dyDescent="0.25">
      <c r="A73" s="11">
        <v>1.47</v>
      </c>
      <c r="B73" s="11">
        <v>1</v>
      </c>
      <c r="C73" s="11">
        <v>5</v>
      </c>
      <c r="D73">
        <v>9.1</v>
      </c>
      <c r="E73">
        <v>105.3</v>
      </c>
      <c r="F73">
        <v>666.4</v>
      </c>
      <c r="G73">
        <v>100</v>
      </c>
      <c r="H73">
        <v>0</v>
      </c>
      <c r="I73">
        <v>1</v>
      </c>
      <c r="J73" s="11">
        <v>117</v>
      </c>
      <c r="K73">
        <v>2.12</v>
      </c>
      <c r="N73">
        <v>1.74</v>
      </c>
      <c r="O73" s="11">
        <v>1</v>
      </c>
      <c r="P73" s="11">
        <v>5</v>
      </c>
      <c r="Q73">
        <v>6.2</v>
      </c>
      <c r="R73">
        <v>43.6</v>
      </c>
      <c r="S73">
        <v>816.15</v>
      </c>
      <c r="T73">
        <v>120</v>
      </c>
      <c r="U73">
        <v>36.5</v>
      </c>
      <c r="W73">
        <v>0</v>
      </c>
      <c r="X73">
        <v>0</v>
      </c>
      <c r="Y73">
        <v>180</v>
      </c>
      <c r="Z73">
        <v>7.2386699999999999</v>
      </c>
    </row>
    <row r="74" spans="1:26" x14ac:dyDescent="0.25">
      <c r="A74" s="11">
        <v>1.47</v>
      </c>
      <c r="B74" s="11">
        <v>1</v>
      </c>
      <c r="C74" s="11">
        <v>5</v>
      </c>
      <c r="D74">
        <v>9.1</v>
      </c>
      <c r="E74">
        <v>105.3</v>
      </c>
      <c r="F74">
        <v>666.4</v>
      </c>
      <c r="G74">
        <v>120</v>
      </c>
      <c r="H74">
        <v>0</v>
      </c>
      <c r="I74">
        <v>1</v>
      </c>
      <c r="J74" s="11">
        <v>117</v>
      </c>
      <c r="K74">
        <v>1.35</v>
      </c>
      <c r="N74">
        <v>1.74</v>
      </c>
      <c r="O74" s="11">
        <v>1</v>
      </c>
      <c r="P74" s="11">
        <v>5</v>
      </c>
      <c r="Q74">
        <v>6.2</v>
      </c>
      <c r="R74">
        <v>43.6</v>
      </c>
      <c r="S74">
        <v>816.15</v>
      </c>
      <c r="T74">
        <v>140</v>
      </c>
      <c r="U74">
        <v>36.5</v>
      </c>
      <c r="W74">
        <v>0</v>
      </c>
      <c r="X74">
        <v>0</v>
      </c>
      <c r="Y74">
        <v>180</v>
      </c>
      <c r="Z74">
        <v>7.4180900000000003</v>
      </c>
    </row>
    <row r="75" spans="1:26" x14ac:dyDescent="0.25">
      <c r="A75" s="11">
        <v>1.25</v>
      </c>
      <c r="B75" s="11">
        <v>1</v>
      </c>
      <c r="C75" s="11">
        <v>5</v>
      </c>
      <c r="D75">
        <v>8.4</v>
      </c>
      <c r="E75">
        <v>105.7</v>
      </c>
      <c r="F75">
        <v>637</v>
      </c>
      <c r="G75">
        <v>20</v>
      </c>
      <c r="H75">
        <v>0</v>
      </c>
      <c r="I75">
        <v>2</v>
      </c>
      <c r="J75" s="11">
        <v>138</v>
      </c>
      <c r="K75">
        <v>0.65</v>
      </c>
      <c r="N75">
        <v>1.74</v>
      </c>
      <c r="O75" s="11">
        <v>1</v>
      </c>
      <c r="P75" s="11">
        <v>5</v>
      </c>
      <c r="Q75">
        <v>6.2</v>
      </c>
      <c r="R75">
        <v>43.6</v>
      </c>
      <c r="S75">
        <v>816.15</v>
      </c>
      <c r="T75">
        <v>160</v>
      </c>
      <c r="U75">
        <v>36.5</v>
      </c>
      <c r="W75">
        <v>0</v>
      </c>
      <c r="X75">
        <v>0</v>
      </c>
      <c r="Y75">
        <v>180</v>
      </c>
      <c r="Z75">
        <v>6.68119</v>
      </c>
    </row>
    <row r="76" spans="1:26" x14ac:dyDescent="0.25">
      <c r="A76" s="11">
        <v>1.32</v>
      </c>
      <c r="B76" s="11">
        <v>1</v>
      </c>
      <c r="C76" s="11">
        <v>5</v>
      </c>
      <c r="D76">
        <v>8.4</v>
      </c>
      <c r="E76">
        <v>105.7</v>
      </c>
      <c r="F76">
        <v>637</v>
      </c>
      <c r="G76">
        <v>60</v>
      </c>
      <c r="H76">
        <v>0</v>
      </c>
      <c r="I76">
        <v>2</v>
      </c>
      <c r="J76" s="11">
        <v>138</v>
      </c>
      <c r="K76">
        <v>0.7</v>
      </c>
      <c r="N76">
        <v>1.74</v>
      </c>
      <c r="O76" s="11">
        <v>1</v>
      </c>
      <c r="P76" s="11">
        <v>5</v>
      </c>
      <c r="Q76">
        <v>6.2</v>
      </c>
      <c r="R76">
        <v>43.6</v>
      </c>
      <c r="S76">
        <v>816.15</v>
      </c>
      <c r="T76">
        <v>180</v>
      </c>
      <c r="U76">
        <v>36.5</v>
      </c>
      <c r="W76">
        <v>0</v>
      </c>
      <c r="X76">
        <v>0</v>
      </c>
      <c r="Y76">
        <v>180</v>
      </c>
      <c r="Z76">
        <v>6.1685699999999999</v>
      </c>
    </row>
    <row r="77" spans="1:26" x14ac:dyDescent="0.25">
      <c r="A77" s="11">
        <v>1.53</v>
      </c>
      <c r="B77" s="11">
        <v>1</v>
      </c>
      <c r="C77" s="11">
        <v>5</v>
      </c>
      <c r="D77">
        <v>8.4</v>
      </c>
      <c r="E77">
        <v>105.7</v>
      </c>
      <c r="F77">
        <v>637</v>
      </c>
      <c r="G77">
        <v>100</v>
      </c>
      <c r="H77">
        <v>0</v>
      </c>
      <c r="I77">
        <v>2</v>
      </c>
      <c r="J77" s="11">
        <v>138</v>
      </c>
      <c r="K77">
        <v>1.04</v>
      </c>
      <c r="N77">
        <v>1.74</v>
      </c>
      <c r="O77" s="11">
        <v>1</v>
      </c>
      <c r="P77" s="11">
        <v>5</v>
      </c>
      <c r="Q77">
        <v>6.2</v>
      </c>
      <c r="R77">
        <v>43.6</v>
      </c>
      <c r="S77">
        <v>816.15</v>
      </c>
      <c r="T77">
        <v>200</v>
      </c>
      <c r="U77">
        <v>36.5</v>
      </c>
      <c r="W77">
        <v>0</v>
      </c>
      <c r="X77">
        <v>0</v>
      </c>
      <c r="Y77">
        <v>180</v>
      </c>
      <c r="Z77">
        <v>5.3932200000000003</v>
      </c>
    </row>
    <row r="78" spans="1:26" x14ac:dyDescent="0.25">
      <c r="A78" s="11">
        <v>1.53</v>
      </c>
      <c r="B78" s="11">
        <v>1</v>
      </c>
      <c r="C78" s="11">
        <v>5</v>
      </c>
      <c r="D78">
        <v>8.4</v>
      </c>
      <c r="E78">
        <v>105.7</v>
      </c>
      <c r="F78">
        <v>637</v>
      </c>
      <c r="G78">
        <v>120</v>
      </c>
      <c r="H78">
        <v>0</v>
      </c>
      <c r="I78">
        <v>2</v>
      </c>
      <c r="J78" s="11">
        <v>138</v>
      </c>
      <c r="K78">
        <v>0.8</v>
      </c>
      <c r="N78">
        <v>1.37</v>
      </c>
      <c r="O78" s="11">
        <v>1</v>
      </c>
      <c r="P78" s="11">
        <v>5</v>
      </c>
      <c r="Q78">
        <v>5.0999999999999996</v>
      </c>
      <c r="R78">
        <v>56.5</v>
      </c>
      <c r="S78">
        <v>816.15</v>
      </c>
      <c r="T78">
        <v>10</v>
      </c>
      <c r="U78">
        <v>50</v>
      </c>
      <c r="W78">
        <v>0</v>
      </c>
      <c r="X78">
        <v>22</v>
      </c>
      <c r="Y78">
        <v>180</v>
      </c>
      <c r="Z78">
        <v>0.51458000000000004</v>
      </c>
    </row>
    <row r="79" spans="1:26" x14ac:dyDescent="0.25">
      <c r="A79" s="11">
        <v>1.32</v>
      </c>
      <c r="B79" s="11">
        <v>1</v>
      </c>
      <c r="C79" s="11">
        <v>5</v>
      </c>
      <c r="D79">
        <v>8.3000000000000007</v>
      </c>
      <c r="E79">
        <v>108.9</v>
      </c>
      <c r="F79">
        <v>646.79999999999995</v>
      </c>
      <c r="G79">
        <v>20</v>
      </c>
      <c r="H79">
        <v>0</v>
      </c>
      <c r="I79">
        <v>3</v>
      </c>
      <c r="J79" s="11">
        <v>151</v>
      </c>
      <c r="K79">
        <v>0.43</v>
      </c>
      <c r="M79" s="11"/>
      <c r="N79">
        <v>1.37</v>
      </c>
      <c r="O79" s="11">
        <v>1</v>
      </c>
      <c r="P79" s="11">
        <v>5</v>
      </c>
      <c r="Q79">
        <v>5.0999999999999996</v>
      </c>
      <c r="R79">
        <v>56.5</v>
      </c>
      <c r="S79">
        <v>816.15</v>
      </c>
      <c r="T79">
        <v>20</v>
      </c>
      <c r="U79">
        <v>50</v>
      </c>
      <c r="W79">
        <v>0</v>
      </c>
      <c r="X79">
        <v>22</v>
      </c>
      <c r="Y79">
        <v>180</v>
      </c>
      <c r="Z79">
        <v>0.83784000000000003</v>
      </c>
    </row>
    <row r="80" spans="1:26" x14ac:dyDescent="0.25">
      <c r="A80" s="11">
        <v>1.49</v>
      </c>
      <c r="B80" s="11">
        <v>1</v>
      </c>
      <c r="C80" s="11">
        <v>5</v>
      </c>
      <c r="D80">
        <v>8.3000000000000007</v>
      </c>
      <c r="E80">
        <v>108.9</v>
      </c>
      <c r="F80">
        <v>646.79999999999995</v>
      </c>
      <c r="G80">
        <v>60</v>
      </c>
      <c r="H80">
        <v>0</v>
      </c>
      <c r="I80">
        <v>3</v>
      </c>
      <c r="J80" s="11">
        <v>151</v>
      </c>
      <c r="K80">
        <v>0.75</v>
      </c>
      <c r="N80">
        <v>1.37</v>
      </c>
      <c r="O80" s="11">
        <v>1</v>
      </c>
      <c r="P80" s="11">
        <v>5</v>
      </c>
      <c r="Q80">
        <v>5.0999999999999996</v>
      </c>
      <c r="R80">
        <v>56.5</v>
      </c>
      <c r="S80">
        <v>816.15</v>
      </c>
      <c r="T80">
        <v>30</v>
      </c>
      <c r="U80">
        <v>50</v>
      </c>
      <c r="W80">
        <v>0</v>
      </c>
      <c r="X80">
        <v>22</v>
      </c>
      <c r="Y80">
        <v>180</v>
      </c>
      <c r="Z80">
        <v>0.76812000000000002</v>
      </c>
    </row>
    <row r="81" spans="1:26" x14ac:dyDescent="0.25">
      <c r="A81" s="11">
        <v>1.51</v>
      </c>
      <c r="B81" s="11">
        <v>1</v>
      </c>
      <c r="C81" s="11">
        <v>5</v>
      </c>
      <c r="D81">
        <v>8.3000000000000007</v>
      </c>
      <c r="E81">
        <v>108.9</v>
      </c>
      <c r="F81">
        <v>646.79999999999995</v>
      </c>
      <c r="G81">
        <v>100</v>
      </c>
      <c r="H81">
        <v>0</v>
      </c>
      <c r="I81">
        <v>3</v>
      </c>
      <c r="J81" s="11">
        <v>151</v>
      </c>
      <c r="K81">
        <v>1.1099999999999999</v>
      </c>
      <c r="N81">
        <v>1.37</v>
      </c>
      <c r="O81" s="11">
        <v>1</v>
      </c>
      <c r="P81" s="11">
        <v>5</v>
      </c>
      <c r="Q81">
        <v>5.0999999999999996</v>
      </c>
      <c r="R81">
        <v>56.5</v>
      </c>
      <c r="S81">
        <v>816.15</v>
      </c>
      <c r="T81">
        <v>40</v>
      </c>
      <c r="U81">
        <v>50</v>
      </c>
      <c r="W81">
        <v>0</v>
      </c>
      <c r="X81">
        <v>22</v>
      </c>
      <c r="Y81">
        <v>180</v>
      </c>
      <c r="Z81">
        <v>0.58430000000000004</v>
      </c>
    </row>
    <row r="82" spans="1:26" x14ac:dyDescent="0.25">
      <c r="A82" s="11">
        <v>1.51</v>
      </c>
      <c r="B82" s="11">
        <v>1</v>
      </c>
      <c r="C82" s="11">
        <v>5</v>
      </c>
      <c r="D82">
        <v>8.3000000000000007</v>
      </c>
      <c r="E82">
        <v>108.9</v>
      </c>
      <c r="F82">
        <v>646.79999999999995</v>
      </c>
      <c r="G82">
        <v>120</v>
      </c>
      <c r="H82">
        <v>0</v>
      </c>
      <c r="I82">
        <v>3</v>
      </c>
      <c r="J82" s="11">
        <v>151</v>
      </c>
      <c r="K82">
        <v>0.78</v>
      </c>
      <c r="N82">
        <v>1.46</v>
      </c>
      <c r="O82" s="11">
        <v>1</v>
      </c>
      <c r="P82" s="11">
        <v>5</v>
      </c>
      <c r="Q82">
        <v>5.0999999999999996</v>
      </c>
      <c r="R82">
        <v>56.5</v>
      </c>
      <c r="S82">
        <v>816.15</v>
      </c>
      <c r="T82">
        <v>50</v>
      </c>
      <c r="U82">
        <v>46.72</v>
      </c>
      <c r="W82">
        <v>0</v>
      </c>
      <c r="X82">
        <v>22</v>
      </c>
      <c r="Y82">
        <v>180</v>
      </c>
      <c r="Z82">
        <v>0.43851000000000001</v>
      </c>
    </row>
    <row r="83" spans="1:26" x14ac:dyDescent="0.25">
      <c r="A83" s="11">
        <v>1.33</v>
      </c>
      <c r="B83" s="11">
        <v>1</v>
      </c>
      <c r="C83" s="11">
        <v>10</v>
      </c>
      <c r="D83">
        <v>9.1</v>
      </c>
      <c r="E83">
        <v>105.3</v>
      </c>
      <c r="F83">
        <v>460.5</v>
      </c>
      <c r="G83">
        <v>20</v>
      </c>
      <c r="H83">
        <v>0</v>
      </c>
      <c r="I83">
        <v>1</v>
      </c>
      <c r="J83" s="11">
        <v>117</v>
      </c>
      <c r="K83">
        <v>0.84000000000000008</v>
      </c>
      <c r="N83">
        <v>1.46</v>
      </c>
      <c r="O83" s="11">
        <v>1</v>
      </c>
      <c r="P83" s="11">
        <v>5</v>
      </c>
      <c r="Q83">
        <v>5.0999999999999996</v>
      </c>
      <c r="R83">
        <v>56.5</v>
      </c>
      <c r="S83">
        <v>816.15</v>
      </c>
      <c r="T83">
        <v>60</v>
      </c>
      <c r="U83">
        <v>46.72</v>
      </c>
      <c r="W83">
        <v>0</v>
      </c>
      <c r="X83">
        <v>22</v>
      </c>
      <c r="Y83">
        <v>180</v>
      </c>
      <c r="Z83">
        <v>0.36879000000000001</v>
      </c>
    </row>
    <row r="84" spans="1:26" x14ac:dyDescent="0.25">
      <c r="A84" s="11">
        <v>1.43</v>
      </c>
      <c r="B84" s="11">
        <v>1</v>
      </c>
      <c r="C84" s="11">
        <v>10</v>
      </c>
      <c r="D84">
        <v>9.1</v>
      </c>
      <c r="E84">
        <v>105.3</v>
      </c>
      <c r="F84">
        <v>460.5</v>
      </c>
      <c r="G84">
        <v>60</v>
      </c>
      <c r="H84">
        <v>0</v>
      </c>
      <c r="I84">
        <v>1</v>
      </c>
      <c r="J84" s="11">
        <v>117</v>
      </c>
      <c r="K84">
        <v>1.28</v>
      </c>
      <c r="N84">
        <v>1.46</v>
      </c>
      <c r="O84" s="11">
        <v>1</v>
      </c>
      <c r="P84" s="11">
        <v>5</v>
      </c>
      <c r="Q84">
        <v>5.0999999999999996</v>
      </c>
      <c r="R84">
        <v>56.5</v>
      </c>
      <c r="S84">
        <v>816.15</v>
      </c>
      <c r="T84">
        <v>70</v>
      </c>
      <c r="U84">
        <v>46.72</v>
      </c>
      <c r="W84">
        <v>0</v>
      </c>
      <c r="X84">
        <v>22</v>
      </c>
      <c r="Y84">
        <v>180</v>
      </c>
      <c r="Z84">
        <v>0.43851000000000001</v>
      </c>
    </row>
    <row r="85" spans="1:26" x14ac:dyDescent="0.25">
      <c r="A85" s="11">
        <v>1.47</v>
      </c>
      <c r="B85" s="11">
        <v>1</v>
      </c>
      <c r="C85" s="11">
        <v>10</v>
      </c>
      <c r="D85">
        <v>9.1</v>
      </c>
      <c r="E85">
        <v>105.3</v>
      </c>
      <c r="F85">
        <v>460.5</v>
      </c>
      <c r="G85">
        <v>100</v>
      </c>
      <c r="H85">
        <v>0</v>
      </c>
      <c r="I85">
        <v>1</v>
      </c>
      <c r="J85" s="11">
        <v>117</v>
      </c>
      <c r="K85">
        <v>2.4699999999999998</v>
      </c>
      <c r="N85">
        <v>1.46</v>
      </c>
      <c r="O85" s="11">
        <v>1</v>
      </c>
      <c r="P85" s="11">
        <v>5</v>
      </c>
      <c r="Q85">
        <v>5.0999999999999996</v>
      </c>
      <c r="R85">
        <v>56.5</v>
      </c>
      <c r="S85">
        <v>816.15</v>
      </c>
      <c r="T85">
        <v>80</v>
      </c>
      <c r="U85">
        <v>46.72</v>
      </c>
      <c r="W85">
        <v>0</v>
      </c>
      <c r="X85">
        <v>22</v>
      </c>
      <c r="Y85">
        <v>180</v>
      </c>
      <c r="Z85">
        <v>0.36879000000000001</v>
      </c>
    </row>
    <row r="86" spans="1:26" x14ac:dyDescent="0.25">
      <c r="A86" s="11">
        <v>1.47</v>
      </c>
      <c r="B86" s="11">
        <v>1</v>
      </c>
      <c r="C86" s="11">
        <v>10</v>
      </c>
      <c r="D86">
        <v>9.1</v>
      </c>
      <c r="E86">
        <v>105.3</v>
      </c>
      <c r="F86">
        <v>460.5</v>
      </c>
      <c r="G86">
        <v>120</v>
      </c>
      <c r="H86">
        <v>0</v>
      </c>
      <c r="I86">
        <v>1</v>
      </c>
      <c r="J86" s="11">
        <v>117</v>
      </c>
      <c r="K86">
        <v>1.53</v>
      </c>
      <c r="N86">
        <v>1.46</v>
      </c>
      <c r="O86" s="11">
        <v>1</v>
      </c>
      <c r="P86" s="11">
        <v>5</v>
      </c>
      <c r="Q86">
        <v>5.0999999999999996</v>
      </c>
      <c r="R86">
        <v>56.5</v>
      </c>
      <c r="S86">
        <v>816.15</v>
      </c>
      <c r="T86">
        <v>90</v>
      </c>
      <c r="U86">
        <v>46.72</v>
      </c>
      <c r="W86">
        <v>0</v>
      </c>
      <c r="X86">
        <v>22</v>
      </c>
      <c r="Y86">
        <v>180</v>
      </c>
      <c r="Z86">
        <v>0.51458000000000004</v>
      </c>
    </row>
    <row r="87" spans="1:26" x14ac:dyDescent="0.25">
      <c r="A87" s="11">
        <v>1.25</v>
      </c>
      <c r="B87" s="11">
        <v>1</v>
      </c>
      <c r="C87" s="11">
        <v>10</v>
      </c>
      <c r="D87">
        <v>8.4</v>
      </c>
      <c r="E87">
        <v>105.7</v>
      </c>
      <c r="F87">
        <v>460.6</v>
      </c>
      <c r="G87">
        <v>20</v>
      </c>
      <c r="H87">
        <v>0</v>
      </c>
      <c r="I87">
        <v>2</v>
      </c>
      <c r="J87" s="11">
        <v>138</v>
      </c>
      <c r="K87">
        <v>1.1800000000000002</v>
      </c>
      <c r="N87">
        <v>1.46</v>
      </c>
      <c r="O87" s="11">
        <v>1</v>
      </c>
      <c r="P87" s="11">
        <v>5</v>
      </c>
      <c r="Q87">
        <v>5.0999999999999996</v>
      </c>
      <c r="R87">
        <v>56.5</v>
      </c>
      <c r="S87">
        <v>816.15</v>
      </c>
      <c r="T87">
        <v>100</v>
      </c>
      <c r="U87">
        <v>46.72</v>
      </c>
      <c r="W87">
        <v>0</v>
      </c>
      <c r="X87">
        <v>22</v>
      </c>
      <c r="Y87">
        <v>180</v>
      </c>
      <c r="Z87">
        <v>0.43851000000000001</v>
      </c>
    </row>
    <row r="88" spans="1:26" x14ac:dyDescent="0.25">
      <c r="A88" s="11">
        <v>1.32</v>
      </c>
      <c r="B88" s="11">
        <v>1</v>
      </c>
      <c r="C88" s="11">
        <v>10</v>
      </c>
      <c r="D88">
        <v>8.4</v>
      </c>
      <c r="E88">
        <v>105.7</v>
      </c>
      <c r="F88">
        <v>460.6</v>
      </c>
      <c r="G88">
        <v>60</v>
      </c>
      <c r="H88">
        <v>0</v>
      </c>
      <c r="I88">
        <v>2</v>
      </c>
      <c r="J88" s="11">
        <v>138</v>
      </c>
      <c r="K88">
        <v>1.6199999999999999</v>
      </c>
      <c r="N88">
        <v>1.47</v>
      </c>
      <c r="O88" s="11">
        <v>1</v>
      </c>
      <c r="P88" s="11">
        <v>5</v>
      </c>
      <c r="Q88">
        <v>5.0999999999999996</v>
      </c>
      <c r="R88">
        <v>56.5</v>
      </c>
      <c r="S88">
        <v>816.15</v>
      </c>
      <c r="T88">
        <v>120</v>
      </c>
      <c r="U88">
        <v>46.35</v>
      </c>
      <c r="W88">
        <v>0</v>
      </c>
      <c r="X88">
        <v>22</v>
      </c>
      <c r="Y88">
        <v>180</v>
      </c>
      <c r="Z88">
        <v>0.47654999999999997</v>
      </c>
    </row>
    <row r="89" spans="1:26" x14ac:dyDescent="0.25">
      <c r="A89" s="11">
        <v>1.53</v>
      </c>
      <c r="B89" s="11">
        <v>1</v>
      </c>
      <c r="C89" s="11">
        <v>10</v>
      </c>
      <c r="D89">
        <v>8.4</v>
      </c>
      <c r="E89">
        <v>105.7</v>
      </c>
      <c r="F89">
        <v>460.6</v>
      </c>
      <c r="G89">
        <v>100</v>
      </c>
      <c r="H89">
        <v>0</v>
      </c>
      <c r="I89">
        <v>2</v>
      </c>
      <c r="J89" s="11">
        <v>138</v>
      </c>
      <c r="K89">
        <v>2.98</v>
      </c>
      <c r="N89">
        <v>1.47</v>
      </c>
      <c r="O89" s="11">
        <v>1</v>
      </c>
      <c r="P89" s="11">
        <v>5</v>
      </c>
      <c r="Q89">
        <v>5.0999999999999996</v>
      </c>
      <c r="R89">
        <v>56.5</v>
      </c>
      <c r="S89">
        <v>816.15</v>
      </c>
      <c r="T89">
        <v>140</v>
      </c>
      <c r="U89">
        <v>46.35</v>
      </c>
      <c r="W89">
        <v>0</v>
      </c>
      <c r="X89">
        <v>22</v>
      </c>
      <c r="Y89">
        <v>180</v>
      </c>
      <c r="Z89">
        <v>0.80615000000000003</v>
      </c>
    </row>
    <row r="90" spans="1:26" x14ac:dyDescent="0.25">
      <c r="A90" s="11">
        <v>1.53</v>
      </c>
      <c r="B90" s="11">
        <v>1</v>
      </c>
      <c r="C90" s="11">
        <v>10</v>
      </c>
      <c r="D90">
        <v>8.4</v>
      </c>
      <c r="E90">
        <v>105.7</v>
      </c>
      <c r="F90">
        <v>460.6</v>
      </c>
      <c r="G90">
        <v>120</v>
      </c>
      <c r="H90">
        <v>0</v>
      </c>
      <c r="I90">
        <v>2</v>
      </c>
      <c r="J90" s="11">
        <v>138</v>
      </c>
      <c r="K90">
        <v>1.9300000000000002</v>
      </c>
      <c r="N90">
        <v>1.47</v>
      </c>
      <c r="O90" s="11">
        <v>1</v>
      </c>
      <c r="P90" s="11">
        <v>5</v>
      </c>
      <c r="Q90">
        <v>5.0999999999999996</v>
      </c>
      <c r="R90">
        <v>56.5</v>
      </c>
      <c r="S90">
        <v>816.15</v>
      </c>
      <c r="T90">
        <v>160</v>
      </c>
      <c r="U90">
        <v>46.35</v>
      </c>
      <c r="W90">
        <v>0</v>
      </c>
      <c r="X90">
        <v>22</v>
      </c>
      <c r="Y90">
        <v>180</v>
      </c>
      <c r="Z90">
        <v>0.43851000000000001</v>
      </c>
    </row>
    <row r="91" spans="1:26" x14ac:dyDescent="0.25">
      <c r="A91" s="11">
        <v>1.32</v>
      </c>
      <c r="B91" s="11">
        <v>1</v>
      </c>
      <c r="C91" s="11">
        <v>10</v>
      </c>
      <c r="D91">
        <v>8.3000000000000007</v>
      </c>
      <c r="E91">
        <v>108.9</v>
      </c>
      <c r="F91">
        <v>548.79999999999995</v>
      </c>
      <c r="G91">
        <v>20</v>
      </c>
      <c r="H91">
        <v>0</v>
      </c>
      <c r="I91">
        <v>3</v>
      </c>
      <c r="J91" s="11">
        <v>151</v>
      </c>
      <c r="K91">
        <v>1.2</v>
      </c>
      <c r="N91">
        <v>1.47</v>
      </c>
      <c r="O91" s="11">
        <v>1</v>
      </c>
      <c r="P91" s="11">
        <v>5</v>
      </c>
      <c r="Q91">
        <v>5.0999999999999996</v>
      </c>
      <c r="R91">
        <v>56.5</v>
      </c>
      <c r="S91">
        <v>816.15</v>
      </c>
      <c r="T91">
        <v>180</v>
      </c>
      <c r="U91">
        <v>46.35</v>
      </c>
      <c r="W91">
        <v>0</v>
      </c>
      <c r="X91">
        <v>22</v>
      </c>
      <c r="Y91">
        <v>180</v>
      </c>
      <c r="Z91">
        <v>0.66035999999999995</v>
      </c>
    </row>
    <row r="92" spans="1:26" x14ac:dyDescent="0.25">
      <c r="A92" s="11">
        <v>1.49</v>
      </c>
      <c r="B92" s="11">
        <v>1</v>
      </c>
      <c r="C92" s="11">
        <v>10</v>
      </c>
      <c r="D92">
        <v>8.3000000000000007</v>
      </c>
      <c r="E92">
        <v>108.9</v>
      </c>
      <c r="F92">
        <v>548.79999999999995</v>
      </c>
      <c r="G92">
        <v>60</v>
      </c>
      <c r="H92">
        <v>0</v>
      </c>
      <c r="I92">
        <v>3</v>
      </c>
      <c r="J92" s="11">
        <v>151</v>
      </c>
      <c r="K92">
        <v>2.27</v>
      </c>
      <c r="N92">
        <v>1.47</v>
      </c>
      <c r="O92" s="11">
        <v>1</v>
      </c>
      <c r="P92" s="11">
        <v>5</v>
      </c>
      <c r="Q92">
        <v>5.0999999999999996</v>
      </c>
      <c r="R92">
        <v>56.5</v>
      </c>
      <c r="S92">
        <v>816.15</v>
      </c>
      <c r="T92">
        <v>200</v>
      </c>
      <c r="U92">
        <v>46.35</v>
      </c>
      <c r="W92">
        <v>0</v>
      </c>
      <c r="X92">
        <v>22</v>
      </c>
      <c r="Y92">
        <v>180</v>
      </c>
      <c r="Z92">
        <v>0.91391</v>
      </c>
    </row>
    <row r="93" spans="1:26" x14ac:dyDescent="0.25">
      <c r="A93" s="11">
        <v>1.51</v>
      </c>
      <c r="B93" s="11">
        <v>1</v>
      </c>
      <c r="C93" s="11">
        <v>10</v>
      </c>
      <c r="D93">
        <v>8.3000000000000007</v>
      </c>
      <c r="E93">
        <v>108.9</v>
      </c>
      <c r="F93">
        <v>548.79999999999995</v>
      </c>
      <c r="G93">
        <v>100</v>
      </c>
      <c r="H93">
        <v>0</v>
      </c>
      <c r="I93">
        <v>3</v>
      </c>
      <c r="J93" s="11">
        <v>151</v>
      </c>
      <c r="K93">
        <v>2.7199999999999998</v>
      </c>
      <c r="N93">
        <v>1.34</v>
      </c>
      <c r="O93" s="11">
        <v>1</v>
      </c>
      <c r="P93" s="11">
        <v>5</v>
      </c>
      <c r="Q93">
        <v>5.0999999999999996</v>
      </c>
      <c r="R93">
        <v>56.5</v>
      </c>
      <c r="S93">
        <v>816.15</v>
      </c>
      <c r="T93">
        <v>10</v>
      </c>
      <c r="U93">
        <v>51.1</v>
      </c>
      <c r="W93">
        <v>0</v>
      </c>
      <c r="X93">
        <v>14</v>
      </c>
      <c r="Y93">
        <v>180</v>
      </c>
      <c r="Z93">
        <v>0.83784000000000003</v>
      </c>
    </row>
    <row r="94" spans="1:26" x14ac:dyDescent="0.25">
      <c r="A94" s="11">
        <v>1.51</v>
      </c>
      <c r="B94" s="11">
        <v>1</v>
      </c>
      <c r="C94" s="11">
        <v>10</v>
      </c>
      <c r="D94">
        <v>8.3000000000000007</v>
      </c>
      <c r="E94">
        <v>108.9</v>
      </c>
      <c r="F94">
        <v>548.79999999999995</v>
      </c>
      <c r="G94">
        <v>120</v>
      </c>
      <c r="H94">
        <v>0</v>
      </c>
      <c r="I94">
        <v>3</v>
      </c>
      <c r="J94" s="11">
        <v>151</v>
      </c>
      <c r="K94">
        <v>2.09</v>
      </c>
      <c r="N94">
        <v>1.34</v>
      </c>
      <c r="O94" s="11">
        <v>1</v>
      </c>
      <c r="P94" s="11">
        <v>5</v>
      </c>
      <c r="Q94">
        <v>5.0999999999999996</v>
      </c>
      <c r="R94">
        <v>56.5</v>
      </c>
      <c r="S94">
        <v>816.15</v>
      </c>
      <c r="T94">
        <v>20</v>
      </c>
      <c r="U94">
        <v>51.1</v>
      </c>
      <c r="W94">
        <v>0</v>
      </c>
      <c r="X94">
        <v>14</v>
      </c>
      <c r="Y94">
        <v>180</v>
      </c>
      <c r="Z94">
        <v>0.43851000000000001</v>
      </c>
    </row>
    <row r="95" spans="1:26" x14ac:dyDescent="0.25">
      <c r="A95" s="11">
        <v>1.33</v>
      </c>
      <c r="B95" s="11">
        <v>1</v>
      </c>
      <c r="C95" s="11">
        <v>15</v>
      </c>
      <c r="D95">
        <v>9.1</v>
      </c>
      <c r="E95">
        <v>105.3</v>
      </c>
      <c r="F95">
        <v>294</v>
      </c>
      <c r="G95">
        <v>20</v>
      </c>
      <c r="H95">
        <v>0</v>
      </c>
      <c r="I95">
        <v>1</v>
      </c>
      <c r="J95" s="11">
        <v>117</v>
      </c>
      <c r="K95">
        <v>2.1</v>
      </c>
      <c r="N95">
        <v>1.34</v>
      </c>
      <c r="O95" s="11">
        <v>1</v>
      </c>
      <c r="P95" s="11">
        <v>5</v>
      </c>
      <c r="Q95">
        <v>5.0999999999999996</v>
      </c>
      <c r="R95">
        <v>56.5</v>
      </c>
      <c r="S95">
        <v>816.15</v>
      </c>
      <c r="T95">
        <v>30</v>
      </c>
      <c r="U95">
        <v>51.1</v>
      </c>
      <c r="W95">
        <v>0</v>
      </c>
      <c r="X95">
        <v>14</v>
      </c>
      <c r="Y95">
        <v>180</v>
      </c>
      <c r="Z95">
        <v>0.51458000000000004</v>
      </c>
    </row>
    <row r="96" spans="1:26" x14ac:dyDescent="0.25">
      <c r="A96" s="11">
        <v>1.43</v>
      </c>
      <c r="B96" s="11">
        <v>1</v>
      </c>
      <c r="C96" s="11">
        <v>15</v>
      </c>
      <c r="D96">
        <v>9.1</v>
      </c>
      <c r="E96">
        <v>105.3</v>
      </c>
      <c r="F96">
        <v>294</v>
      </c>
      <c r="G96">
        <v>60</v>
      </c>
      <c r="H96">
        <v>0</v>
      </c>
      <c r="I96">
        <v>1</v>
      </c>
      <c r="J96" s="11">
        <v>117</v>
      </c>
      <c r="K96">
        <v>3.84</v>
      </c>
      <c r="N96">
        <v>1.34</v>
      </c>
      <c r="O96" s="11">
        <v>1</v>
      </c>
      <c r="P96" s="11">
        <v>5</v>
      </c>
      <c r="Q96">
        <v>5.0999999999999996</v>
      </c>
      <c r="R96">
        <v>56.5</v>
      </c>
      <c r="S96">
        <v>816.15</v>
      </c>
      <c r="T96">
        <v>40</v>
      </c>
      <c r="U96">
        <v>51.1</v>
      </c>
      <c r="W96">
        <v>0</v>
      </c>
      <c r="X96">
        <v>14</v>
      </c>
      <c r="Y96">
        <v>180</v>
      </c>
      <c r="Z96">
        <v>1.1674500000000001</v>
      </c>
    </row>
    <row r="97" spans="1:26" x14ac:dyDescent="0.25">
      <c r="A97" s="11">
        <v>1.47</v>
      </c>
      <c r="B97" s="11">
        <v>1</v>
      </c>
      <c r="C97" s="11">
        <v>15</v>
      </c>
      <c r="D97">
        <v>9.1</v>
      </c>
      <c r="E97">
        <v>105.3</v>
      </c>
      <c r="F97">
        <v>294</v>
      </c>
      <c r="G97">
        <v>100</v>
      </c>
      <c r="H97">
        <v>0</v>
      </c>
      <c r="I97">
        <v>1</v>
      </c>
      <c r="J97" s="11">
        <v>117</v>
      </c>
      <c r="K97">
        <v>3.4799999999999995</v>
      </c>
      <c r="N97">
        <v>1.42</v>
      </c>
      <c r="O97" s="11">
        <v>1</v>
      </c>
      <c r="P97" s="11">
        <v>5</v>
      </c>
      <c r="Q97">
        <v>5.0999999999999996</v>
      </c>
      <c r="R97">
        <v>56.5</v>
      </c>
      <c r="S97">
        <v>816.15</v>
      </c>
      <c r="T97">
        <v>50</v>
      </c>
      <c r="U97">
        <v>48.18</v>
      </c>
      <c r="W97">
        <v>0</v>
      </c>
      <c r="X97">
        <v>14</v>
      </c>
      <c r="Y97">
        <v>180</v>
      </c>
      <c r="Z97">
        <v>1.1674500000000001</v>
      </c>
    </row>
    <row r="98" spans="1:26" x14ac:dyDescent="0.25">
      <c r="A98" s="11">
        <v>1.47</v>
      </c>
      <c r="B98" s="11">
        <v>1</v>
      </c>
      <c r="C98" s="11">
        <v>15</v>
      </c>
      <c r="D98">
        <v>9.1</v>
      </c>
      <c r="E98">
        <v>105.3</v>
      </c>
      <c r="F98">
        <v>294</v>
      </c>
      <c r="G98">
        <v>120</v>
      </c>
      <c r="H98">
        <v>0</v>
      </c>
      <c r="I98">
        <v>1</v>
      </c>
      <c r="J98" s="11">
        <v>117</v>
      </c>
      <c r="K98">
        <v>3.1399999999999997</v>
      </c>
      <c r="N98">
        <v>1.42</v>
      </c>
      <c r="O98" s="11">
        <v>1</v>
      </c>
      <c r="P98" s="11">
        <v>5</v>
      </c>
      <c r="Q98">
        <v>5.0999999999999996</v>
      </c>
      <c r="R98">
        <v>56.5</v>
      </c>
      <c r="S98">
        <v>816.15</v>
      </c>
      <c r="T98">
        <v>60</v>
      </c>
      <c r="U98">
        <v>48.18</v>
      </c>
      <c r="W98">
        <v>0</v>
      </c>
      <c r="X98">
        <v>14</v>
      </c>
      <c r="Y98">
        <v>180</v>
      </c>
      <c r="Z98">
        <v>1.6428400000000001</v>
      </c>
    </row>
    <row r="99" spans="1:26" x14ac:dyDescent="0.25">
      <c r="A99" s="11">
        <v>1.25</v>
      </c>
      <c r="B99" s="11">
        <v>1</v>
      </c>
      <c r="C99" s="11">
        <v>15</v>
      </c>
      <c r="D99">
        <v>8.4</v>
      </c>
      <c r="E99">
        <v>105.7</v>
      </c>
      <c r="F99">
        <v>372.4</v>
      </c>
      <c r="G99">
        <v>20</v>
      </c>
      <c r="H99">
        <v>0</v>
      </c>
      <c r="I99">
        <v>2</v>
      </c>
      <c r="J99" s="11">
        <v>138</v>
      </c>
      <c r="K99">
        <v>1.48</v>
      </c>
      <c r="N99">
        <v>1.42</v>
      </c>
      <c r="O99" s="11">
        <v>1</v>
      </c>
      <c r="P99" s="11">
        <v>5</v>
      </c>
      <c r="Q99">
        <v>5.0999999999999996</v>
      </c>
      <c r="R99">
        <v>56.5</v>
      </c>
      <c r="S99">
        <v>816.15</v>
      </c>
      <c r="T99">
        <v>70</v>
      </c>
      <c r="U99">
        <v>48.18</v>
      </c>
      <c r="W99">
        <v>0</v>
      </c>
      <c r="X99">
        <v>14</v>
      </c>
      <c r="Y99">
        <v>180</v>
      </c>
      <c r="Z99">
        <v>1.02166</v>
      </c>
    </row>
    <row r="100" spans="1:26" x14ac:dyDescent="0.25">
      <c r="A100" s="11">
        <v>1.32</v>
      </c>
      <c r="B100" s="11">
        <v>1</v>
      </c>
      <c r="C100" s="11">
        <v>15</v>
      </c>
      <c r="D100">
        <v>8.4</v>
      </c>
      <c r="E100">
        <v>105.7</v>
      </c>
      <c r="F100">
        <v>372.4</v>
      </c>
      <c r="G100">
        <v>60</v>
      </c>
      <c r="H100">
        <v>0</v>
      </c>
      <c r="I100">
        <v>2</v>
      </c>
      <c r="J100" s="11">
        <v>138</v>
      </c>
      <c r="K100">
        <v>2.87</v>
      </c>
      <c r="N100">
        <v>1.42</v>
      </c>
      <c r="O100" s="11">
        <v>1</v>
      </c>
      <c r="P100" s="11">
        <v>5</v>
      </c>
      <c r="Q100">
        <v>5.0999999999999996</v>
      </c>
      <c r="R100">
        <v>56.5</v>
      </c>
      <c r="S100">
        <v>816.15</v>
      </c>
      <c r="T100">
        <v>80</v>
      </c>
      <c r="U100">
        <v>48.18</v>
      </c>
      <c r="W100">
        <v>0</v>
      </c>
      <c r="X100">
        <v>14</v>
      </c>
      <c r="Y100">
        <v>180</v>
      </c>
      <c r="Z100">
        <v>0.95194000000000001</v>
      </c>
    </row>
    <row r="101" spans="1:26" x14ac:dyDescent="0.25">
      <c r="A101" s="11">
        <v>1.53</v>
      </c>
      <c r="B101" s="11">
        <v>1</v>
      </c>
      <c r="C101" s="11">
        <v>15</v>
      </c>
      <c r="D101">
        <v>8.4</v>
      </c>
      <c r="E101">
        <v>105.7</v>
      </c>
      <c r="F101">
        <v>372.4</v>
      </c>
      <c r="G101">
        <v>100</v>
      </c>
      <c r="H101">
        <v>0</v>
      </c>
      <c r="I101">
        <v>2</v>
      </c>
      <c r="J101" s="11">
        <v>138</v>
      </c>
      <c r="K101">
        <v>3.9899999999999998</v>
      </c>
      <c r="N101">
        <v>1.42</v>
      </c>
      <c r="O101" s="11">
        <v>1</v>
      </c>
      <c r="P101" s="11">
        <v>5</v>
      </c>
      <c r="Q101">
        <v>5.0999999999999996</v>
      </c>
      <c r="R101">
        <v>56.5</v>
      </c>
      <c r="S101">
        <v>816.15</v>
      </c>
      <c r="T101">
        <v>90</v>
      </c>
      <c r="U101">
        <v>48.18</v>
      </c>
      <c r="W101">
        <v>0</v>
      </c>
      <c r="X101">
        <v>14</v>
      </c>
      <c r="Y101">
        <v>180</v>
      </c>
      <c r="Z101">
        <v>1.02166</v>
      </c>
    </row>
    <row r="102" spans="1:26" x14ac:dyDescent="0.25">
      <c r="A102" s="11">
        <v>1.53</v>
      </c>
      <c r="B102" s="11">
        <v>1</v>
      </c>
      <c r="C102" s="11">
        <v>15</v>
      </c>
      <c r="D102">
        <v>8.4</v>
      </c>
      <c r="E102">
        <v>105.7</v>
      </c>
      <c r="F102">
        <v>372.4</v>
      </c>
      <c r="G102">
        <v>120</v>
      </c>
      <c r="H102">
        <v>0</v>
      </c>
      <c r="I102">
        <v>2</v>
      </c>
      <c r="J102" s="11">
        <v>138</v>
      </c>
      <c r="K102">
        <v>2.7800000000000002</v>
      </c>
      <c r="N102">
        <v>1.42</v>
      </c>
      <c r="O102" s="11">
        <v>1</v>
      </c>
      <c r="P102" s="11">
        <v>5</v>
      </c>
      <c r="Q102">
        <v>5.0999999999999996</v>
      </c>
      <c r="R102">
        <v>56.5</v>
      </c>
      <c r="S102">
        <v>816.15</v>
      </c>
      <c r="T102">
        <v>100</v>
      </c>
      <c r="U102">
        <v>48.18</v>
      </c>
      <c r="W102">
        <v>0</v>
      </c>
      <c r="X102">
        <v>14</v>
      </c>
      <c r="Y102">
        <v>180</v>
      </c>
      <c r="Z102">
        <v>0.76812000000000002</v>
      </c>
    </row>
    <row r="103" spans="1:26" x14ac:dyDescent="0.25">
      <c r="A103" s="11">
        <v>1.32</v>
      </c>
      <c r="B103" s="11">
        <v>1</v>
      </c>
      <c r="C103" s="11">
        <v>15</v>
      </c>
      <c r="D103">
        <v>8.3000000000000007</v>
      </c>
      <c r="E103">
        <v>108.9</v>
      </c>
      <c r="F103">
        <v>372.4</v>
      </c>
      <c r="G103">
        <v>20</v>
      </c>
      <c r="H103">
        <v>0</v>
      </c>
      <c r="I103">
        <v>3</v>
      </c>
      <c r="J103" s="11">
        <v>151</v>
      </c>
      <c r="K103">
        <v>2.0100000000000002</v>
      </c>
      <c r="N103">
        <v>1.57</v>
      </c>
      <c r="O103" s="11">
        <v>1</v>
      </c>
      <c r="P103" s="11">
        <v>5</v>
      </c>
      <c r="Q103">
        <v>5.0999999999999996</v>
      </c>
      <c r="R103">
        <v>56.5</v>
      </c>
      <c r="S103">
        <v>816.15</v>
      </c>
      <c r="T103">
        <v>120</v>
      </c>
      <c r="U103">
        <v>42.7</v>
      </c>
      <c r="W103">
        <v>0</v>
      </c>
      <c r="X103">
        <v>14</v>
      </c>
      <c r="Y103">
        <v>180</v>
      </c>
      <c r="Z103">
        <v>0.87587000000000004</v>
      </c>
    </row>
    <row r="104" spans="1:26" x14ac:dyDescent="0.25">
      <c r="A104" s="11">
        <v>1.49</v>
      </c>
      <c r="B104" s="11">
        <v>1</v>
      </c>
      <c r="C104" s="11">
        <v>15</v>
      </c>
      <c r="D104">
        <v>8.3000000000000007</v>
      </c>
      <c r="E104">
        <v>108.9</v>
      </c>
      <c r="F104">
        <v>372.4</v>
      </c>
      <c r="G104">
        <v>60</v>
      </c>
      <c r="H104">
        <v>0</v>
      </c>
      <c r="I104">
        <v>3</v>
      </c>
      <c r="J104" s="11">
        <v>151</v>
      </c>
      <c r="K104">
        <v>2.5300000000000002</v>
      </c>
      <c r="N104">
        <v>1.57</v>
      </c>
      <c r="O104" s="11">
        <v>1</v>
      </c>
      <c r="P104" s="11">
        <v>5</v>
      </c>
      <c r="Q104">
        <v>5.0999999999999996</v>
      </c>
      <c r="R104">
        <v>56.5</v>
      </c>
      <c r="S104">
        <v>816.15</v>
      </c>
      <c r="T104">
        <v>140</v>
      </c>
      <c r="U104">
        <v>42.7</v>
      </c>
      <c r="W104">
        <v>0</v>
      </c>
      <c r="X104">
        <v>14</v>
      </c>
      <c r="Y104">
        <v>180</v>
      </c>
      <c r="Z104">
        <v>1.1674500000000001</v>
      </c>
    </row>
    <row r="105" spans="1:26" x14ac:dyDescent="0.25">
      <c r="A105" s="11">
        <v>1.51</v>
      </c>
      <c r="B105" s="11">
        <v>1</v>
      </c>
      <c r="C105" s="11">
        <v>15</v>
      </c>
      <c r="D105">
        <v>8.3000000000000007</v>
      </c>
      <c r="E105">
        <v>108.9</v>
      </c>
      <c r="F105">
        <v>372.4</v>
      </c>
      <c r="G105">
        <v>100</v>
      </c>
      <c r="H105">
        <v>0</v>
      </c>
      <c r="I105">
        <v>3</v>
      </c>
      <c r="J105" s="11">
        <v>151</v>
      </c>
      <c r="K105">
        <v>2.71</v>
      </c>
      <c r="N105">
        <v>1.57</v>
      </c>
      <c r="O105" s="11">
        <v>1</v>
      </c>
      <c r="P105" s="11">
        <v>5</v>
      </c>
      <c r="Q105">
        <v>5.0999999999999996</v>
      </c>
      <c r="R105">
        <v>56.5</v>
      </c>
      <c r="S105">
        <v>816.15</v>
      </c>
      <c r="T105">
        <v>160</v>
      </c>
      <c r="U105">
        <v>42.7</v>
      </c>
      <c r="W105">
        <v>0</v>
      </c>
      <c r="X105">
        <v>14</v>
      </c>
      <c r="Y105">
        <v>180</v>
      </c>
      <c r="Z105">
        <v>1.2054800000000001</v>
      </c>
    </row>
    <row r="106" spans="1:26" x14ac:dyDescent="0.25">
      <c r="A106" s="11">
        <v>1.51</v>
      </c>
      <c r="B106" s="11">
        <v>1</v>
      </c>
      <c r="C106" s="11">
        <v>15</v>
      </c>
      <c r="D106">
        <v>8.3000000000000007</v>
      </c>
      <c r="E106">
        <v>108.9</v>
      </c>
      <c r="F106">
        <v>372.4</v>
      </c>
      <c r="G106">
        <v>120</v>
      </c>
      <c r="H106">
        <v>0</v>
      </c>
      <c r="I106">
        <v>3</v>
      </c>
      <c r="J106" s="11">
        <v>151</v>
      </c>
      <c r="K106">
        <v>2.4</v>
      </c>
      <c r="N106">
        <v>1.57</v>
      </c>
      <c r="O106" s="11">
        <v>1</v>
      </c>
      <c r="P106" s="11">
        <v>5</v>
      </c>
      <c r="Q106">
        <v>5.0999999999999996</v>
      </c>
      <c r="R106">
        <v>56.5</v>
      </c>
      <c r="S106">
        <v>816.15</v>
      </c>
      <c r="T106">
        <v>180</v>
      </c>
      <c r="U106">
        <v>42.7</v>
      </c>
      <c r="W106">
        <v>0</v>
      </c>
      <c r="X106">
        <v>14</v>
      </c>
      <c r="Y106">
        <v>180</v>
      </c>
      <c r="Z106">
        <v>1.45902</v>
      </c>
    </row>
    <row r="107" spans="1:26" x14ac:dyDescent="0.25">
      <c r="A107" s="11">
        <v>1.33</v>
      </c>
      <c r="B107" s="11">
        <v>1</v>
      </c>
      <c r="C107" s="11">
        <v>20</v>
      </c>
      <c r="D107">
        <v>9.1</v>
      </c>
      <c r="E107">
        <v>105.3</v>
      </c>
      <c r="F107">
        <v>274.39999999999998</v>
      </c>
      <c r="G107">
        <v>20</v>
      </c>
      <c r="H107">
        <v>0</v>
      </c>
      <c r="I107">
        <v>1</v>
      </c>
      <c r="J107" s="11">
        <v>117</v>
      </c>
      <c r="K107">
        <v>2.2999999999999998</v>
      </c>
      <c r="N107">
        <v>1.57</v>
      </c>
      <c r="O107" s="11">
        <v>1</v>
      </c>
      <c r="P107" s="11">
        <v>5</v>
      </c>
      <c r="Q107">
        <v>5.0999999999999996</v>
      </c>
      <c r="R107">
        <v>56.5</v>
      </c>
      <c r="S107">
        <v>816.15</v>
      </c>
      <c r="T107">
        <v>200</v>
      </c>
      <c r="U107">
        <v>42.7</v>
      </c>
      <c r="W107">
        <v>0</v>
      </c>
      <c r="X107">
        <v>14</v>
      </c>
      <c r="Y107">
        <v>180</v>
      </c>
      <c r="Z107">
        <v>1.35127</v>
      </c>
    </row>
    <row r="108" spans="1:26" x14ac:dyDescent="0.25">
      <c r="A108" s="11">
        <v>1.43</v>
      </c>
      <c r="B108" s="11">
        <v>1</v>
      </c>
      <c r="C108" s="11">
        <v>20</v>
      </c>
      <c r="D108">
        <v>9.1</v>
      </c>
      <c r="E108">
        <v>105.3</v>
      </c>
      <c r="F108">
        <v>274.39999999999998</v>
      </c>
      <c r="G108">
        <v>60</v>
      </c>
      <c r="H108">
        <v>0</v>
      </c>
      <c r="I108">
        <v>1</v>
      </c>
      <c r="J108" s="11">
        <v>117</v>
      </c>
      <c r="K108">
        <v>4.2299999999999995</v>
      </c>
      <c r="N108">
        <v>1.38</v>
      </c>
      <c r="O108" s="11">
        <v>1</v>
      </c>
      <c r="P108" s="11">
        <v>5</v>
      </c>
      <c r="Q108">
        <v>5.0999999999999996</v>
      </c>
      <c r="R108">
        <v>56.5</v>
      </c>
      <c r="S108">
        <v>816.15</v>
      </c>
      <c r="T108">
        <v>10</v>
      </c>
      <c r="U108">
        <v>49.64</v>
      </c>
      <c r="W108">
        <v>0</v>
      </c>
      <c r="X108">
        <v>12</v>
      </c>
      <c r="Y108">
        <v>180</v>
      </c>
      <c r="Z108">
        <v>2.1879499999999998</v>
      </c>
    </row>
    <row r="109" spans="1:26" x14ac:dyDescent="0.25">
      <c r="A109" s="11">
        <v>1.47</v>
      </c>
      <c r="B109" s="11">
        <v>1</v>
      </c>
      <c r="C109" s="11">
        <v>20</v>
      </c>
      <c r="D109">
        <v>9.1</v>
      </c>
      <c r="E109">
        <v>105.3</v>
      </c>
      <c r="F109">
        <v>274.39999999999998</v>
      </c>
      <c r="G109">
        <v>100</v>
      </c>
      <c r="H109">
        <v>0</v>
      </c>
      <c r="I109">
        <v>1</v>
      </c>
      <c r="J109" s="11">
        <v>117</v>
      </c>
      <c r="K109">
        <v>3.78</v>
      </c>
      <c r="N109">
        <v>1.38</v>
      </c>
      <c r="O109" s="11">
        <v>1</v>
      </c>
      <c r="P109" s="11">
        <v>5</v>
      </c>
      <c r="Q109">
        <v>5.0999999999999996</v>
      </c>
      <c r="R109">
        <v>56.5</v>
      </c>
      <c r="S109">
        <v>816.15</v>
      </c>
      <c r="T109">
        <v>20</v>
      </c>
      <c r="U109">
        <v>49.64</v>
      </c>
      <c r="W109">
        <v>0</v>
      </c>
      <c r="X109">
        <v>12</v>
      </c>
      <c r="Y109">
        <v>180</v>
      </c>
      <c r="Z109">
        <v>1.7886200000000001</v>
      </c>
    </row>
    <row r="110" spans="1:26" x14ac:dyDescent="0.25">
      <c r="A110" s="11">
        <v>1.47</v>
      </c>
      <c r="B110" s="11">
        <v>1</v>
      </c>
      <c r="C110" s="11">
        <v>20</v>
      </c>
      <c r="D110">
        <v>9.1</v>
      </c>
      <c r="E110">
        <v>105.3</v>
      </c>
      <c r="F110">
        <v>274.39999999999998</v>
      </c>
      <c r="G110">
        <v>120</v>
      </c>
      <c r="H110">
        <v>0</v>
      </c>
      <c r="I110">
        <v>1</v>
      </c>
      <c r="J110" s="11">
        <v>117</v>
      </c>
      <c r="K110">
        <v>3.4299999999999997</v>
      </c>
      <c r="N110">
        <v>1.38</v>
      </c>
      <c r="O110" s="11">
        <v>1</v>
      </c>
      <c r="P110" s="11">
        <v>5</v>
      </c>
      <c r="Q110">
        <v>5.0999999999999996</v>
      </c>
      <c r="R110">
        <v>56.5</v>
      </c>
      <c r="S110">
        <v>816.15</v>
      </c>
      <c r="T110">
        <v>30</v>
      </c>
      <c r="U110">
        <v>49.64</v>
      </c>
      <c r="W110">
        <v>0</v>
      </c>
      <c r="X110">
        <v>12</v>
      </c>
      <c r="Y110">
        <v>180</v>
      </c>
      <c r="Z110">
        <v>2.04217</v>
      </c>
    </row>
    <row r="111" spans="1:26" x14ac:dyDescent="0.25">
      <c r="A111" s="11">
        <v>1.25</v>
      </c>
      <c r="B111" s="11">
        <v>1</v>
      </c>
      <c r="C111" s="11">
        <v>20</v>
      </c>
      <c r="D111">
        <v>8.4</v>
      </c>
      <c r="E111">
        <v>105.7</v>
      </c>
      <c r="F111">
        <v>362.6</v>
      </c>
      <c r="G111">
        <v>20</v>
      </c>
      <c r="H111">
        <v>0</v>
      </c>
      <c r="I111">
        <v>2</v>
      </c>
      <c r="J111" s="11">
        <v>138</v>
      </c>
      <c r="K111">
        <v>1.75</v>
      </c>
      <c r="N111">
        <v>1.38</v>
      </c>
      <c r="O111" s="11">
        <v>1</v>
      </c>
      <c r="P111" s="11">
        <v>5</v>
      </c>
      <c r="Q111">
        <v>5.0999999999999996</v>
      </c>
      <c r="R111">
        <v>56.5</v>
      </c>
      <c r="S111">
        <v>816.15</v>
      </c>
      <c r="T111">
        <v>40</v>
      </c>
      <c r="U111">
        <v>49.64</v>
      </c>
      <c r="W111">
        <v>0</v>
      </c>
      <c r="X111">
        <v>12</v>
      </c>
      <c r="Y111">
        <v>180</v>
      </c>
      <c r="Z111">
        <v>2.5872799999999998</v>
      </c>
    </row>
    <row r="112" spans="1:26" x14ac:dyDescent="0.25">
      <c r="A112" s="11">
        <v>1.32</v>
      </c>
      <c r="B112" s="11">
        <v>1</v>
      </c>
      <c r="C112" s="11">
        <v>20</v>
      </c>
      <c r="D112">
        <v>8.4</v>
      </c>
      <c r="E112">
        <v>105.7</v>
      </c>
      <c r="F112">
        <v>362.6</v>
      </c>
      <c r="G112">
        <v>60</v>
      </c>
      <c r="H112">
        <v>0</v>
      </c>
      <c r="I112">
        <v>2</v>
      </c>
      <c r="J112" s="11">
        <v>138</v>
      </c>
      <c r="K112">
        <v>2.71</v>
      </c>
      <c r="N112">
        <v>1.41</v>
      </c>
      <c r="O112" s="11">
        <v>1</v>
      </c>
      <c r="P112" s="11">
        <v>5</v>
      </c>
      <c r="Q112">
        <v>5.0999999999999996</v>
      </c>
      <c r="R112">
        <v>56.5</v>
      </c>
      <c r="S112">
        <v>816.15</v>
      </c>
      <c r="T112">
        <v>50</v>
      </c>
      <c r="U112">
        <v>48.54</v>
      </c>
      <c r="W112">
        <v>0</v>
      </c>
      <c r="X112">
        <v>12</v>
      </c>
      <c r="Y112">
        <v>180</v>
      </c>
      <c r="Z112">
        <v>2.0802</v>
      </c>
    </row>
    <row r="113" spans="1:26" x14ac:dyDescent="0.25">
      <c r="A113" s="11">
        <v>1.53</v>
      </c>
      <c r="B113" s="11">
        <v>1</v>
      </c>
      <c r="C113" s="11">
        <v>20</v>
      </c>
      <c r="D113">
        <v>8.4</v>
      </c>
      <c r="E113">
        <v>105.7</v>
      </c>
      <c r="F113">
        <v>362.6</v>
      </c>
      <c r="G113">
        <v>100</v>
      </c>
      <c r="H113">
        <v>0</v>
      </c>
      <c r="I113">
        <v>2</v>
      </c>
      <c r="J113" s="11">
        <v>138</v>
      </c>
      <c r="K113">
        <v>3.9799999999999995</v>
      </c>
      <c r="N113">
        <v>1.41</v>
      </c>
      <c r="O113" s="11">
        <v>1</v>
      </c>
      <c r="P113" s="11">
        <v>5</v>
      </c>
      <c r="Q113">
        <v>5.0999999999999996</v>
      </c>
      <c r="R113">
        <v>56.5</v>
      </c>
      <c r="S113">
        <v>816.15</v>
      </c>
      <c r="T113">
        <v>60</v>
      </c>
      <c r="U113">
        <v>48.54</v>
      </c>
      <c r="W113">
        <v>0</v>
      </c>
      <c r="X113">
        <v>12</v>
      </c>
      <c r="Y113">
        <v>180</v>
      </c>
      <c r="Z113">
        <v>1.3132299999999999</v>
      </c>
    </row>
    <row r="114" spans="1:26" x14ac:dyDescent="0.25">
      <c r="A114" s="11">
        <v>1.53</v>
      </c>
      <c r="B114" s="11">
        <v>1</v>
      </c>
      <c r="C114" s="11">
        <v>20</v>
      </c>
      <c r="D114">
        <v>8.4</v>
      </c>
      <c r="E114">
        <v>105.7</v>
      </c>
      <c r="F114">
        <v>362.6</v>
      </c>
      <c r="G114">
        <v>120</v>
      </c>
      <c r="H114">
        <v>0</v>
      </c>
      <c r="I114">
        <v>2</v>
      </c>
      <c r="J114" s="11">
        <v>138</v>
      </c>
      <c r="K114">
        <v>2.81</v>
      </c>
      <c r="N114">
        <v>1.41</v>
      </c>
      <c r="O114" s="11">
        <v>1</v>
      </c>
      <c r="P114" s="11">
        <v>5</v>
      </c>
      <c r="Q114">
        <v>5.0999999999999996</v>
      </c>
      <c r="R114">
        <v>56.5</v>
      </c>
      <c r="S114">
        <v>816.15</v>
      </c>
      <c r="T114">
        <v>70</v>
      </c>
      <c r="U114">
        <v>48.54</v>
      </c>
      <c r="W114">
        <v>0</v>
      </c>
      <c r="X114">
        <v>12</v>
      </c>
      <c r="Y114">
        <v>180</v>
      </c>
      <c r="Z114">
        <v>0.73009000000000002</v>
      </c>
    </row>
    <row r="115" spans="1:26" x14ac:dyDescent="0.25">
      <c r="A115" s="11">
        <v>1.32</v>
      </c>
      <c r="B115" s="11">
        <v>1</v>
      </c>
      <c r="C115" s="11">
        <v>20</v>
      </c>
      <c r="D115">
        <v>8.3000000000000007</v>
      </c>
      <c r="E115">
        <v>108.9</v>
      </c>
      <c r="F115">
        <v>274.39999999999998</v>
      </c>
      <c r="G115">
        <v>20</v>
      </c>
      <c r="H115">
        <v>0</v>
      </c>
      <c r="I115">
        <v>3</v>
      </c>
      <c r="J115" s="11">
        <v>151</v>
      </c>
      <c r="K115">
        <v>1.41</v>
      </c>
      <c r="N115">
        <v>1.41</v>
      </c>
      <c r="O115" s="11">
        <v>1</v>
      </c>
      <c r="P115" s="11">
        <v>5</v>
      </c>
      <c r="Q115">
        <v>5.0999999999999996</v>
      </c>
      <c r="R115">
        <v>56.5</v>
      </c>
      <c r="S115">
        <v>816.15</v>
      </c>
      <c r="T115">
        <v>80</v>
      </c>
      <c r="U115">
        <v>48.54</v>
      </c>
      <c r="W115">
        <v>0</v>
      </c>
      <c r="X115">
        <v>12</v>
      </c>
      <c r="Y115">
        <v>180</v>
      </c>
      <c r="Z115">
        <v>0.62233000000000005</v>
      </c>
    </row>
    <row r="116" spans="1:26" x14ac:dyDescent="0.25">
      <c r="A116" s="11">
        <v>1.49</v>
      </c>
      <c r="B116" s="11">
        <v>1</v>
      </c>
      <c r="C116" s="11">
        <v>20</v>
      </c>
      <c r="D116">
        <v>8.3000000000000007</v>
      </c>
      <c r="E116">
        <v>108.9</v>
      </c>
      <c r="F116">
        <v>274.39999999999998</v>
      </c>
      <c r="G116">
        <v>60</v>
      </c>
      <c r="H116">
        <v>0</v>
      </c>
      <c r="I116">
        <v>3</v>
      </c>
      <c r="J116" s="11">
        <v>151</v>
      </c>
      <c r="K116">
        <v>1.28</v>
      </c>
      <c r="M116" s="11" t="s">
        <v>263</v>
      </c>
      <c r="N116">
        <v>1.41</v>
      </c>
      <c r="O116" s="11">
        <v>1</v>
      </c>
      <c r="P116" s="11">
        <v>5</v>
      </c>
      <c r="Q116">
        <v>5.0999999999999996</v>
      </c>
      <c r="R116">
        <v>56.5</v>
      </c>
      <c r="S116">
        <v>816.15</v>
      </c>
      <c r="T116">
        <v>90</v>
      </c>
      <c r="U116">
        <v>48.54</v>
      </c>
      <c r="W116">
        <v>0</v>
      </c>
      <c r="X116">
        <v>12</v>
      </c>
      <c r="Y116">
        <v>180</v>
      </c>
      <c r="Z116">
        <v>0.66035999999999995</v>
      </c>
    </row>
    <row r="117" spans="1:26" x14ac:dyDescent="0.25">
      <c r="A117" s="11">
        <v>1.51</v>
      </c>
      <c r="B117" s="11">
        <v>1</v>
      </c>
      <c r="C117" s="11">
        <v>20</v>
      </c>
      <c r="D117">
        <v>8.3000000000000007</v>
      </c>
      <c r="E117">
        <v>108.9</v>
      </c>
      <c r="F117">
        <v>274.39999999999998</v>
      </c>
      <c r="G117">
        <v>100</v>
      </c>
      <c r="H117">
        <v>0</v>
      </c>
      <c r="I117">
        <v>3</v>
      </c>
      <c r="J117" s="11">
        <v>151</v>
      </c>
      <c r="K117">
        <v>1.8399999999999999</v>
      </c>
      <c r="N117">
        <v>1.41</v>
      </c>
      <c r="O117" s="11">
        <v>1</v>
      </c>
      <c r="P117" s="11">
        <v>5</v>
      </c>
      <c r="Q117">
        <v>5.0999999999999996</v>
      </c>
      <c r="R117">
        <v>56.5</v>
      </c>
      <c r="S117">
        <v>816.15</v>
      </c>
      <c r="T117">
        <v>100</v>
      </c>
      <c r="U117">
        <v>48.54</v>
      </c>
      <c r="W117">
        <v>0</v>
      </c>
      <c r="X117">
        <v>12</v>
      </c>
      <c r="Y117">
        <v>180</v>
      </c>
      <c r="Z117">
        <v>2.5872799999999998</v>
      </c>
    </row>
    <row r="118" spans="1:26" x14ac:dyDescent="0.25">
      <c r="A118" s="11">
        <v>1.51</v>
      </c>
      <c r="B118" s="11">
        <v>1</v>
      </c>
      <c r="C118" s="11">
        <v>20</v>
      </c>
      <c r="D118">
        <v>8.3000000000000007</v>
      </c>
      <c r="E118">
        <v>108.9</v>
      </c>
      <c r="F118">
        <v>274.39999999999998</v>
      </c>
      <c r="G118">
        <v>120</v>
      </c>
      <c r="H118">
        <v>0</v>
      </c>
      <c r="I118">
        <v>3</v>
      </c>
      <c r="J118" s="11">
        <v>151</v>
      </c>
      <c r="K118">
        <v>1.51</v>
      </c>
      <c r="N118">
        <v>1.48</v>
      </c>
      <c r="O118" s="11">
        <v>1</v>
      </c>
      <c r="P118" s="11">
        <v>5</v>
      </c>
      <c r="Q118">
        <v>5.0999999999999996</v>
      </c>
      <c r="R118">
        <v>56.5</v>
      </c>
      <c r="S118">
        <v>816.15</v>
      </c>
      <c r="T118">
        <v>120</v>
      </c>
      <c r="U118">
        <v>45.99</v>
      </c>
      <c r="W118">
        <v>0</v>
      </c>
      <c r="X118">
        <v>12</v>
      </c>
      <c r="Y118">
        <v>180</v>
      </c>
      <c r="Z118">
        <v>2.8091300000000001</v>
      </c>
    </row>
    <row r="119" spans="1:26" x14ac:dyDescent="0.25">
      <c r="A119" s="11">
        <v>1.33</v>
      </c>
      <c r="B119" s="11">
        <v>1</v>
      </c>
      <c r="C119" s="11">
        <v>25</v>
      </c>
      <c r="D119">
        <v>9.1</v>
      </c>
      <c r="E119">
        <v>105.3</v>
      </c>
      <c r="F119">
        <v>254.8</v>
      </c>
      <c r="G119">
        <v>20</v>
      </c>
      <c r="H119">
        <v>0</v>
      </c>
      <c r="I119">
        <v>1</v>
      </c>
      <c r="J119" s="11">
        <v>117</v>
      </c>
      <c r="K119">
        <v>2.21</v>
      </c>
      <c r="N119">
        <v>1.48</v>
      </c>
      <c r="O119" s="11">
        <v>1</v>
      </c>
      <c r="P119" s="11">
        <v>5</v>
      </c>
      <c r="Q119">
        <v>5.0999999999999996</v>
      </c>
      <c r="R119">
        <v>56.5</v>
      </c>
      <c r="S119">
        <v>816.15</v>
      </c>
      <c r="T119">
        <v>140</v>
      </c>
      <c r="U119">
        <v>45.99</v>
      </c>
      <c r="W119">
        <v>0</v>
      </c>
      <c r="X119">
        <v>12</v>
      </c>
      <c r="Y119">
        <v>180</v>
      </c>
      <c r="Z119">
        <v>2.3717700000000002</v>
      </c>
    </row>
    <row r="120" spans="1:26" x14ac:dyDescent="0.25">
      <c r="A120" s="11">
        <v>1.43</v>
      </c>
      <c r="B120" s="11">
        <v>1</v>
      </c>
      <c r="C120" s="11">
        <v>25</v>
      </c>
      <c r="D120">
        <v>9.1</v>
      </c>
      <c r="E120">
        <v>105.3</v>
      </c>
      <c r="F120">
        <v>254.8</v>
      </c>
      <c r="G120">
        <v>60</v>
      </c>
      <c r="H120">
        <v>0</v>
      </c>
      <c r="I120">
        <v>1</v>
      </c>
      <c r="J120" s="11">
        <v>117</v>
      </c>
      <c r="K120">
        <v>4.2299999999999995</v>
      </c>
      <c r="N120">
        <v>1.48</v>
      </c>
      <c r="O120" s="11">
        <v>1</v>
      </c>
      <c r="P120" s="11">
        <v>5</v>
      </c>
      <c r="Q120">
        <v>5.0999999999999996</v>
      </c>
      <c r="R120">
        <v>56.5</v>
      </c>
      <c r="S120">
        <v>816.15</v>
      </c>
      <c r="T120">
        <v>160</v>
      </c>
      <c r="U120">
        <v>45.99</v>
      </c>
      <c r="W120">
        <v>0</v>
      </c>
      <c r="X120">
        <v>12</v>
      </c>
      <c r="Y120">
        <v>180</v>
      </c>
      <c r="Z120">
        <v>2.47953</v>
      </c>
    </row>
    <row r="121" spans="1:26" x14ac:dyDescent="0.25">
      <c r="A121" s="11">
        <v>1.47</v>
      </c>
      <c r="B121" s="11">
        <v>1</v>
      </c>
      <c r="C121" s="11">
        <v>25</v>
      </c>
      <c r="D121">
        <v>9.1</v>
      </c>
      <c r="E121">
        <v>105.3</v>
      </c>
      <c r="F121">
        <v>254.8</v>
      </c>
      <c r="G121">
        <v>100</v>
      </c>
      <c r="H121">
        <v>0</v>
      </c>
      <c r="I121">
        <v>1</v>
      </c>
      <c r="J121" s="11">
        <v>117</v>
      </c>
      <c r="K121">
        <v>3.69</v>
      </c>
      <c r="N121">
        <v>1.48</v>
      </c>
      <c r="O121" s="11">
        <v>1</v>
      </c>
      <c r="P121" s="11">
        <v>5</v>
      </c>
      <c r="Q121">
        <v>5.0999999999999996</v>
      </c>
      <c r="R121">
        <v>56.5</v>
      </c>
      <c r="S121">
        <v>816.15</v>
      </c>
      <c r="T121">
        <v>180</v>
      </c>
      <c r="U121">
        <v>45.99</v>
      </c>
      <c r="W121">
        <v>0</v>
      </c>
      <c r="X121">
        <v>12</v>
      </c>
      <c r="Y121">
        <v>180</v>
      </c>
      <c r="Z121">
        <v>1.49705</v>
      </c>
    </row>
    <row r="122" spans="1:26" x14ac:dyDescent="0.25">
      <c r="A122" s="11">
        <v>1.47</v>
      </c>
      <c r="B122" s="11">
        <v>1</v>
      </c>
      <c r="C122" s="11">
        <v>25</v>
      </c>
      <c r="D122">
        <v>9.1</v>
      </c>
      <c r="E122">
        <v>105.3</v>
      </c>
      <c r="F122">
        <v>254.8</v>
      </c>
      <c r="G122">
        <v>120</v>
      </c>
      <c r="H122">
        <v>0</v>
      </c>
      <c r="I122">
        <v>1</v>
      </c>
      <c r="J122" s="11">
        <v>117</v>
      </c>
      <c r="K122">
        <v>3.41</v>
      </c>
      <c r="N122">
        <v>1.48</v>
      </c>
      <c r="O122" s="11">
        <v>1</v>
      </c>
      <c r="P122" s="11">
        <v>5</v>
      </c>
      <c r="Q122">
        <v>5.0999999999999996</v>
      </c>
      <c r="R122">
        <v>56.5</v>
      </c>
      <c r="S122">
        <v>816.15</v>
      </c>
      <c r="T122">
        <v>200</v>
      </c>
      <c r="U122">
        <v>45.99</v>
      </c>
      <c r="W122">
        <v>0</v>
      </c>
      <c r="X122">
        <v>12</v>
      </c>
      <c r="Y122">
        <v>180</v>
      </c>
      <c r="Z122">
        <v>1.7886200000000001</v>
      </c>
    </row>
    <row r="123" spans="1:26" x14ac:dyDescent="0.25">
      <c r="A123" s="11">
        <v>1.25</v>
      </c>
      <c r="B123" s="11">
        <v>1</v>
      </c>
      <c r="C123" s="11">
        <v>25</v>
      </c>
      <c r="D123">
        <v>8.4</v>
      </c>
      <c r="E123">
        <v>105.7</v>
      </c>
      <c r="F123">
        <v>245</v>
      </c>
      <c r="G123">
        <v>20</v>
      </c>
      <c r="H123">
        <v>0</v>
      </c>
      <c r="I123">
        <v>2</v>
      </c>
      <c r="J123" s="11">
        <v>138</v>
      </c>
      <c r="K123">
        <v>1.92</v>
      </c>
      <c r="N123">
        <v>1.35</v>
      </c>
      <c r="O123" s="11">
        <v>1</v>
      </c>
      <c r="P123" s="11">
        <v>5</v>
      </c>
      <c r="Q123">
        <v>5.0999999999999996</v>
      </c>
      <c r="R123">
        <v>56.5</v>
      </c>
      <c r="S123">
        <v>816.15</v>
      </c>
      <c r="T123">
        <v>10</v>
      </c>
      <c r="U123">
        <v>50.73</v>
      </c>
      <c r="W123">
        <v>0</v>
      </c>
      <c r="X123">
        <v>8</v>
      </c>
      <c r="Y123">
        <v>180</v>
      </c>
      <c r="Z123">
        <v>2.8471600000000001</v>
      </c>
    </row>
    <row r="124" spans="1:26" x14ac:dyDescent="0.25">
      <c r="A124" s="11">
        <v>1.32</v>
      </c>
      <c r="B124" s="11">
        <v>1</v>
      </c>
      <c r="C124" s="11">
        <v>25</v>
      </c>
      <c r="D124">
        <v>8.4</v>
      </c>
      <c r="E124">
        <v>105.7</v>
      </c>
      <c r="F124">
        <v>245</v>
      </c>
      <c r="G124">
        <v>60</v>
      </c>
      <c r="H124">
        <v>0</v>
      </c>
      <c r="I124">
        <v>2</v>
      </c>
      <c r="J124" s="11">
        <v>138</v>
      </c>
      <c r="K124">
        <v>2.83</v>
      </c>
      <c r="N124">
        <v>1.35</v>
      </c>
      <c r="O124" s="11">
        <v>1</v>
      </c>
      <c r="P124" s="11">
        <v>5</v>
      </c>
      <c r="Q124">
        <v>5.0999999999999996</v>
      </c>
      <c r="R124">
        <v>56.5</v>
      </c>
      <c r="S124">
        <v>816.15</v>
      </c>
      <c r="T124">
        <v>20</v>
      </c>
      <c r="U124">
        <v>50.73</v>
      </c>
      <c r="W124">
        <v>0</v>
      </c>
      <c r="X124">
        <v>8</v>
      </c>
      <c r="Y124">
        <v>180</v>
      </c>
      <c r="Z124">
        <v>3.0246400000000002</v>
      </c>
    </row>
    <row r="125" spans="1:26" x14ac:dyDescent="0.25">
      <c r="A125" s="11">
        <v>1.53</v>
      </c>
      <c r="B125" s="11">
        <v>1</v>
      </c>
      <c r="C125" s="11">
        <v>25</v>
      </c>
      <c r="D125">
        <v>8.4</v>
      </c>
      <c r="E125">
        <v>105.7</v>
      </c>
      <c r="F125">
        <v>245</v>
      </c>
      <c r="G125">
        <v>100</v>
      </c>
      <c r="H125">
        <v>0</v>
      </c>
      <c r="I125">
        <v>2</v>
      </c>
      <c r="J125" s="11">
        <v>138</v>
      </c>
      <c r="K125">
        <v>3.6399999999999997</v>
      </c>
      <c r="N125">
        <v>1.35</v>
      </c>
      <c r="O125" s="11">
        <v>1</v>
      </c>
      <c r="P125" s="11">
        <v>5</v>
      </c>
      <c r="Q125">
        <v>5.0999999999999996</v>
      </c>
      <c r="R125">
        <v>56.5</v>
      </c>
      <c r="S125">
        <v>816.15</v>
      </c>
      <c r="T125">
        <v>30</v>
      </c>
      <c r="U125">
        <v>50.73</v>
      </c>
      <c r="W125">
        <v>0</v>
      </c>
      <c r="X125">
        <v>8</v>
      </c>
      <c r="Y125">
        <v>180</v>
      </c>
      <c r="Z125">
        <v>2.6633399999999998</v>
      </c>
    </row>
    <row r="126" spans="1:26" x14ac:dyDescent="0.25">
      <c r="A126" s="11">
        <v>1.53</v>
      </c>
      <c r="B126" s="11">
        <v>1</v>
      </c>
      <c r="C126" s="11">
        <v>25</v>
      </c>
      <c r="D126">
        <v>8.4</v>
      </c>
      <c r="E126">
        <v>105.7</v>
      </c>
      <c r="F126">
        <v>245</v>
      </c>
      <c r="G126">
        <v>120</v>
      </c>
      <c r="H126">
        <v>0</v>
      </c>
      <c r="I126">
        <v>2</v>
      </c>
      <c r="J126" s="11">
        <v>138</v>
      </c>
      <c r="K126">
        <v>2.8</v>
      </c>
      <c r="N126">
        <v>1.35</v>
      </c>
      <c r="O126" s="11">
        <v>1</v>
      </c>
      <c r="P126" s="11">
        <v>5</v>
      </c>
      <c r="Q126">
        <v>5.0999999999999996</v>
      </c>
      <c r="R126">
        <v>56.5</v>
      </c>
      <c r="S126">
        <v>816.15</v>
      </c>
      <c r="T126">
        <v>40</v>
      </c>
      <c r="U126">
        <v>50.73</v>
      </c>
      <c r="W126">
        <v>0</v>
      </c>
      <c r="X126">
        <v>8</v>
      </c>
      <c r="Y126">
        <v>180</v>
      </c>
      <c r="Z126">
        <v>2.8091300000000001</v>
      </c>
    </row>
    <row r="127" spans="1:26" x14ac:dyDescent="0.25">
      <c r="A127" s="11">
        <v>1.32</v>
      </c>
      <c r="B127" s="11">
        <v>1</v>
      </c>
      <c r="C127" s="11">
        <v>25</v>
      </c>
      <c r="D127">
        <v>8.3000000000000007</v>
      </c>
      <c r="E127">
        <v>108.9</v>
      </c>
      <c r="F127">
        <v>235.2</v>
      </c>
      <c r="G127">
        <v>20</v>
      </c>
      <c r="H127">
        <v>0</v>
      </c>
      <c r="I127">
        <v>3</v>
      </c>
      <c r="J127" s="11">
        <v>151</v>
      </c>
      <c r="K127">
        <v>1.61</v>
      </c>
      <c r="N127">
        <v>1.42</v>
      </c>
      <c r="O127" s="11">
        <v>1</v>
      </c>
      <c r="P127" s="11">
        <v>5</v>
      </c>
      <c r="Q127">
        <v>5.0999999999999996</v>
      </c>
      <c r="R127">
        <v>56.5</v>
      </c>
      <c r="S127">
        <v>816.15</v>
      </c>
      <c r="T127">
        <v>50</v>
      </c>
      <c r="U127">
        <v>48.18</v>
      </c>
      <c r="W127">
        <v>0</v>
      </c>
      <c r="X127">
        <v>8</v>
      </c>
      <c r="Y127">
        <v>180</v>
      </c>
      <c r="Z127">
        <v>2.91689</v>
      </c>
    </row>
    <row r="128" spans="1:26" x14ac:dyDescent="0.25">
      <c r="A128" s="11">
        <v>1.49</v>
      </c>
      <c r="B128" s="11">
        <v>1</v>
      </c>
      <c r="C128" s="11">
        <v>25</v>
      </c>
      <c r="D128">
        <v>8.3000000000000007</v>
      </c>
      <c r="E128">
        <v>108.9</v>
      </c>
      <c r="F128">
        <v>235.2</v>
      </c>
      <c r="G128">
        <v>60</v>
      </c>
      <c r="H128">
        <v>0</v>
      </c>
      <c r="I128">
        <v>3</v>
      </c>
      <c r="J128" s="11">
        <v>151</v>
      </c>
      <c r="K128">
        <v>2.46</v>
      </c>
      <c r="N128">
        <v>1.42</v>
      </c>
      <c r="O128" s="11">
        <v>1</v>
      </c>
      <c r="P128" s="11">
        <v>5</v>
      </c>
      <c r="Q128">
        <v>5.0999999999999996</v>
      </c>
      <c r="R128">
        <v>56.5</v>
      </c>
      <c r="S128">
        <v>816.15</v>
      </c>
      <c r="T128">
        <v>60</v>
      </c>
      <c r="U128">
        <v>48.18</v>
      </c>
      <c r="W128">
        <v>0</v>
      </c>
      <c r="X128">
        <v>8</v>
      </c>
      <c r="Y128">
        <v>180</v>
      </c>
      <c r="Z128">
        <v>2.3717700000000002</v>
      </c>
    </row>
    <row r="129" spans="1:26" x14ac:dyDescent="0.25">
      <c r="A129" s="11">
        <v>1.51</v>
      </c>
      <c r="B129" s="11">
        <v>1</v>
      </c>
      <c r="C129" s="11">
        <v>25</v>
      </c>
      <c r="D129">
        <v>8.3000000000000007</v>
      </c>
      <c r="E129">
        <v>108.9</v>
      </c>
      <c r="F129">
        <v>235.2</v>
      </c>
      <c r="G129">
        <v>100</v>
      </c>
      <c r="H129">
        <v>0</v>
      </c>
      <c r="I129">
        <v>3</v>
      </c>
      <c r="J129" s="11">
        <v>151</v>
      </c>
      <c r="K129">
        <v>3.05</v>
      </c>
      <c r="N129">
        <v>1.42</v>
      </c>
      <c r="O129" s="11">
        <v>1</v>
      </c>
      <c r="P129" s="11">
        <v>5</v>
      </c>
      <c r="Q129">
        <v>5.0999999999999996</v>
      </c>
      <c r="R129">
        <v>56.5</v>
      </c>
      <c r="S129">
        <v>816.15</v>
      </c>
      <c r="T129">
        <v>70</v>
      </c>
      <c r="U129">
        <v>48.18</v>
      </c>
      <c r="W129">
        <v>0</v>
      </c>
      <c r="X129">
        <v>8</v>
      </c>
      <c r="Y129">
        <v>180</v>
      </c>
      <c r="Z129">
        <v>1.42099</v>
      </c>
    </row>
    <row r="130" spans="1:26" x14ac:dyDescent="0.25">
      <c r="A130" s="11">
        <v>1.51</v>
      </c>
      <c r="B130" s="11">
        <v>1</v>
      </c>
      <c r="C130" s="11">
        <v>25</v>
      </c>
      <c r="D130">
        <v>8.3000000000000007</v>
      </c>
      <c r="E130">
        <v>108.9</v>
      </c>
      <c r="F130">
        <v>235.2</v>
      </c>
      <c r="G130">
        <v>120</v>
      </c>
      <c r="H130">
        <v>0</v>
      </c>
      <c r="I130">
        <v>3</v>
      </c>
      <c r="J130" s="11">
        <v>151</v>
      </c>
      <c r="K130">
        <v>2.41</v>
      </c>
      <c r="L130" s="11" t="s">
        <v>264</v>
      </c>
      <c r="M130" s="11" t="s">
        <v>265</v>
      </c>
      <c r="N130">
        <v>1.42</v>
      </c>
      <c r="O130" s="11">
        <v>1</v>
      </c>
      <c r="P130" s="11">
        <v>5</v>
      </c>
      <c r="Q130">
        <v>5.0999999999999996</v>
      </c>
      <c r="R130">
        <v>56.5</v>
      </c>
      <c r="S130">
        <v>816.15</v>
      </c>
      <c r="T130">
        <v>80</v>
      </c>
      <c r="U130">
        <v>48.18</v>
      </c>
      <c r="W130">
        <v>0</v>
      </c>
      <c r="X130">
        <v>8</v>
      </c>
      <c r="Y130">
        <v>180</v>
      </c>
      <c r="Z130">
        <v>1.05969</v>
      </c>
    </row>
    <row r="131" spans="1:26" x14ac:dyDescent="0.25">
      <c r="A131" s="11">
        <v>1.42</v>
      </c>
      <c r="B131" s="11">
        <v>1</v>
      </c>
      <c r="C131" s="11">
        <v>5</v>
      </c>
      <c r="D131">
        <v>12.8</v>
      </c>
      <c r="E131" s="11">
        <v>387.60291000000001</v>
      </c>
      <c r="F131" s="11">
        <v>73.571510000000004</v>
      </c>
      <c r="G131" s="11">
        <v>100</v>
      </c>
      <c r="H131">
        <v>0</v>
      </c>
      <c r="I131" s="11">
        <v>1</v>
      </c>
      <c r="J131" s="11">
        <v>180</v>
      </c>
      <c r="K131">
        <v>2.4581200000000001</v>
      </c>
      <c r="L131">
        <f>600*0.17</f>
        <v>102.00000000000001</v>
      </c>
      <c r="M131">
        <v>3876</v>
      </c>
      <c r="N131">
        <v>1.42</v>
      </c>
      <c r="O131" s="11">
        <v>1</v>
      </c>
      <c r="P131" s="11">
        <v>5</v>
      </c>
      <c r="Q131">
        <v>5.0999999999999996</v>
      </c>
      <c r="R131">
        <v>56.5</v>
      </c>
      <c r="S131">
        <v>816.15</v>
      </c>
      <c r="T131">
        <v>90</v>
      </c>
      <c r="U131">
        <v>48.18</v>
      </c>
      <c r="W131">
        <v>0</v>
      </c>
      <c r="X131">
        <v>8</v>
      </c>
      <c r="Y131">
        <v>180</v>
      </c>
      <c r="Z131">
        <v>1.7886200000000001</v>
      </c>
    </row>
    <row r="132" spans="1:26" x14ac:dyDescent="0.25">
      <c r="A132" s="11">
        <v>1.42</v>
      </c>
      <c r="B132" s="11">
        <v>1</v>
      </c>
      <c r="C132" s="11">
        <v>5</v>
      </c>
      <c r="D132">
        <v>12.8</v>
      </c>
      <c r="E132" s="11">
        <v>447.69211999999999</v>
      </c>
      <c r="F132" s="11">
        <v>73.571510000000004</v>
      </c>
      <c r="G132" s="11">
        <v>100</v>
      </c>
      <c r="H132">
        <v>0</v>
      </c>
      <c r="I132" s="11">
        <v>2</v>
      </c>
      <c r="J132" s="11">
        <v>180</v>
      </c>
      <c r="K132">
        <v>2.51932</v>
      </c>
      <c r="L132">
        <f>600*0.17</f>
        <v>102.00000000000001</v>
      </c>
      <c r="M132">
        <v>3876</v>
      </c>
      <c r="N132">
        <v>1.42</v>
      </c>
      <c r="O132" s="11">
        <v>1</v>
      </c>
      <c r="P132" s="11">
        <v>5</v>
      </c>
      <c r="Q132">
        <v>5.0999999999999996</v>
      </c>
      <c r="R132">
        <v>56.5</v>
      </c>
      <c r="S132">
        <v>816.15</v>
      </c>
      <c r="T132">
        <v>100</v>
      </c>
      <c r="U132">
        <v>48.18</v>
      </c>
      <c r="W132">
        <v>0</v>
      </c>
      <c r="X132">
        <v>8</v>
      </c>
      <c r="Y132">
        <v>180</v>
      </c>
      <c r="Z132">
        <v>2.99295</v>
      </c>
    </row>
    <row r="133" spans="1:26" x14ac:dyDescent="0.25">
      <c r="A133" s="11">
        <v>1.42</v>
      </c>
      <c r="B133" s="11">
        <v>1</v>
      </c>
      <c r="C133" s="11">
        <v>5</v>
      </c>
      <c r="D133">
        <v>12.8</v>
      </c>
      <c r="E133" s="11">
        <v>480.87180999999998</v>
      </c>
      <c r="F133" s="11">
        <v>75.139060000000001</v>
      </c>
      <c r="G133" s="11">
        <v>100</v>
      </c>
      <c r="H133">
        <v>0</v>
      </c>
      <c r="I133" s="11">
        <v>3</v>
      </c>
      <c r="J133" s="11">
        <v>180</v>
      </c>
      <c r="K133">
        <v>2.4020199999999998</v>
      </c>
      <c r="L133">
        <f t="shared" ref="L133:L135" si="7">600*0.17</f>
        <v>102.00000000000001</v>
      </c>
      <c r="M133">
        <v>2869</v>
      </c>
      <c r="N133">
        <v>1.54</v>
      </c>
      <c r="O133" s="11">
        <v>1</v>
      </c>
      <c r="P133" s="11">
        <v>5</v>
      </c>
      <c r="Q133">
        <v>5.0999999999999996</v>
      </c>
      <c r="R133">
        <v>56.5</v>
      </c>
      <c r="S133">
        <v>816.15</v>
      </c>
      <c r="T133">
        <v>120</v>
      </c>
      <c r="U133">
        <v>43.8</v>
      </c>
      <c r="W133">
        <v>0</v>
      </c>
      <c r="X133">
        <v>8</v>
      </c>
      <c r="Y133">
        <v>180</v>
      </c>
      <c r="Z133">
        <v>4.0134499999999997</v>
      </c>
    </row>
    <row r="134" spans="1:26" x14ac:dyDescent="0.25">
      <c r="A134" s="11">
        <v>1.42</v>
      </c>
      <c r="B134" s="11">
        <v>1</v>
      </c>
      <c r="C134" s="11">
        <v>5</v>
      </c>
      <c r="D134">
        <v>12.8</v>
      </c>
      <c r="E134" s="11">
        <v>474.86288999999999</v>
      </c>
      <c r="F134" s="11">
        <v>223.79452000000001</v>
      </c>
      <c r="G134" s="11">
        <v>100</v>
      </c>
      <c r="H134">
        <v>0</v>
      </c>
      <c r="I134" s="11">
        <v>4</v>
      </c>
      <c r="J134" s="11">
        <v>180</v>
      </c>
      <c r="K134">
        <v>2.51932</v>
      </c>
      <c r="L134">
        <f t="shared" si="7"/>
        <v>102.00000000000001</v>
      </c>
      <c r="M134">
        <v>2858.3</v>
      </c>
      <c r="N134">
        <v>1.54</v>
      </c>
      <c r="O134" s="11">
        <v>1</v>
      </c>
      <c r="P134" s="11">
        <v>5</v>
      </c>
      <c r="Q134">
        <v>5.0999999999999996</v>
      </c>
      <c r="R134">
        <v>56.5</v>
      </c>
      <c r="S134">
        <v>816.15</v>
      </c>
      <c r="T134">
        <v>140</v>
      </c>
      <c r="U134">
        <v>43.8</v>
      </c>
      <c r="W134">
        <v>0</v>
      </c>
      <c r="X134">
        <v>8</v>
      </c>
      <c r="Y134">
        <v>180</v>
      </c>
      <c r="Z134">
        <v>2.95492</v>
      </c>
    </row>
    <row r="135" spans="1:26" x14ac:dyDescent="0.25">
      <c r="A135" s="11">
        <v>1.42</v>
      </c>
      <c r="B135" s="11">
        <v>1</v>
      </c>
      <c r="C135" s="11">
        <v>5</v>
      </c>
      <c r="D135">
        <v>12.8</v>
      </c>
      <c r="E135" s="11">
        <v>479.30426</v>
      </c>
      <c r="F135" s="11">
        <v>223.79452000000001</v>
      </c>
      <c r="G135" s="11">
        <v>100</v>
      </c>
      <c r="H135">
        <v>0</v>
      </c>
      <c r="I135" s="11">
        <v>5</v>
      </c>
      <c r="J135" s="11">
        <v>180</v>
      </c>
      <c r="K135">
        <v>2.69272</v>
      </c>
      <c r="L135">
        <f t="shared" si="7"/>
        <v>102.00000000000001</v>
      </c>
      <c r="M135">
        <v>3654.3</v>
      </c>
      <c r="N135">
        <v>1.54</v>
      </c>
      <c r="O135" s="11">
        <v>1</v>
      </c>
      <c r="P135" s="11">
        <v>5</v>
      </c>
      <c r="Q135">
        <v>5.0999999999999996</v>
      </c>
      <c r="R135">
        <v>56.5</v>
      </c>
      <c r="S135">
        <v>816.15</v>
      </c>
      <c r="T135">
        <v>160</v>
      </c>
      <c r="U135">
        <v>43.8</v>
      </c>
      <c r="W135">
        <v>0</v>
      </c>
      <c r="X135">
        <v>8</v>
      </c>
      <c r="Y135">
        <v>180</v>
      </c>
      <c r="Z135">
        <v>3.4620000000000002</v>
      </c>
    </row>
    <row r="136" spans="1:26" x14ac:dyDescent="0.25">
      <c r="A136" s="11">
        <v>1.42</v>
      </c>
      <c r="B136" s="11">
        <v>1</v>
      </c>
      <c r="C136" s="11">
        <v>5</v>
      </c>
      <c r="D136">
        <v>12.8</v>
      </c>
      <c r="E136" s="11">
        <v>435.67428000000001</v>
      </c>
      <c r="F136" s="11">
        <v>222.22698</v>
      </c>
      <c r="G136" s="11">
        <v>100</v>
      </c>
      <c r="H136">
        <v>0</v>
      </c>
      <c r="I136" s="11">
        <v>6</v>
      </c>
      <c r="J136" s="11">
        <v>180</v>
      </c>
      <c r="K136">
        <v>3.6617299999999999</v>
      </c>
      <c r="L136">
        <f>750*0.15</f>
        <v>112.5</v>
      </c>
      <c r="M136">
        <v>3616.4</v>
      </c>
      <c r="N136">
        <v>1.54</v>
      </c>
      <c r="O136" s="11">
        <v>1</v>
      </c>
      <c r="P136" s="11">
        <v>5</v>
      </c>
      <c r="Q136">
        <v>5.0999999999999996</v>
      </c>
      <c r="R136">
        <v>56.5</v>
      </c>
      <c r="S136">
        <v>816.15</v>
      </c>
      <c r="T136">
        <v>180</v>
      </c>
      <c r="U136">
        <v>43.8</v>
      </c>
      <c r="W136">
        <v>0</v>
      </c>
      <c r="X136">
        <v>8</v>
      </c>
      <c r="Y136">
        <v>180</v>
      </c>
      <c r="Z136">
        <v>3.0246400000000002</v>
      </c>
    </row>
    <row r="137" spans="1:26" x14ac:dyDescent="0.25">
      <c r="A137" s="11">
        <v>1.42</v>
      </c>
      <c r="B137" s="11">
        <v>1</v>
      </c>
      <c r="C137" s="11">
        <v>5</v>
      </c>
      <c r="D137">
        <v>12.8</v>
      </c>
      <c r="E137" s="11">
        <v>528.94317000000001</v>
      </c>
      <c r="F137" s="11">
        <v>73.571510000000004</v>
      </c>
      <c r="G137" s="11">
        <v>100</v>
      </c>
      <c r="H137">
        <v>0</v>
      </c>
      <c r="I137" s="11">
        <v>7</v>
      </c>
      <c r="J137" s="11">
        <v>180</v>
      </c>
      <c r="K137">
        <v>3.0446200000000001</v>
      </c>
      <c r="L137">
        <f t="shared" ref="L137:L140" si="8">750*0.15</f>
        <v>112.5</v>
      </c>
      <c r="M137">
        <v>2919.3</v>
      </c>
      <c r="N137">
        <v>1.54</v>
      </c>
      <c r="O137" s="11">
        <v>1</v>
      </c>
      <c r="P137" s="11">
        <v>5</v>
      </c>
      <c r="Q137">
        <v>5.0999999999999996</v>
      </c>
      <c r="R137">
        <v>56.5</v>
      </c>
      <c r="S137">
        <v>816.15</v>
      </c>
      <c r="T137">
        <v>200</v>
      </c>
      <c r="U137">
        <v>43.8</v>
      </c>
      <c r="W137">
        <v>0</v>
      </c>
      <c r="X137">
        <v>8</v>
      </c>
      <c r="Y137">
        <v>180</v>
      </c>
      <c r="Z137">
        <v>3.9754200000000002</v>
      </c>
    </row>
    <row r="138" spans="1:26" x14ac:dyDescent="0.25">
      <c r="A138" s="11">
        <v>1.42</v>
      </c>
      <c r="B138" s="11">
        <v>1</v>
      </c>
      <c r="C138" s="11">
        <v>5</v>
      </c>
      <c r="D138">
        <v>12.8</v>
      </c>
      <c r="E138" s="11">
        <v>542.26729999999998</v>
      </c>
      <c r="F138" s="11">
        <v>75.139060000000001</v>
      </c>
      <c r="G138" s="11">
        <v>100</v>
      </c>
      <c r="H138">
        <v>0</v>
      </c>
      <c r="I138" s="11">
        <v>8</v>
      </c>
      <c r="J138" s="11">
        <v>180</v>
      </c>
      <c r="K138">
        <v>2.0756199999999998</v>
      </c>
      <c r="L138">
        <f t="shared" si="8"/>
        <v>112.5</v>
      </c>
      <c r="M138">
        <v>3005.9</v>
      </c>
      <c r="N138">
        <v>1.61</v>
      </c>
      <c r="O138" s="11">
        <v>1</v>
      </c>
      <c r="P138" s="11">
        <v>5</v>
      </c>
      <c r="Q138">
        <v>5.0999999999999996</v>
      </c>
      <c r="R138">
        <v>56.5</v>
      </c>
      <c r="S138">
        <v>816.15</v>
      </c>
      <c r="T138">
        <v>10</v>
      </c>
      <c r="U138">
        <v>41.24</v>
      </c>
      <c r="W138">
        <v>0</v>
      </c>
      <c r="X138">
        <v>0</v>
      </c>
      <c r="Y138">
        <v>180</v>
      </c>
      <c r="Z138">
        <v>7.8356000000000003</v>
      </c>
    </row>
    <row r="139" spans="1:26" x14ac:dyDescent="0.25">
      <c r="A139" s="11">
        <v>1.42</v>
      </c>
      <c r="B139" s="11">
        <v>1</v>
      </c>
      <c r="C139" s="11">
        <v>5</v>
      </c>
      <c r="D139">
        <v>12.8</v>
      </c>
      <c r="E139" s="11">
        <v>333.52262999999999</v>
      </c>
      <c r="F139" s="11">
        <v>69.130139999999997</v>
      </c>
      <c r="G139" s="11">
        <v>100</v>
      </c>
      <c r="H139">
        <v>0</v>
      </c>
      <c r="I139" s="11">
        <v>9</v>
      </c>
      <c r="J139" s="11">
        <v>180</v>
      </c>
      <c r="K139">
        <v>3.3098200000000002</v>
      </c>
      <c r="L139">
        <f t="shared" si="8"/>
        <v>112.5</v>
      </c>
      <c r="M139">
        <v>3677.23</v>
      </c>
      <c r="N139">
        <v>1.61</v>
      </c>
      <c r="O139" s="11">
        <v>1</v>
      </c>
      <c r="P139" s="11">
        <v>5</v>
      </c>
      <c r="Q139">
        <v>5.0999999999999996</v>
      </c>
      <c r="R139">
        <v>56.5</v>
      </c>
      <c r="S139">
        <v>816.15</v>
      </c>
      <c r="T139">
        <v>20</v>
      </c>
      <c r="U139">
        <v>41.24</v>
      </c>
      <c r="W139">
        <v>0</v>
      </c>
      <c r="X139">
        <v>0</v>
      </c>
      <c r="Y139">
        <v>180</v>
      </c>
      <c r="Z139">
        <v>5.6868299999999996</v>
      </c>
    </row>
    <row r="140" spans="1:26" x14ac:dyDescent="0.25">
      <c r="A140" s="11">
        <v>1.42</v>
      </c>
      <c r="B140" s="11">
        <v>1</v>
      </c>
      <c r="C140" s="11">
        <v>5</v>
      </c>
      <c r="D140">
        <v>12.8</v>
      </c>
      <c r="E140" s="11">
        <v>429.66536000000002</v>
      </c>
      <c r="F140" s="11">
        <v>147.24610000000001</v>
      </c>
      <c r="G140" s="11">
        <v>100</v>
      </c>
      <c r="H140">
        <v>0</v>
      </c>
      <c r="I140" s="11">
        <v>10</v>
      </c>
      <c r="J140" s="11">
        <v>180</v>
      </c>
      <c r="K140">
        <v>2.10622</v>
      </c>
      <c r="L140">
        <f t="shared" si="8"/>
        <v>112.5</v>
      </c>
      <c r="M140">
        <v>3642.13</v>
      </c>
      <c r="N140">
        <v>1.61</v>
      </c>
      <c r="O140" s="11">
        <v>1</v>
      </c>
      <c r="P140" s="11">
        <v>5</v>
      </c>
      <c r="Q140">
        <v>5.0999999999999996</v>
      </c>
      <c r="R140">
        <v>56.5</v>
      </c>
      <c r="S140">
        <v>816.15</v>
      </c>
      <c r="T140">
        <v>30</v>
      </c>
      <c r="U140">
        <v>41.24</v>
      </c>
      <c r="W140">
        <v>0</v>
      </c>
      <c r="X140">
        <v>0</v>
      </c>
      <c r="Y140">
        <v>180</v>
      </c>
      <c r="Z140">
        <v>4.8501399999999997</v>
      </c>
    </row>
    <row r="141" spans="1:26" x14ac:dyDescent="0.25">
      <c r="A141" s="11">
        <v>1.32</v>
      </c>
      <c r="B141" s="11">
        <v>1</v>
      </c>
      <c r="C141" s="11">
        <v>5</v>
      </c>
      <c r="D141">
        <v>12.8</v>
      </c>
      <c r="E141" s="11">
        <v>40</v>
      </c>
      <c r="F141" s="11">
        <v>526.76</v>
      </c>
      <c r="G141" s="11">
        <v>60</v>
      </c>
      <c r="H141">
        <v>0</v>
      </c>
      <c r="I141" s="11">
        <v>1</v>
      </c>
      <c r="J141" s="11">
        <v>180</v>
      </c>
      <c r="K141">
        <v>1.4845900000000001</v>
      </c>
      <c r="L141">
        <f>750*0.15</f>
        <v>112.5</v>
      </c>
      <c r="M141">
        <v>3293.37</v>
      </c>
      <c r="N141">
        <v>1.61</v>
      </c>
      <c r="O141" s="11">
        <v>1</v>
      </c>
      <c r="P141" s="11">
        <v>5</v>
      </c>
      <c r="Q141">
        <v>5.0999999999999996</v>
      </c>
      <c r="R141">
        <v>56.5</v>
      </c>
      <c r="S141">
        <v>816.15</v>
      </c>
      <c r="T141">
        <v>40</v>
      </c>
      <c r="U141">
        <v>41.24</v>
      </c>
      <c r="W141">
        <v>0</v>
      </c>
      <c r="X141">
        <v>0</v>
      </c>
      <c r="Y141">
        <v>180</v>
      </c>
      <c r="Z141">
        <v>6.5235200000000004</v>
      </c>
    </row>
    <row r="142" spans="1:26" x14ac:dyDescent="0.25">
      <c r="A142" s="11">
        <v>1.32</v>
      </c>
      <c r="B142" s="11">
        <v>1</v>
      </c>
      <c r="C142" s="11">
        <v>5</v>
      </c>
      <c r="D142">
        <v>12.8</v>
      </c>
      <c r="E142" s="11">
        <v>60</v>
      </c>
      <c r="F142" s="11">
        <v>514.69000000000005</v>
      </c>
      <c r="G142" s="11">
        <v>60</v>
      </c>
      <c r="H142">
        <v>0</v>
      </c>
      <c r="I142" s="11">
        <v>2</v>
      </c>
      <c r="J142" s="11">
        <v>180</v>
      </c>
      <c r="K142">
        <v>1.1893400000000001</v>
      </c>
      <c r="L142">
        <f t="shared" ref="L142:L143" si="9">750*0.15</f>
        <v>112.5</v>
      </c>
      <c r="M142">
        <v>4562.87</v>
      </c>
      <c r="N142">
        <v>1.55</v>
      </c>
      <c r="O142" s="11">
        <v>1</v>
      </c>
      <c r="P142" s="11">
        <v>5</v>
      </c>
      <c r="Q142">
        <v>5.0999999999999996</v>
      </c>
      <c r="R142">
        <v>56.5</v>
      </c>
      <c r="S142">
        <v>816.15</v>
      </c>
      <c r="T142">
        <v>50</v>
      </c>
      <c r="U142">
        <v>43.43</v>
      </c>
      <c r="W142">
        <v>0</v>
      </c>
      <c r="X142">
        <v>0</v>
      </c>
      <c r="Y142">
        <v>180</v>
      </c>
      <c r="Z142">
        <v>6.0164400000000002</v>
      </c>
    </row>
    <row r="143" spans="1:26" x14ac:dyDescent="0.25">
      <c r="A143" s="11">
        <v>1.32</v>
      </c>
      <c r="B143" s="11">
        <v>1</v>
      </c>
      <c r="C143" s="11">
        <v>5</v>
      </c>
      <c r="D143">
        <v>12.8</v>
      </c>
      <c r="E143" s="11">
        <v>80</v>
      </c>
      <c r="F143" s="11">
        <v>394.64</v>
      </c>
      <c r="G143" s="11">
        <v>60</v>
      </c>
      <c r="H143">
        <v>0</v>
      </c>
      <c r="I143" s="11">
        <v>3</v>
      </c>
      <c r="J143" s="11">
        <v>180</v>
      </c>
      <c r="K143">
        <v>2.13775</v>
      </c>
      <c r="L143">
        <f t="shared" si="9"/>
        <v>112.5</v>
      </c>
      <c r="M143">
        <v>3923.06</v>
      </c>
      <c r="N143">
        <v>1.55</v>
      </c>
      <c r="O143" s="11">
        <v>1</v>
      </c>
      <c r="P143" s="11">
        <v>5</v>
      </c>
      <c r="Q143">
        <v>5.0999999999999996</v>
      </c>
      <c r="R143">
        <v>56.5</v>
      </c>
      <c r="S143">
        <v>816.15</v>
      </c>
      <c r="T143">
        <v>60</v>
      </c>
      <c r="U143">
        <v>43.43</v>
      </c>
      <c r="W143">
        <v>0</v>
      </c>
      <c r="X143">
        <v>0</v>
      </c>
      <c r="Y143">
        <v>180</v>
      </c>
      <c r="Z143">
        <v>8.3490199999999994</v>
      </c>
    </row>
    <row r="144" spans="1:26" x14ac:dyDescent="0.25">
      <c r="A144" s="11">
        <v>1.45</v>
      </c>
      <c r="B144" s="11">
        <v>1</v>
      </c>
      <c r="C144" s="11">
        <v>5</v>
      </c>
      <c r="D144">
        <v>7.2</v>
      </c>
      <c r="E144" s="11">
        <v>166</v>
      </c>
      <c r="F144" s="11">
        <v>450</v>
      </c>
      <c r="G144" s="11">
        <v>10</v>
      </c>
      <c r="H144">
        <v>0</v>
      </c>
      <c r="I144" s="11">
        <v>1</v>
      </c>
      <c r="J144" s="11">
        <v>180</v>
      </c>
      <c r="K144">
        <v>5.6304499999999997</v>
      </c>
      <c r="L144">
        <v>225</v>
      </c>
      <c r="M144">
        <v>6277.4822599999998</v>
      </c>
      <c r="N144">
        <v>1.55</v>
      </c>
      <c r="O144" s="11">
        <v>1</v>
      </c>
      <c r="P144" s="11">
        <v>5</v>
      </c>
      <c r="Q144">
        <v>5.0999999999999996</v>
      </c>
      <c r="R144">
        <v>56.5</v>
      </c>
      <c r="S144">
        <v>816.15</v>
      </c>
      <c r="T144">
        <v>70</v>
      </c>
      <c r="U144">
        <v>43.43</v>
      </c>
      <c r="W144">
        <v>0</v>
      </c>
      <c r="X144">
        <v>0</v>
      </c>
      <c r="Y144">
        <v>180</v>
      </c>
      <c r="Z144">
        <v>3.35425</v>
      </c>
    </row>
    <row r="145" spans="1:28" x14ac:dyDescent="0.25">
      <c r="A145" s="11">
        <v>1.46</v>
      </c>
      <c r="B145" s="11">
        <v>1</v>
      </c>
      <c r="C145" s="11">
        <v>5</v>
      </c>
      <c r="D145">
        <v>7.2</v>
      </c>
      <c r="E145" s="11">
        <v>166</v>
      </c>
      <c r="F145" s="11">
        <v>450</v>
      </c>
      <c r="G145" s="11">
        <v>20</v>
      </c>
      <c r="H145">
        <v>0</v>
      </c>
      <c r="I145" s="11">
        <v>1</v>
      </c>
      <c r="J145" s="11">
        <v>180</v>
      </c>
      <c r="K145">
        <v>5.8806500000000002</v>
      </c>
      <c r="N145">
        <v>1.55</v>
      </c>
      <c r="O145" s="11">
        <v>1</v>
      </c>
      <c r="P145" s="11">
        <v>5</v>
      </c>
      <c r="Q145">
        <v>5.0999999999999996</v>
      </c>
      <c r="R145">
        <v>56.5</v>
      </c>
      <c r="S145">
        <v>816.15</v>
      </c>
      <c r="T145">
        <v>80</v>
      </c>
      <c r="U145">
        <v>43.43</v>
      </c>
      <c r="W145">
        <v>0</v>
      </c>
      <c r="X145">
        <v>0</v>
      </c>
      <c r="Y145">
        <v>180</v>
      </c>
      <c r="Z145">
        <v>5.2494699999999996</v>
      </c>
    </row>
    <row r="146" spans="1:28" x14ac:dyDescent="0.25">
      <c r="A146" s="11">
        <v>1.52</v>
      </c>
      <c r="B146" s="11">
        <v>1</v>
      </c>
      <c r="C146" s="11">
        <v>5</v>
      </c>
      <c r="D146">
        <v>7.2</v>
      </c>
      <c r="E146" s="11">
        <v>166</v>
      </c>
      <c r="F146" s="11">
        <v>450</v>
      </c>
      <c r="G146" s="11">
        <v>30</v>
      </c>
      <c r="H146">
        <v>0</v>
      </c>
      <c r="I146" s="11">
        <v>1</v>
      </c>
      <c r="J146" s="11">
        <v>180</v>
      </c>
      <c r="K146">
        <v>6.4185699999999999</v>
      </c>
      <c r="N146">
        <v>1.55</v>
      </c>
      <c r="O146" s="11">
        <v>1</v>
      </c>
      <c r="P146" s="11">
        <v>5</v>
      </c>
      <c r="Q146">
        <v>5.0999999999999996</v>
      </c>
      <c r="R146">
        <v>56.5</v>
      </c>
      <c r="S146">
        <v>816.15</v>
      </c>
      <c r="T146">
        <v>90</v>
      </c>
      <c r="U146">
        <v>43.43</v>
      </c>
      <c r="W146">
        <v>0</v>
      </c>
      <c r="X146">
        <v>0</v>
      </c>
      <c r="Y146">
        <v>180</v>
      </c>
      <c r="Z146">
        <v>3.2845200000000001</v>
      </c>
    </row>
    <row r="147" spans="1:28" x14ac:dyDescent="0.25">
      <c r="A147" s="11">
        <v>1.53</v>
      </c>
      <c r="B147" s="11">
        <v>1</v>
      </c>
      <c r="C147" s="11">
        <v>5</v>
      </c>
      <c r="D147">
        <v>7.2</v>
      </c>
      <c r="E147" s="11">
        <v>166</v>
      </c>
      <c r="F147" s="11">
        <v>450</v>
      </c>
      <c r="G147" s="11">
        <v>40</v>
      </c>
      <c r="H147">
        <v>0</v>
      </c>
      <c r="I147" s="11">
        <v>1</v>
      </c>
      <c r="J147" s="11">
        <v>180</v>
      </c>
      <c r="K147">
        <v>6.8188899999999997</v>
      </c>
      <c r="N147">
        <v>1.55</v>
      </c>
      <c r="O147" s="11">
        <v>1</v>
      </c>
      <c r="P147" s="11">
        <v>5</v>
      </c>
      <c r="Q147">
        <v>5.0999999999999996</v>
      </c>
      <c r="R147">
        <v>56.5</v>
      </c>
      <c r="S147">
        <v>816.15</v>
      </c>
      <c r="T147">
        <v>100</v>
      </c>
      <c r="U147">
        <v>43.43</v>
      </c>
      <c r="W147">
        <v>0</v>
      </c>
      <c r="X147">
        <v>0</v>
      </c>
      <c r="Y147">
        <v>180</v>
      </c>
      <c r="Z147">
        <v>3.2845200000000001</v>
      </c>
    </row>
    <row r="148" spans="1:28" x14ac:dyDescent="0.25">
      <c r="A148" s="11">
        <v>1.54</v>
      </c>
      <c r="B148" s="11">
        <v>1</v>
      </c>
      <c r="C148" s="11">
        <v>5</v>
      </c>
      <c r="D148">
        <v>7.2</v>
      </c>
      <c r="E148" s="11">
        <v>166</v>
      </c>
      <c r="F148" s="11">
        <v>450</v>
      </c>
      <c r="G148" s="11">
        <v>50</v>
      </c>
      <c r="H148">
        <v>0</v>
      </c>
      <c r="I148" s="11">
        <v>1</v>
      </c>
      <c r="J148" s="11">
        <v>180</v>
      </c>
      <c r="K148">
        <v>7.50068</v>
      </c>
      <c r="N148">
        <v>1.63</v>
      </c>
      <c r="O148" s="11">
        <v>1</v>
      </c>
      <c r="P148" s="11">
        <v>5</v>
      </c>
      <c r="Q148">
        <v>5.0999999999999996</v>
      </c>
      <c r="R148">
        <v>56.5</v>
      </c>
      <c r="S148">
        <v>816.15</v>
      </c>
      <c r="T148">
        <v>120</v>
      </c>
      <c r="U148">
        <v>40.51</v>
      </c>
      <c r="W148">
        <v>0</v>
      </c>
      <c r="X148">
        <v>0</v>
      </c>
      <c r="Y148">
        <v>180</v>
      </c>
      <c r="Z148">
        <v>3.43031</v>
      </c>
    </row>
    <row r="149" spans="1:28" x14ac:dyDescent="0.25">
      <c r="A149" s="11">
        <v>1.59</v>
      </c>
      <c r="B149" s="11">
        <v>1</v>
      </c>
      <c r="C149" s="11">
        <v>5</v>
      </c>
      <c r="D149">
        <v>7.2</v>
      </c>
      <c r="E149" s="11">
        <v>166</v>
      </c>
      <c r="F149" s="11">
        <v>450</v>
      </c>
      <c r="G149" s="11">
        <v>60</v>
      </c>
      <c r="H149">
        <v>0</v>
      </c>
      <c r="I149" s="11">
        <v>1</v>
      </c>
      <c r="J149" s="11">
        <v>180</v>
      </c>
      <c r="K149">
        <v>6.8501599999999998</v>
      </c>
      <c r="N149">
        <v>1.63</v>
      </c>
      <c r="O149" s="11">
        <v>1</v>
      </c>
      <c r="P149" s="11">
        <v>5</v>
      </c>
      <c r="Q149">
        <v>5.0999999999999996</v>
      </c>
      <c r="R149">
        <v>56.5</v>
      </c>
      <c r="S149">
        <v>816.15</v>
      </c>
      <c r="T149">
        <v>140</v>
      </c>
      <c r="U149">
        <v>40.51</v>
      </c>
      <c r="W149">
        <v>0</v>
      </c>
      <c r="X149">
        <v>0</v>
      </c>
      <c r="Y149">
        <v>180</v>
      </c>
      <c r="Z149">
        <v>4.0134499999999997</v>
      </c>
    </row>
    <row r="150" spans="1:28" x14ac:dyDescent="0.25">
      <c r="A150" s="11">
        <v>1.67</v>
      </c>
      <c r="B150" s="11">
        <v>1</v>
      </c>
      <c r="C150" s="11">
        <v>5</v>
      </c>
      <c r="D150">
        <v>7.2</v>
      </c>
      <c r="E150" s="11">
        <v>166</v>
      </c>
      <c r="F150" s="11">
        <v>450</v>
      </c>
      <c r="G150" s="11">
        <v>70</v>
      </c>
      <c r="H150">
        <v>0</v>
      </c>
      <c r="I150" s="11">
        <v>1</v>
      </c>
      <c r="J150" s="11">
        <v>180</v>
      </c>
      <c r="K150">
        <v>8.0761299999999991</v>
      </c>
      <c r="N150">
        <v>1.63</v>
      </c>
      <c r="O150" s="11">
        <v>1</v>
      </c>
      <c r="P150" s="11">
        <v>5</v>
      </c>
      <c r="Q150">
        <v>5.0999999999999996</v>
      </c>
      <c r="R150">
        <v>56.5</v>
      </c>
      <c r="S150">
        <v>816.15</v>
      </c>
      <c r="T150">
        <v>160</v>
      </c>
      <c r="U150">
        <v>40.51</v>
      </c>
      <c r="W150">
        <v>0</v>
      </c>
      <c r="X150">
        <v>0</v>
      </c>
      <c r="Y150">
        <v>180</v>
      </c>
      <c r="Z150">
        <v>8.1271699999999996</v>
      </c>
    </row>
    <row r="151" spans="1:28" x14ac:dyDescent="0.25">
      <c r="A151" s="11">
        <v>1.63</v>
      </c>
      <c r="B151" s="11">
        <v>1</v>
      </c>
      <c r="C151" s="11">
        <v>5</v>
      </c>
      <c r="D151">
        <v>7.2</v>
      </c>
      <c r="E151" s="11">
        <v>166</v>
      </c>
      <c r="F151" s="11">
        <v>450</v>
      </c>
      <c r="G151" s="11">
        <v>80</v>
      </c>
      <c r="H151">
        <v>0</v>
      </c>
      <c r="I151" s="11">
        <v>1</v>
      </c>
      <c r="J151" s="11">
        <v>180</v>
      </c>
      <c r="K151">
        <v>8.2888000000000002</v>
      </c>
      <c r="N151">
        <v>1.63</v>
      </c>
      <c r="O151" s="11">
        <v>1</v>
      </c>
      <c r="P151" s="11">
        <v>5</v>
      </c>
      <c r="Q151">
        <v>5.0999999999999996</v>
      </c>
      <c r="R151">
        <v>56.5</v>
      </c>
      <c r="S151">
        <v>816.15</v>
      </c>
      <c r="T151">
        <v>180</v>
      </c>
      <c r="U151">
        <v>40.51</v>
      </c>
      <c r="W151">
        <v>0</v>
      </c>
      <c r="X151">
        <v>0</v>
      </c>
      <c r="Y151">
        <v>180</v>
      </c>
      <c r="Z151">
        <v>7.0369400000000004</v>
      </c>
    </row>
    <row r="152" spans="1:28" x14ac:dyDescent="0.25">
      <c r="A152" s="11">
        <v>1.63</v>
      </c>
      <c r="B152" s="11">
        <v>1</v>
      </c>
      <c r="C152" s="11">
        <v>5</v>
      </c>
      <c r="D152">
        <v>7.2</v>
      </c>
      <c r="E152" s="11">
        <v>166</v>
      </c>
      <c r="F152" s="11">
        <v>450</v>
      </c>
      <c r="G152" s="11">
        <v>90</v>
      </c>
      <c r="H152">
        <v>0</v>
      </c>
      <c r="I152" s="11">
        <v>1</v>
      </c>
      <c r="J152" s="11">
        <v>180</v>
      </c>
      <c r="K152">
        <v>7.4631499999999997</v>
      </c>
      <c r="N152">
        <v>1.63</v>
      </c>
      <c r="O152" s="11">
        <v>1</v>
      </c>
      <c r="P152" s="11">
        <v>5</v>
      </c>
      <c r="Q152">
        <v>5.0999999999999996</v>
      </c>
      <c r="R152">
        <v>56.5</v>
      </c>
      <c r="S152">
        <v>816.15</v>
      </c>
      <c r="T152">
        <v>200</v>
      </c>
      <c r="U152">
        <v>40.51</v>
      </c>
      <c r="W152">
        <v>0</v>
      </c>
      <c r="X152">
        <v>0</v>
      </c>
      <c r="Y152">
        <v>180</v>
      </c>
      <c r="Z152">
        <v>7.1447000000000003</v>
      </c>
      <c r="AA152" s="11" t="s">
        <v>266</v>
      </c>
      <c r="AB152" s="11" t="s">
        <v>267</v>
      </c>
    </row>
    <row r="153" spans="1:28" x14ac:dyDescent="0.25">
      <c r="A153" s="11">
        <v>1.63</v>
      </c>
      <c r="B153" s="11">
        <v>1</v>
      </c>
      <c r="C153" s="11">
        <v>5</v>
      </c>
      <c r="D153">
        <v>7.2</v>
      </c>
      <c r="E153" s="11">
        <v>166</v>
      </c>
      <c r="F153" s="11">
        <v>450</v>
      </c>
      <c r="G153" s="11">
        <v>100</v>
      </c>
      <c r="H153">
        <v>0</v>
      </c>
      <c r="I153" s="11">
        <v>1</v>
      </c>
      <c r="J153" s="11">
        <v>180</v>
      </c>
      <c r="K153">
        <v>6.74383</v>
      </c>
      <c r="N153">
        <v>1.46</v>
      </c>
      <c r="O153" s="11">
        <v>1</v>
      </c>
      <c r="P153" s="11">
        <v>5</v>
      </c>
      <c r="Q153">
        <v>10.8</v>
      </c>
      <c r="R153">
        <v>70.61</v>
      </c>
      <c r="S153">
        <v>354</v>
      </c>
      <c r="T153">
        <v>100</v>
      </c>
      <c r="V153">
        <f>(7.32+7.97)/2</f>
        <v>7.6449999999999996</v>
      </c>
      <c r="W153">
        <v>0</v>
      </c>
      <c r="X153">
        <v>1</v>
      </c>
      <c r="Y153">
        <v>10</v>
      </c>
      <c r="Z153">
        <v>1.49</v>
      </c>
      <c r="AA153">
        <f>11.59+29.81+74.1+128.27+157.5+174.51+173.55+159.2+117.52+66.15+25.13+12.1</f>
        <v>1129.43</v>
      </c>
      <c r="AB153">
        <f>0.37+1.06+2.39+4.28+5.08+5.82+5.6+5.14+3.92+2.13+0.84+0.39</f>
        <v>37.02000000000001</v>
      </c>
    </row>
    <row r="154" spans="1:28" x14ac:dyDescent="0.25">
      <c r="A154" s="11">
        <v>1.48</v>
      </c>
      <c r="B154" s="11">
        <v>1</v>
      </c>
      <c r="C154" s="11">
        <v>5</v>
      </c>
      <c r="D154">
        <v>7.2</v>
      </c>
      <c r="E154" s="11">
        <v>153.80000000000001</v>
      </c>
      <c r="F154" s="11">
        <v>450</v>
      </c>
      <c r="G154" s="11">
        <v>10</v>
      </c>
      <c r="H154">
        <v>0</v>
      </c>
      <c r="I154" s="11">
        <v>2</v>
      </c>
      <c r="J154" s="11">
        <v>180</v>
      </c>
      <c r="K154">
        <v>5.2236000000000002</v>
      </c>
      <c r="N154">
        <v>1.46</v>
      </c>
      <c r="O154" s="11">
        <v>1</v>
      </c>
      <c r="P154" s="11">
        <v>5</v>
      </c>
      <c r="Q154">
        <v>10.8</v>
      </c>
      <c r="R154">
        <v>70.61</v>
      </c>
      <c r="S154">
        <v>423</v>
      </c>
      <c r="T154">
        <v>100</v>
      </c>
      <c r="V154">
        <f t="shared" ref="V154:V176" si="10">(7.32+7.97)/2</f>
        <v>7.6449999999999996</v>
      </c>
      <c r="W154">
        <v>0</v>
      </c>
      <c r="X154">
        <v>1</v>
      </c>
      <c r="Y154">
        <v>10</v>
      </c>
      <c r="Z154">
        <v>1.46</v>
      </c>
      <c r="AA154">
        <f t="shared" ref="AA154:AA158" si="11">11.59+29.81+74.1+128.27+157.5+174.51+173.55+159.2+117.52+66.15+25.13+12.1</f>
        <v>1129.43</v>
      </c>
      <c r="AB154">
        <f t="shared" ref="AB154:AB158" si="12">0.37+1.06+2.39+4.28+5.08+5.82+5.6+5.14+3.92+2.13+0.84+0.39</f>
        <v>37.02000000000001</v>
      </c>
    </row>
    <row r="155" spans="1:28" x14ac:dyDescent="0.25">
      <c r="A155" s="11">
        <v>1.36</v>
      </c>
      <c r="B155" s="11">
        <v>1</v>
      </c>
      <c r="C155" s="11">
        <v>5</v>
      </c>
      <c r="D155">
        <v>7.2</v>
      </c>
      <c r="E155" s="11">
        <v>153.80000000000001</v>
      </c>
      <c r="F155" s="11">
        <v>450</v>
      </c>
      <c r="G155" s="11">
        <v>20</v>
      </c>
      <c r="H155">
        <v>0</v>
      </c>
      <c r="I155" s="11">
        <v>2</v>
      </c>
      <c r="J155" s="11">
        <v>180</v>
      </c>
      <c r="K155">
        <v>5.9405599999999996</v>
      </c>
      <c r="L155">
        <v>225</v>
      </c>
      <c r="M155">
        <v>6212.4546399999999</v>
      </c>
      <c r="N155">
        <v>1.46</v>
      </c>
      <c r="O155" s="11">
        <v>1</v>
      </c>
      <c r="P155" s="11">
        <v>5</v>
      </c>
      <c r="Q155">
        <v>10.8</v>
      </c>
      <c r="R155">
        <v>70.61</v>
      </c>
      <c r="S155">
        <v>500</v>
      </c>
      <c r="T155">
        <v>100</v>
      </c>
      <c r="V155">
        <f t="shared" si="10"/>
        <v>7.6449999999999996</v>
      </c>
      <c r="W155">
        <v>0</v>
      </c>
      <c r="X155">
        <v>1</v>
      </c>
      <c r="Y155">
        <v>10</v>
      </c>
      <c r="Z155">
        <v>1.37</v>
      </c>
      <c r="AA155">
        <f t="shared" si="11"/>
        <v>1129.43</v>
      </c>
      <c r="AB155">
        <f t="shared" si="12"/>
        <v>37.02000000000001</v>
      </c>
    </row>
    <row r="156" spans="1:28" x14ac:dyDescent="0.25">
      <c r="A156" s="11">
        <v>1.34</v>
      </c>
      <c r="B156" s="11">
        <v>1</v>
      </c>
      <c r="C156" s="11">
        <v>5</v>
      </c>
      <c r="D156">
        <v>7.2</v>
      </c>
      <c r="E156" s="11">
        <v>153.80000000000001</v>
      </c>
      <c r="F156" s="11">
        <v>450</v>
      </c>
      <c r="G156" s="11">
        <v>30</v>
      </c>
      <c r="H156">
        <v>0</v>
      </c>
      <c r="I156" s="11">
        <v>2</v>
      </c>
      <c r="J156" s="11">
        <v>180</v>
      </c>
      <c r="K156">
        <v>6.6575199999999999</v>
      </c>
      <c r="N156">
        <v>1.46</v>
      </c>
      <c r="O156" s="11">
        <v>1</v>
      </c>
      <c r="P156" s="11">
        <v>5</v>
      </c>
      <c r="Q156">
        <v>10.8</v>
      </c>
      <c r="R156">
        <v>70.61</v>
      </c>
      <c r="S156">
        <v>354</v>
      </c>
      <c r="T156">
        <v>100</v>
      </c>
      <c r="V156">
        <f t="shared" si="10"/>
        <v>7.6449999999999996</v>
      </c>
      <c r="W156">
        <v>0</v>
      </c>
      <c r="X156">
        <v>1</v>
      </c>
      <c r="Y156">
        <v>10</v>
      </c>
      <c r="Z156">
        <v>1.45</v>
      </c>
      <c r="AA156">
        <f t="shared" si="11"/>
        <v>1129.43</v>
      </c>
      <c r="AB156">
        <f t="shared" si="12"/>
        <v>37.02000000000001</v>
      </c>
    </row>
    <row r="157" spans="1:28" x14ac:dyDescent="0.25">
      <c r="A157" s="11">
        <v>1.36</v>
      </c>
      <c r="B157" s="11">
        <v>1</v>
      </c>
      <c r="C157" s="11">
        <v>5</v>
      </c>
      <c r="D157">
        <v>7.2</v>
      </c>
      <c r="E157" s="11">
        <v>153.80000000000001</v>
      </c>
      <c r="F157" s="11">
        <v>450</v>
      </c>
      <c r="G157" s="11">
        <v>40</v>
      </c>
      <c r="H157">
        <v>0</v>
      </c>
      <c r="I157" s="11">
        <v>2</v>
      </c>
      <c r="J157" s="11">
        <v>180</v>
      </c>
      <c r="K157">
        <v>6.8383200000000004</v>
      </c>
      <c r="N157">
        <v>1.46</v>
      </c>
      <c r="O157" s="11">
        <v>1</v>
      </c>
      <c r="P157" s="11">
        <v>5</v>
      </c>
      <c r="Q157">
        <v>10.8</v>
      </c>
      <c r="R157">
        <v>70.61</v>
      </c>
      <c r="S157">
        <v>423</v>
      </c>
      <c r="T157">
        <v>100</v>
      </c>
      <c r="V157">
        <f t="shared" si="10"/>
        <v>7.6449999999999996</v>
      </c>
      <c r="W157">
        <v>0</v>
      </c>
      <c r="X157">
        <v>1</v>
      </c>
      <c r="Y157">
        <v>10</v>
      </c>
      <c r="Z157">
        <v>1.31</v>
      </c>
      <c r="AA157">
        <f t="shared" si="11"/>
        <v>1129.43</v>
      </c>
      <c r="AB157">
        <f t="shared" si="12"/>
        <v>37.02000000000001</v>
      </c>
    </row>
    <row r="158" spans="1:28" x14ac:dyDescent="0.25">
      <c r="A158" s="11">
        <v>1.4</v>
      </c>
      <c r="B158" s="11">
        <v>1</v>
      </c>
      <c r="C158" s="11">
        <v>5</v>
      </c>
      <c r="D158">
        <v>7.2</v>
      </c>
      <c r="E158" s="11">
        <v>153.80000000000001</v>
      </c>
      <c r="F158" s="11">
        <v>450</v>
      </c>
      <c r="G158" s="11">
        <v>50</v>
      </c>
      <c r="H158">
        <v>0</v>
      </c>
      <c r="I158" s="11">
        <v>2</v>
      </c>
      <c r="J158" s="11">
        <v>180</v>
      </c>
      <c r="K158">
        <v>7.7672499999999998</v>
      </c>
      <c r="N158">
        <v>1.46</v>
      </c>
      <c r="O158" s="11">
        <v>1</v>
      </c>
      <c r="P158" s="11">
        <v>5</v>
      </c>
      <c r="Q158">
        <v>10.8</v>
      </c>
      <c r="R158">
        <v>70.61</v>
      </c>
      <c r="S158">
        <v>500</v>
      </c>
      <c r="T158">
        <v>100</v>
      </c>
      <c r="V158">
        <f t="shared" si="10"/>
        <v>7.6449999999999996</v>
      </c>
      <c r="W158">
        <v>0</v>
      </c>
      <c r="X158">
        <v>1</v>
      </c>
      <c r="Y158">
        <v>10</v>
      </c>
      <c r="Z158">
        <v>1.28</v>
      </c>
      <c r="AA158">
        <f t="shared" si="11"/>
        <v>1129.43</v>
      </c>
      <c r="AB158">
        <f t="shared" si="12"/>
        <v>37.02000000000001</v>
      </c>
    </row>
    <row r="159" spans="1:28" x14ac:dyDescent="0.25">
      <c r="A159" s="11">
        <v>1.42</v>
      </c>
      <c r="B159" s="11">
        <v>1</v>
      </c>
      <c r="C159" s="11">
        <v>5</v>
      </c>
      <c r="D159">
        <v>7.2</v>
      </c>
      <c r="E159" s="11">
        <v>153.80000000000001</v>
      </c>
      <c r="F159" s="11">
        <v>450</v>
      </c>
      <c r="G159" s="11">
        <v>60</v>
      </c>
      <c r="H159">
        <v>0</v>
      </c>
      <c r="I159" s="11">
        <v>2</v>
      </c>
      <c r="J159" s="11">
        <v>180</v>
      </c>
      <c r="K159">
        <v>7.5926799999999997</v>
      </c>
      <c r="N159">
        <v>1.46</v>
      </c>
      <c r="O159" s="11">
        <v>1</v>
      </c>
      <c r="P159" s="11">
        <v>5</v>
      </c>
      <c r="Q159">
        <v>10.8</v>
      </c>
      <c r="R159">
        <v>70.61</v>
      </c>
      <c r="S159">
        <v>354</v>
      </c>
      <c r="T159">
        <v>100</v>
      </c>
      <c r="V159">
        <f t="shared" si="10"/>
        <v>7.6449999999999996</v>
      </c>
      <c r="W159">
        <v>0</v>
      </c>
      <c r="X159">
        <v>2</v>
      </c>
      <c r="Y159">
        <v>10</v>
      </c>
      <c r="Z159">
        <v>2.13</v>
      </c>
      <c r="AA159">
        <f>14.65+32.5+59.95+132.96+176.86+179.34+165.72+151.08+102.47+63.85+23.27+9.02</f>
        <v>1111.67</v>
      </c>
      <c r="AB159">
        <f>0.47+1.16+2+4.43+5.71+5.98+5.35+4.87+3.42+2.06+0.78+0.29</f>
        <v>36.520000000000003</v>
      </c>
    </row>
    <row r="160" spans="1:28" x14ac:dyDescent="0.25">
      <c r="A160" s="11">
        <v>1.51</v>
      </c>
      <c r="B160" s="11">
        <v>1</v>
      </c>
      <c r="C160" s="11">
        <v>5</v>
      </c>
      <c r="D160">
        <v>7.2</v>
      </c>
      <c r="E160" s="11">
        <v>153.80000000000001</v>
      </c>
      <c r="F160" s="11">
        <v>450</v>
      </c>
      <c r="G160" s="11">
        <v>70</v>
      </c>
      <c r="H160">
        <v>0</v>
      </c>
      <c r="I160" s="11">
        <v>2</v>
      </c>
      <c r="J160" s="11">
        <v>180</v>
      </c>
      <c r="K160">
        <v>8.0540299999999991</v>
      </c>
      <c r="N160">
        <v>1.46</v>
      </c>
      <c r="O160" s="11">
        <v>1</v>
      </c>
      <c r="P160" s="11">
        <v>5</v>
      </c>
      <c r="Q160">
        <v>10.8</v>
      </c>
      <c r="R160">
        <v>70.61</v>
      </c>
      <c r="S160">
        <v>423</v>
      </c>
      <c r="T160">
        <v>100</v>
      </c>
      <c r="V160">
        <f t="shared" si="10"/>
        <v>7.6449999999999996</v>
      </c>
      <c r="W160">
        <v>0</v>
      </c>
      <c r="X160">
        <v>2</v>
      </c>
      <c r="Y160">
        <v>10</v>
      </c>
      <c r="Z160">
        <v>1.68</v>
      </c>
      <c r="AA160">
        <f t="shared" ref="AA160:AA164" si="13">14.65+32.5+59.95+132.96+176.86+179.34+165.72+151.08+102.47+63.85+23.27+9.02</f>
        <v>1111.67</v>
      </c>
      <c r="AB160">
        <f t="shared" ref="AB160:AB164" si="14">0.47+1.16+2+4.43+5.71+5.98+5.35+4.87+3.42+2.06+0.78+0.29</f>
        <v>36.520000000000003</v>
      </c>
    </row>
    <row r="161" spans="1:28" x14ac:dyDescent="0.25">
      <c r="A161" s="11">
        <v>1.36</v>
      </c>
      <c r="B161" s="11">
        <v>1</v>
      </c>
      <c r="C161" s="11">
        <v>5</v>
      </c>
      <c r="D161">
        <v>7.2</v>
      </c>
      <c r="E161" s="11">
        <v>153.80000000000001</v>
      </c>
      <c r="F161" s="11">
        <v>450</v>
      </c>
      <c r="G161" s="11">
        <v>80</v>
      </c>
      <c r="H161">
        <v>0</v>
      </c>
      <c r="I161" s="11">
        <v>2</v>
      </c>
      <c r="J161" s="11">
        <v>180</v>
      </c>
      <c r="K161">
        <v>6.3021599999999998</v>
      </c>
      <c r="N161">
        <v>1.46</v>
      </c>
      <c r="O161" s="11">
        <v>1</v>
      </c>
      <c r="P161" s="11">
        <v>5</v>
      </c>
      <c r="Q161">
        <v>10.8</v>
      </c>
      <c r="R161">
        <v>70.61</v>
      </c>
      <c r="S161">
        <v>500</v>
      </c>
      <c r="T161">
        <v>100</v>
      </c>
      <c r="V161">
        <f t="shared" si="10"/>
        <v>7.6449999999999996</v>
      </c>
      <c r="W161">
        <v>0</v>
      </c>
      <c r="X161">
        <v>2</v>
      </c>
      <c r="Y161">
        <v>10</v>
      </c>
      <c r="Z161">
        <v>1.74</v>
      </c>
      <c r="AA161">
        <f t="shared" si="13"/>
        <v>1111.67</v>
      </c>
      <c r="AB161">
        <f t="shared" si="14"/>
        <v>36.520000000000003</v>
      </c>
    </row>
    <row r="162" spans="1:28" x14ac:dyDescent="0.25">
      <c r="A162" s="11">
        <v>1.36</v>
      </c>
      <c r="B162" s="11">
        <v>1</v>
      </c>
      <c r="C162" s="11">
        <v>5</v>
      </c>
      <c r="D162">
        <v>7.2</v>
      </c>
      <c r="E162" s="11">
        <v>153.80000000000001</v>
      </c>
      <c r="F162" s="11">
        <v>450</v>
      </c>
      <c r="G162" s="11">
        <v>90</v>
      </c>
      <c r="H162">
        <v>0</v>
      </c>
      <c r="I162" s="11">
        <v>2</v>
      </c>
      <c r="J162" s="11">
        <v>180</v>
      </c>
      <c r="K162">
        <v>6.4829600000000003</v>
      </c>
      <c r="N162">
        <v>1.46</v>
      </c>
      <c r="O162" s="11">
        <v>1</v>
      </c>
      <c r="P162" s="11">
        <v>5</v>
      </c>
      <c r="Q162">
        <v>10.8</v>
      </c>
      <c r="R162">
        <v>70.61</v>
      </c>
      <c r="S162">
        <v>354</v>
      </c>
      <c r="T162">
        <v>100</v>
      </c>
      <c r="V162">
        <f t="shared" si="10"/>
        <v>7.6449999999999996</v>
      </c>
      <c r="W162">
        <v>0</v>
      </c>
      <c r="X162">
        <v>2</v>
      </c>
      <c r="Y162">
        <v>10</v>
      </c>
      <c r="Z162">
        <v>1.91</v>
      </c>
      <c r="AA162">
        <f t="shared" si="13"/>
        <v>1111.67</v>
      </c>
      <c r="AB162">
        <f t="shared" si="14"/>
        <v>36.520000000000003</v>
      </c>
    </row>
    <row r="163" spans="1:28" x14ac:dyDescent="0.25">
      <c r="A163" s="11">
        <v>1.36</v>
      </c>
      <c r="B163" s="11">
        <v>1</v>
      </c>
      <c r="C163" s="11">
        <v>5</v>
      </c>
      <c r="D163">
        <v>7.2</v>
      </c>
      <c r="E163" s="11">
        <v>153.80000000000001</v>
      </c>
      <c r="F163" s="11">
        <v>450</v>
      </c>
      <c r="G163" s="11">
        <v>100</v>
      </c>
      <c r="H163">
        <v>0</v>
      </c>
      <c r="I163" s="11">
        <v>2</v>
      </c>
      <c r="J163" s="11">
        <v>180</v>
      </c>
      <c r="K163">
        <v>6.80091</v>
      </c>
      <c r="N163">
        <v>1.46</v>
      </c>
      <c r="O163" s="11">
        <v>1</v>
      </c>
      <c r="P163" s="11">
        <v>5</v>
      </c>
      <c r="Q163">
        <v>10.8</v>
      </c>
      <c r="R163">
        <v>70.61</v>
      </c>
      <c r="S163">
        <v>423</v>
      </c>
      <c r="T163">
        <v>100</v>
      </c>
      <c r="V163">
        <f t="shared" si="10"/>
        <v>7.6449999999999996</v>
      </c>
      <c r="W163">
        <v>0</v>
      </c>
      <c r="X163">
        <v>2</v>
      </c>
      <c r="Y163">
        <v>10</v>
      </c>
      <c r="Z163">
        <v>1.44</v>
      </c>
      <c r="AA163">
        <f t="shared" si="13"/>
        <v>1111.67</v>
      </c>
      <c r="AB163">
        <f t="shared" si="14"/>
        <v>36.520000000000003</v>
      </c>
    </row>
    <row r="164" spans="1:28" x14ac:dyDescent="0.25">
      <c r="A164" s="11">
        <v>1.36</v>
      </c>
      <c r="B164" s="11">
        <v>1</v>
      </c>
      <c r="C164" s="11">
        <v>5</v>
      </c>
      <c r="D164">
        <f>(19.4+31.4)/2</f>
        <v>25.4</v>
      </c>
      <c r="E164">
        <v>182.5</v>
      </c>
      <c r="F164">
        <v>0</v>
      </c>
      <c r="G164" s="11">
        <v>20</v>
      </c>
      <c r="H164" s="11">
        <v>0</v>
      </c>
      <c r="I164" s="11">
        <v>1</v>
      </c>
      <c r="J164" s="11">
        <v>251</v>
      </c>
      <c r="K164">
        <v>14.57747</v>
      </c>
      <c r="N164">
        <v>1.46</v>
      </c>
      <c r="O164" s="11">
        <v>1</v>
      </c>
      <c r="P164" s="11">
        <v>5</v>
      </c>
      <c r="Q164">
        <v>10.8</v>
      </c>
      <c r="R164">
        <v>70.61</v>
      </c>
      <c r="S164">
        <v>500</v>
      </c>
      <c r="T164">
        <v>100</v>
      </c>
      <c r="V164">
        <f t="shared" si="10"/>
        <v>7.6449999999999996</v>
      </c>
      <c r="W164">
        <v>0</v>
      </c>
      <c r="X164">
        <v>2</v>
      </c>
      <c r="Y164">
        <v>10</v>
      </c>
      <c r="Z164">
        <v>1.61</v>
      </c>
      <c r="AA164">
        <f t="shared" si="13"/>
        <v>1111.67</v>
      </c>
      <c r="AB164">
        <f t="shared" si="14"/>
        <v>36.520000000000003</v>
      </c>
    </row>
    <row r="165" spans="1:28" x14ac:dyDescent="0.25">
      <c r="A165" s="11">
        <v>1.36</v>
      </c>
      <c r="B165" s="11">
        <v>1</v>
      </c>
      <c r="C165" s="11">
        <v>5</v>
      </c>
      <c r="D165">
        <f t="shared" ref="D165:D184" si="15">(19.4+31.4)/2</f>
        <v>25.4</v>
      </c>
      <c r="E165">
        <v>182.5</v>
      </c>
      <c r="F165">
        <v>0</v>
      </c>
      <c r="G165" s="11">
        <v>20</v>
      </c>
      <c r="H165" s="11">
        <v>0</v>
      </c>
      <c r="I165" s="11">
        <v>1</v>
      </c>
      <c r="J165" s="11">
        <v>251</v>
      </c>
      <c r="K165">
        <v>14.57747</v>
      </c>
      <c r="N165">
        <v>1.46</v>
      </c>
      <c r="O165" s="11">
        <v>1</v>
      </c>
      <c r="P165" s="11">
        <v>5</v>
      </c>
      <c r="Q165">
        <v>10.8</v>
      </c>
      <c r="R165">
        <v>70.61</v>
      </c>
      <c r="S165">
        <v>354</v>
      </c>
      <c r="T165">
        <v>100</v>
      </c>
      <c r="V165">
        <f t="shared" si="10"/>
        <v>7.6449999999999996</v>
      </c>
      <c r="W165">
        <v>0</v>
      </c>
      <c r="X165">
        <v>3</v>
      </c>
      <c r="Y165">
        <v>10</v>
      </c>
      <c r="Z165">
        <v>1.81</v>
      </c>
      <c r="AA165">
        <f>11.32+24.24+60.67+108.64+142.58+157.22+151.59+129.4+88.04+46.29+15.15+5.58</f>
        <v>940.72</v>
      </c>
      <c r="AB165">
        <f>0.37+0.87+1.96+3.62+4.6+5.24+4.89+4.17+2.93+1.49+0.51+0.18</f>
        <v>30.83</v>
      </c>
    </row>
    <row r="166" spans="1:28" x14ac:dyDescent="0.25">
      <c r="A166" s="11">
        <v>1.36</v>
      </c>
      <c r="B166" s="11">
        <v>1</v>
      </c>
      <c r="C166" s="11">
        <v>5</v>
      </c>
      <c r="D166">
        <f t="shared" si="15"/>
        <v>25.4</v>
      </c>
      <c r="E166">
        <v>182.5</v>
      </c>
      <c r="F166">
        <v>45</v>
      </c>
      <c r="G166" s="11">
        <v>20</v>
      </c>
      <c r="H166" s="11">
        <v>0</v>
      </c>
      <c r="I166" s="11">
        <v>1</v>
      </c>
      <c r="J166" s="11">
        <v>251</v>
      </c>
      <c r="K166">
        <v>14.94619</v>
      </c>
      <c r="N166">
        <v>1.46</v>
      </c>
      <c r="O166" s="11">
        <v>1</v>
      </c>
      <c r="P166" s="11">
        <v>5</v>
      </c>
      <c r="Q166">
        <v>10.8</v>
      </c>
      <c r="R166">
        <v>70.61</v>
      </c>
      <c r="S166">
        <v>423</v>
      </c>
      <c r="T166">
        <v>100</v>
      </c>
      <c r="V166">
        <f t="shared" si="10"/>
        <v>7.6449999999999996</v>
      </c>
      <c r="W166">
        <v>0</v>
      </c>
      <c r="X166">
        <v>3</v>
      </c>
      <c r="Y166">
        <v>10</v>
      </c>
      <c r="Z166">
        <v>1.67</v>
      </c>
      <c r="AA166">
        <f t="shared" ref="AA166:AA170" si="16">11.32+24.24+60.67+108.64+142.58+157.22+151.59+129.4+88.04+46.29+15.15+5.58</f>
        <v>940.72</v>
      </c>
      <c r="AB166">
        <f t="shared" ref="AB166:AB170" si="17">0.37+0.87+1.96+3.62+4.6+5.24+4.89+4.17+2.93+1.49+0.51+0.18</f>
        <v>30.83</v>
      </c>
    </row>
    <row r="167" spans="1:28" x14ac:dyDescent="0.25">
      <c r="A167" s="11">
        <v>1.36</v>
      </c>
      <c r="B167" s="11">
        <v>1</v>
      </c>
      <c r="C167" s="11">
        <v>5</v>
      </c>
      <c r="D167">
        <f t="shared" si="15"/>
        <v>25.4</v>
      </c>
      <c r="E167">
        <v>182.5</v>
      </c>
      <c r="F167">
        <v>60</v>
      </c>
      <c r="G167" s="11">
        <v>20</v>
      </c>
      <c r="H167" s="11">
        <v>0</v>
      </c>
      <c r="I167" s="11">
        <v>1</v>
      </c>
      <c r="J167" s="11">
        <v>251</v>
      </c>
      <c r="K167">
        <v>15.67726</v>
      </c>
      <c r="N167">
        <v>1.46</v>
      </c>
      <c r="O167" s="11">
        <v>1</v>
      </c>
      <c r="P167" s="11">
        <v>5</v>
      </c>
      <c r="Q167">
        <v>10.8</v>
      </c>
      <c r="R167">
        <v>70.61</v>
      </c>
      <c r="S167">
        <v>500</v>
      </c>
      <c r="T167">
        <v>100</v>
      </c>
      <c r="V167">
        <f t="shared" si="10"/>
        <v>7.6449999999999996</v>
      </c>
      <c r="W167">
        <v>0</v>
      </c>
      <c r="X167">
        <v>3</v>
      </c>
      <c r="Y167">
        <v>10</v>
      </c>
      <c r="Z167">
        <v>1.65</v>
      </c>
      <c r="AA167">
        <f t="shared" si="16"/>
        <v>940.72</v>
      </c>
      <c r="AB167">
        <f t="shared" si="17"/>
        <v>30.83</v>
      </c>
    </row>
    <row r="168" spans="1:28" x14ac:dyDescent="0.25">
      <c r="A168" s="11">
        <v>1.36</v>
      </c>
      <c r="B168" s="11">
        <v>1</v>
      </c>
      <c r="C168" s="11">
        <v>5</v>
      </c>
      <c r="D168">
        <f t="shared" si="15"/>
        <v>25.4</v>
      </c>
      <c r="E168">
        <v>182.5</v>
      </c>
      <c r="F168">
        <v>60</v>
      </c>
      <c r="G168" s="11">
        <v>20</v>
      </c>
      <c r="H168" s="11">
        <v>0</v>
      </c>
      <c r="I168" s="11">
        <v>1</v>
      </c>
      <c r="J168" s="11">
        <v>251</v>
      </c>
      <c r="K168">
        <v>10.85219</v>
      </c>
      <c r="N168">
        <v>1.46</v>
      </c>
      <c r="O168" s="11">
        <v>1</v>
      </c>
      <c r="P168" s="11">
        <v>5</v>
      </c>
      <c r="Q168">
        <v>10.8</v>
      </c>
      <c r="R168">
        <v>70.61</v>
      </c>
      <c r="S168">
        <v>354</v>
      </c>
      <c r="T168">
        <v>100</v>
      </c>
      <c r="V168">
        <f t="shared" si="10"/>
        <v>7.6449999999999996</v>
      </c>
      <c r="W168">
        <v>0</v>
      </c>
      <c r="X168">
        <v>3</v>
      </c>
      <c r="Y168">
        <v>10</v>
      </c>
      <c r="Z168">
        <v>1.75</v>
      </c>
      <c r="AA168">
        <f t="shared" si="16"/>
        <v>940.72</v>
      </c>
      <c r="AB168">
        <f t="shared" si="17"/>
        <v>30.83</v>
      </c>
    </row>
    <row r="169" spans="1:28" x14ac:dyDescent="0.25">
      <c r="A169" s="11">
        <v>1.36</v>
      </c>
      <c r="B169" s="11">
        <v>1</v>
      </c>
      <c r="C169" s="11">
        <v>5</v>
      </c>
      <c r="D169">
        <f t="shared" si="15"/>
        <v>25.4</v>
      </c>
      <c r="E169">
        <v>182.5</v>
      </c>
      <c r="F169">
        <v>60</v>
      </c>
      <c r="G169" s="11">
        <v>20</v>
      </c>
      <c r="H169" s="11">
        <v>0</v>
      </c>
      <c r="I169" s="11">
        <v>1</v>
      </c>
      <c r="J169" s="11">
        <v>251</v>
      </c>
      <c r="K169">
        <v>10.883979999999999</v>
      </c>
      <c r="N169">
        <v>1.46</v>
      </c>
      <c r="O169" s="11">
        <v>1</v>
      </c>
      <c r="P169" s="11">
        <v>5</v>
      </c>
      <c r="Q169">
        <v>10.8</v>
      </c>
      <c r="R169">
        <v>70.61</v>
      </c>
      <c r="S169">
        <v>423</v>
      </c>
      <c r="T169">
        <v>100</v>
      </c>
      <c r="V169">
        <f t="shared" si="10"/>
        <v>7.6449999999999996</v>
      </c>
      <c r="W169">
        <v>0</v>
      </c>
      <c r="X169">
        <v>3</v>
      </c>
      <c r="Y169">
        <v>10</v>
      </c>
      <c r="Z169">
        <v>1.67</v>
      </c>
      <c r="AA169">
        <f t="shared" si="16"/>
        <v>940.72</v>
      </c>
      <c r="AB169">
        <f t="shared" si="17"/>
        <v>30.83</v>
      </c>
    </row>
    <row r="170" spans="1:28" x14ac:dyDescent="0.25">
      <c r="A170" s="11">
        <v>1.36</v>
      </c>
      <c r="B170" s="11">
        <v>1</v>
      </c>
      <c r="C170" s="11">
        <v>5</v>
      </c>
      <c r="D170">
        <f t="shared" si="15"/>
        <v>25.4</v>
      </c>
      <c r="E170">
        <v>182.5</v>
      </c>
      <c r="F170">
        <v>60</v>
      </c>
      <c r="G170" s="11">
        <v>20</v>
      </c>
      <c r="H170" s="11">
        <v>0</v>
      </c>
      <c r="I170" s="11">
        <v>1</v>
      </c>
      <c r="J170" s="11">
        <v>251</v>
      </c>
      <c r="K170">
        <v>10.66783</v>
      </c>
      <c r="N170">
        <v>1.46</v>
      </c>
      <c r="O170" s="11">
        <v>1</v>
      </c>
      <c r="P170" s="11">
        <v>5</v>
      </c>
      <c r="Q170">
        <v>10.8</v>
      </c>
      <c r="R170">
        <v>70.61</v>
      </c>
      <c r="S170">
        <v>500</v>
      </c>
      <c r="T170">
        <v>100</v>
      </c>
      <c r="V170">
        <f t="shared" si="10"/>
        <v>7.6449999999999996</v>
      </c>
      <c r="W170">
        <v>0</v>
      </c>
      <c r="X170">
        <v>3</v>
      </c>
      <c r="Y170">
        <v>10</v>
      </c>
      <c r="Z170">
        <v>1.45</v>
      </c>
      <c r="AA170">
        <f t="shared" si="16"/>
        <v>940.72</v>
      </c>
      <c r="AB170">
        <f t="shared" si="17"/>
        <v>30.83</v>
      </c>
    </row>
    <row r="171" spans="1:28" x14ac:dyDescent="0.25">
      <c r="A171" s="11">
        <v>1.36</v>
      </c>
      <c r="B171" s="11">
        <v>1</v>
      </c>
      <c r="C171" s="11">
        <v>5</v>
      </c>
      <c r="D171">
        <f t="shared" si="15"/>
        <v>25.4</v>
      </c>
      <c r="E171">
        <v>182.5</v>
      </c>
      <c r="F171">
        <v>60</v>
      </c>
      <c r="G171" s="11">
        <v>20</v>
      </c>
      <c r="H171" s="11">
        <v>0</v>
      </c>
      <c r="I171" s="11">
        <v>1</v>
      </c>
      <c r="J171" s="11">
        <v>251</v>
      </c>
      <c r="K171">
        <v>10.152900000000001</v>
      </c>
      <c r="N171">
        <v>1.46</v>
      </c>
      <c r="O171" s="11">
        <v>1</v>
      </c>
      <c r="P171" s="11">
        <v>5</v>
      </c>
      <c r="Q171">
        <v>10.8</v>
      </c>
      <c r="R171">
        <v>70.61</v>
      </c>
      <c r="S171">
        <v>354</v>
      </c>
      <c r="T171">
        <v>100</v>
      </c>
      <c r="V171">
        <f t="shared" si="10"/>
        <v>7.6449999999999996</v>
      </c>
      <c r="W171">
        <v>0</v>
      </c>
      <c r="X171">
        <v>4</v>
      </c>
      <c r="Y171">
        <v>10</v>
      </c>
      <c r="Z171">
        <v>2.71</v>
      </c>
      <c r="AA171">
        <f>10.15+24.32+68.05+111.8+145.69+160.33+168.75+131.91+90.71+49.32+21.33+9.45</f>
        <v>991.81000000000017</v>
      </c>
      <c r="AB171">
        <f>0.38+0.99+2.14+4.01+5.02+5.59+5.32+4.61+3.32+1.82+0.71+0.29</f>
        <v>34.199999999999996</v>
      </c>
    </row>
    <row r="172" spans="1:28" x14ac:dyDescent="0.25">
      <c r="A172" s="11">
        <v>1.36</v>
      </c>
      <c r="B172" s="11">
        <v>1</v>
      </c>
      <c r="C172" s="11">
        <v>5</v>
      </c>
      <c r="D172">
        <f t="shared" si="15"/>
        <v>25.4</v>
      </c>
      <c r="E172">
        <v>182.5</v>
      </c>
      <c r="F172">
        <v>60</v>
      </c>
      <c r="G172" s="11">
        <v>20</v>
      </c>
      <c r="H172" s="11">
        <v>0</v>
      </c>
      <c r="I172" s="11">
        <v>1</v>
      </c>
      <c r="J172" s="11">
        <v>251</v>
      </c>
      <c r="K172">
        <v>6.9361899999999999</v>
      </c>
      <c r="N172">
        <v>1.46</v>
      </c>
      <c r="O172" s="11">
        <v>1</v>
      </c>
      <c r="P172" s="11">
        <v>5</v>
      </c>
      <c r="Q172">
        <v>10.8</v>
      </c>
      <c r="R172">
        <v>70.61</v>
      </c>
      <c r="S172">
        <v>423</v>
      </c>
      <c r="T172">
        <v>100</v>
      </c>
      <c r="V172">
        <f t="shared" si="10"/>
        <v>7.6449999999999996</v>
      </c>
      <c r="W172">
        <v>0</v>
      </c>
      <c r="X172">
        <v>4</v>
      </c>
      <c r="Y172">
        <v>10</v>
      </c>
      <c r="Z172">
        <v>1.98</v>
      </c>
      <c r="AA172">
        <f t="shared" ref="AA172:AA176" si="18">10.15+24.32+68.05+111.8+145.69+160.33+168.75+131.91+90.71+49.32+21.33+9.45</f>
        <v>991.81000000000017</v>
      </c>
      <c r="AB172">
        <f t="shared" ref="AB172:AB176" si="19">0.38+0.99+2.14+4.01+5.02+5.59+5.32+4.61+3.32+1.82+0.71+0.29</f>
        <v>34.199999999999996</v>
      </c>
    </row>
    <row r="173" spans="1:28" x14ac:dyDescent="0.25">
      <c r="A173" s="11">
        <v>1.36</v>
      </c>
      <c r="B173" s="11">
        <v>1</v>
      </c>
      <c r="C173" s="11">
        <v>5</v>
      </c>
      <c r="D173">
        <f t="shared" si="15"/>
        <v>25.4</v>
      </c>
      <c r="E173">
        <v>182.5</v>
      </c>
      <c r="F173">
        <v>60</v>
      </c>
      <c r="G173" s="11">
        <v>20</v>
      </c>
      <c r="H173" s="11">
        <v>0</v>
      </c>
      <c r="I173" s="11">
        <v>1</v>
      </c>
      <c r="J173" s="11">
        <v>251</v>
      </c>
      <c r="K173">
        <v>7.4129800000000001</v>
      </c>
      <c r="N173">
        <v>1.46</v>
      </c>
      <c r="O173" s="11">
        <v>1</v>
      </c>
      <c r="P173" s="11">
        <v>5</v>
      </c>
      <c r="Q173">
        <v>10.8</v>
      </c>
      <c r="R173">
        <v>70.61</v>
      </c>
      <c r="S173">
        <v>500</v>
      </c>
      <c r="T173">
        <v>100</v>
      </c>
      <c r="V173">
        <f t="shared" si="10"/>
        <v>7.6449999999999996</v>
      </c>
      <c r="W173">
        <v>0</v>
      </c>
      <c r="X173">
        <v>4</v>
      </c>
      <c r="Y173">
        <v>10</v>
      </c>
      <c r="Z173">
        <v>1.78</v>
      </c>
      <c r="AA173">
        <f t="shared" si="18"/>
        <v>991.81000000000017</v>
      </c>
      <c r="AB173">
        <f t="shared" si="19"/>
        <v>34.199999999999996</v>
      </c>
    </row>
    <row r="174" spans="1:28" x14ac:dyDescent="0.25">
      <c r="A174" s="11">
        <v>1.36</v>
      </c>
      <c r="B174" s="11">
        <v>1</v>
      </c>
      <c r="C174" s="11">
        <v>5</v>
      </c>
      <c r="D174">
        <f t="shared" si="15"/>
        <v>25.4</v>
      </c>
      <c r="E174">
        <v>182.5</v>
      </c>
      <c r="F174">
        <v>0</v>
      </c>
      <c r="G174" s="11">
        <v>20</v>
      </c>
      <c r="H174" s="11">
        <v>0</v>
      </c>
      <c r="I174" s="11">
        <v>1</v>
      </c>
      <c r="J174" s="11">
        <v>251</v>
      </c>
      <c r="K174">
        <v>7.4511200000000004</v>
      </c>
      <c r="N174">
        <v>1.46</v>
      </c>
      <c r="O174" s="11">
        <v>1</v>
      </c>
      <c r="P174" s="11">
        <v>5</v>
      </c>
      <c r="Q174">
        <v>10.8</v>
      </c>
      <c r="R174">
        <v>70.61</v>
      </c>
      <c r="S174">
        <v>354</v>
      </c>
      <c r="T174">
        <v>100</v>
      </c>
      <c r="V174">
        <f t="shared" si="10"/>
        <v>7.6449999999999996</v>
      </c>
      <c r="W174">
        <v>0</v>
      </c>
      <c r="X174">
        <v>4</v>
      </c>
      <c r="Y174">
        <v>10</v>
      </c>
      <c r="Z174">
        <v>2.08</v>
      </c>
      <c r="AA174">
        <f t="shared" si="18"/>
        <v>991.81000000000017</v>
      </c>
      <c r="AB174">
        <f t="shared" si="19"/>
        <v>34.199999999999996</v>
      </c>
    </row>
    <row r="175" spans="1:28" x14ac:dyDescent="0.25">
      <c r="A175" s="11">
        <v>1.36</v>
      </c>
      <c r="B175" s="11">
        <v>1</v>
      </c>
      <c r="C175" s="11">
        <v>5</v>
      </c>
      <c r="D175">
        <f t="shared" si="15"/>
        <v>25.4</v>
      </c>
      <c r="E175">
        <v>182.5</v>
      </c>
      <c r="F175">
        <v>0</v>
      </c>
      <c r="G175" s="11">
        <v>20</v>
      </c>
      <c r="H175" s="11">
        <v>0</v>
      </c>
      <c r="I175" s="11">
        <v>1</v>
      </c>
      <c r="J175" s="11">
        <v>251</v>
      </c>
      <c r="K175">
        <v>7.8134800000000002</v>
      </c>
      <c r="N175">
        <v>1.46</v>
      </c>
      <c r="O175" s="11">
        <v>1</v>
      </c>
      <c r="P175" s="11">
        <v>5</v>
      </c>
      <c r="Q175">
        <v>10.8</v>
      </c>
      <c r="R175">
        <v>70.61</v>
      </c>
      <c r="S175">
        <v>423</v>
      </c>
      <c r="T175">
        <v>100</v>
      </c>
      <c r="V175">
        <f t="shared" si="10"/>
        <v>7.6449999999999996</v>
      </c>
      <c r="W175">
        <v>0</v>
      </c>
      <c r="X175">
        <v>4</v>
      </c>
      <c r="Y175">
        <v>10</v>
      </c>
      <c r="Z175">
        <v>1.79</v>
      </c>
      <c r="AA175">
        <f t="shared" si="18"/>
        <v>991.81000000000017</v>
      </c>
      <c r="AB175">
        <f t="shared" si="19"/>
        <v>34.199999999999996</v>
      </c>
    </row>
    <row r="176" spans="1:28" x14ac:dyDescent="0.25">
      <c r="A176" s="11">
        <v>1.36</v>
      </c>
      <c r="B176" s="11">
        <v>1</v>
      </c>
      <c r="C176" s="11">
        <v>5</v>
      </c>
      <c r="D176">
        <f t="shared" si="15"/>
        <v>25.4</v>
      </c>
      <c r="E176">
        <v>182.5</v>
      </c>
      <c r="F176">
        <v>0</v>
      </c>
      <c r="G176" s="11">
        <v>20</v>
      </c>
      <c r="H176" s="11">
        <v>0</v>
      </c>
      <c r="I176" s="11">
        <v>1</v>
      </c>
      <c r="J176" s="11">
        <v>251</v>
      </c>
      <c r="K176">
        <v>8.2521199999999997</v>
      </c>
      <c r="N176">
        <v>1.46</v>
      </c>
      <c r="O176" s="11">
        <v>1</v>
      </c>
      <c r="P176" s="11">
        <v>5</v>
      </c>
      <c r="Q176">
        <v>10.8</v>
      </c>
      <c r="R176">
        <v>70.61</v>
      </c>
      <c r="S176">
        <v>500</v>
      </c>
      <c r="T176">
        <v>100</v>
      </c>
      <c r="V176">
        <f t="shared" si="10"/>
        <v>7.6449999999999996</v>
      </c>
      <c r="W176">
        <v>0</v>
      </c>
      <c r="X176">
        <v>4</v>
      </c>
      <c r="Y176">
        <v>10</v>
      </c>
      <c r="Z176">
        <v>1.82</v>
      </c>
      <c r="AA176">
        <f t="shared" si="18"/>
        <v>991.81000000000017</v>
      </c>
      <c r="AB176">
        <f t="shared" si="19"/>
        <v>34.199999999999996</v>
      </c>
    </row>
    <row r="177" spans="1:27" x14ac:dyDescent="0.25">
      <c r="A177" s="11">
        <v>1.36</v>
      </c>
      <c r="B177" s="11">
        <v>1</v>
      </c>
      <c r="C177" s="11">
        <v>5</v>
      </c>
      <c r="D177">
        <f t="shared" si="15"/>
        <v>25.4</v>
      </c>
      <c r="E177">
        <v>182.5</v>
      </c>
      <c r="F177">
        <v>0</v>
      </c>
      <c r="G177" s="11">
        <v>20</v>
      </c>
      <c r="H177" s="11">
        <v>0</v>
      </c>
      <c r="I177" s="11">
        <v>1</v>
      </c>
      <c r="J177" s="11">
        <v>251</v>
      </c>
      <c r="K177">
        <v>3.8339099999999999</v>
      </c>
      <c r="N177">
        <v>1.58</v>
      </c>
      <c r="O177" s="11">
        <v>1</v>
      </c>
      <c r="P177" s="11">
        <v>5</v>
      </c>
      <c r="Q177">
        <v>11</v>
      </c>
      <c r="R177">
        <v>18.600000000000001</v>
      </c>
      <c r="S177">
        <v>219.2</v>
      </c>
      <c r="T177" s="11">
        <v>10</v>
      </c>
      <c r="W177">
        <v>0</v>
      </c>
      <c r="X177" s="11">
        <v>1</v>
      </c>
      <c r="Y177" s="11">
        <v>150</v>
      </c>
      <c r="Z177">
        <v>6.1</v>
      </c>
      <c r="AA177" s="11"/>
    </row>
    <row r="178" spans="1:27" x14ac:dyDescent="0.25">
      <c r="A178" s="11">
        <v>1.36</v>
      </c>
      <c r="B178" s="11">
        <v>1</v>
      </c>
      <c r="C178" s="11">
        <v>5</v>
      </c>
      <c r="D178">
        <f t="shared" si="15"/>
        <v>25.4</v>
      </c>
      <c r="E178">
        <v>182.5</v>
      </c>
      <c r="F178">
        <v>0</v>
      </c>
      <c r="G178" s="11">
        <v>20</v>
      </c>
      <c r="H178" s="11">
        <v>0</v>
      </c>
      <c r="I178" s="11">
        <v>1</v>
      </c>
      <c r="J178" s="11">
        <v>251</v>
      </c>
      <c r="K178">
        <v>5.0036199999999997</v>
      </c>
      <c r="N178">
        <v>1.6</v>
      </c>
      <c r="O178" s="11">
        <v>1</v>
      </c>
      <c r="P178" s="11">
        <v>5</v>
      </c>
      <c r="Q178">
        <v>11</v>
      </c>
      <c r="R178">
        <v>18.600000000000001</v>
      </c>
      <c r="S178">
        <v>219.2</v>
      </c>
      <c r="T178" s="11">
        <v>20</v>
      </c>
      <c r="W178">
        <v>0</v>
      </c>
      <c r="X178" s="11">
        <v>1</v>
      </c>
      <c r="Y178" s="11">
        <v>150</v>
      </c>
      <c r="Z178">
        <v>6.15</v>
      </c>
    </row>
    <row r="179" spans="1:27" x14ac:dyDescent="0.25">
      <c r="A179" s="11">
        <v>1.36</v>
      </c>
      <c r="B179" s="11">
        <v>1</v>
      </c>
      <c r="C179" s="11">
        <v>5</v>
      </c>
      <c r="D179">
        <f t="shared" si="15"/>
        <v>25.4</v>
      </c>
      <c r="E179">
        <v>182.5</v>
      </c>
      <c r="F179">
        <v>80</v>
      </c>
      <c r="G179" s="11">
        <v>20</v>
      </c>
      <c r="H179" s="11">
        <v>0</v>
      </c>
      <c r="I179" s="11">
        <v>1</v>
      </c>
      <c r="J179" s="11">
        <v>251</v>
      </c>
      <c r="K179">
        <v>5.6584099999999999</v>
      </c>
      <c r="N179">
        <v>1.59</v>
      </c>
      <c r="O179" s="11">
        <v>1</v>
      </c>
      <c r="P179" s="11">
        <v>5</v>
      </c>
      <c r="Q179">
        <v>11</v>
      </c>
      <c r="R179">
        <v>18.600000000000001</v>
      </c>
      <c r="S179">
        <v>219.2</v>
      </c>
      <c r="T179" s="11">
        <v>30</v>
      </c>
      <c r="W179">
        <v>0</v>
      </c>
      <c r="X179" s="11">
        <v>1</v>
      </c>
      <c r="Y179" s="11">
        <v>150</v>
      </c>
      <c r="Z179">
        <v>6.45</v>
      </c>
    </row>
    <row r="180" spans="1:27" x14ac:dyDescent="0.25">
      <c r="A180" s="11">
        <v>1.36</v>
      </c>
      <c r="B180" s="11">
        <v>1</v>
      </c>
      <c r="C180" s="11">
        <v>5</v>
      </c>
      <c r="D180">
        <f t="shared" si="15"/>
        <v>25.4</v>
      </c>
      <c r="E180">
        <v>182.5</v>
      </c>
      <c r="F180">
        <v>67.5</v>
      </c>
      <c r="G180" s="11">
        <v>20</v>
      </c>
      <c r="H180" s="11">
        <v>0</v>
      </c>
      <c r="I180" s="11">
        <v>1</v>
      </c>
      <c r="J180" s="11">
        <v>251</v>
      </c>
      <c r="K180">
        <v>3.28084</v>
      </c>
      <c r="N180">
        <v>1.56</v>
      </c>
      <c r="O180" s="11">
        <v>1</v>
      </c>
      <c r="P180" s="11">
        <v>5</v>
      </c>
      <c r="Q180">
        <v>11</v>
      </c>
      <c r="R180">
        <v>18.600000000000001</v>
      </c>
      <c r="S180">
        <v>219.2</v>
      </c>
      <c r="T180" s="11">
        <v>40</v>
      </c>
      <c r="W180">
        <v>0</v>
      </c>
      <c r="X180" s="11">
        <v>1</v>
      </c>
      <c r="Y180" s="11">
        <v>150</v>
      </c>
      <c r="Z180">
        <v>4.92</v>
      </c>
    </row>
    <row r="181" spans="1:27" x14ac:dyDescent="0.25">
      <c r="A181" s="11">
        <v>1.36</v>
      </c>
      <c r="B181" s="11">
        <v>1</v>
      </c>
      <c r="C181" s="11">
        <v>5</v>
      </c>
      <c r="D181">
        <f t="shared" si="15"/>
        <v>25.4</v>
      </c>
      <c r="E181">
        <v>182.5</v>
      </c>
      <c r="F181">
        <v>67.5</v>
      </c>
      <c r="G181" s="11">
        <v>20</v>
      </c>
      <c r="H181" s="11">
        <v>0</v>
      </c>
      <c r="I181" s="11">
        <v>1</v>
      </c>
      <c r="J181" s="11">
        <v>251</v>
      </c>
      <c r="K181">
        <v>3.8339099999999999</v>
      </c>
      <c r="N181">
        <v>1.63</v>
      </c>
      <c r="O181" s="11">
        <v>1</v>
      </c>
      <c r="P181" s="11">
        <v>5</v>
      </c>
      <c r="Q181">
        <v>11</v>
      </c>
      <c r="R181">
        <v>18.600000000000001</v>
      </c>
      <c r="S181">
        <v>219.2</v>
      </c>
      <c r="T181" s="11">
        <v>60</v>
      </c>
      <c r="W181">
        <v>0</v>
      </c>
      <c r="X181" s="11">
        <v>1</v>
      </c>
      <c r="Y181" s="11">
        <v>150</v>
      </c>
      <c r="Z181">
        <v>4.1900000000000004</v>
      </c>
    </row>
    <row r="182" spans="1:27" x14ac:dyDescent="0.25">
      <c r="A182" s="11">
        <v>1.36</v>
      </c>
      <c r="B182" s="11">
        <v>1</v>
      </c>
      <c r="C182" s="11">
        <v>5</v>
      </c>
      <c r="D182">
        <f t="shared" si="15"/>
        <v>25.4</v>
      </c>
      <c r="E182">
        <v>182.5</v>
      </c>
      <c r="F182">
        <v>67.5</v>
      </c>
      <c r="G182" s="11">
        <v>20</v>
      </c>
      <c r="H182" s="11">
        <v>0</v>
      </c>
      <c r="I182" s="11">
        <v>1</v>
      </c>
      <c r="J182" s="11">
        <v>251</v>
      </c>
      <c r="K182">
        <v>4.6349099999999996</v>
      </c>
      <c r="N182">
        <v>1.64</v>
      </c>
      <c r="O182" s="11">
        <v>1</v>
      </c>
      <c r="P182" s="11">
        <v>5</v>
      </c>
      <c r="Q182">
        <v>11</v>
      </c>
      <c r="R182">
        <v>18.600000000000001</v>
      </c>
      <c r="S182">
        <v>219.2</v>
      </c>
      <c r="T182" s="11">
        <v>80</v>
      </c>
      <c r="W182">
        <v>0</v>
      </c>
      <c r="X182" s="11">
        <v>1</v>
      </c>
      <c r="Y182" s="11">
        <v>150</v>
      </c>
      <c r="Z182">
        <v>2.78</v>
      </c>
    </row>
    <row r="183" spans="1:27" x14ac:dyDescent="0.25">
      <c r="A183" s="11">
        <v>1.36</v>
      </c>
      <c r="B183" s="11">
        <v>1</v>
      </c>
      <c r="C183" s="11">
        <v>5</v>
      </c>
      <c r="D183">
        <f t="shared" si="15"/>
        <v>25.4</v>
      </c>
      <c r="E183">
        <v>182.5</v>
      </c>
      <c r="F183">
        <v>67.5</v>
      </c>
      <c r="G183" s="11">
        <v>20</v>
      </c>
      <c r="H183" s="11">
        <v>0</v>
      </c>
      <c r="I183" s="11">
        <v>1</v>
      </c>
      <c r="J183" s="11">
        <v>251</v>
      </c>
      <c r="K183">
        <v>4.6730499999999999</v>
      </c>
      <c r="N183">
        <v>1.58</v>
      </c>
      <c r="O183" s="11">
        <v>1</v>
      </c>
      <c r="P183" s="11">
        <v>5</v>
      </c>
      <c r="Q183">
        <v>11</v>
      </c>
      <c r="R183">
        <v>18.600000000000001</v>
      </c>
      <c r="S183">
        <v>281.3</v>
      </c>
      <c r="T183" s="11">
        <v>10</v>
      </c>
      <c r="W183">
        <v>0</v>
      </c>
      <c r="X183" s="11">
        <v>1</v>
      </c>
      <c r="Y183" s="11">
        <v>150</v>
      </c>
      <c r="Z183" s="11">
        <v>5.72</v>
      </c>
    </row>
    <row r="184" spans="1:27" x14ac:dyDescent="0.25">
      <c r="A184" s="11">
        <v>1.36</v>
      </c>
      <c r="B184" s="11">
        <v>1</v>
      </c>
      <c r="C184" s="11">
        <v>5</v>
      </c>
      <c r="D184">
        <f t="shared" si="15"/>
        <v>25.4</v>
      </c>
      <c r="E184">
        <v>182.5</v>
      </c>
      <c r="F184">
        <v>67.5</v>
      </c>
      <c r="G184" s="11">
        <v>20</v>
      </c>
      <c r="H184" s="11">
        <v>0</v>
      </c>
      <c r="I184" s="11">
        <v>1</v>
      </c>
      <c r="J184" s="11">
        <v>251</v>
      </c>
      <c r="K184">
        <v>3.8339099999999999</v>
      </c>
      <c r="N184">
        <v>1.6</v>
      </c>
      <c r="O184" s="11">
        <v>1</v>
      </c>
      <c r="P184" s="11">
        <v>5</v>
      </c>
      <c r="Q184">
        <v>11</v>
      </c>
      <c r="R184">
        <v>18.600000000000001</v>
      </c>
      <c r="S184">
        <v>281.3</v>
      </c>
      <c r="T184" s="11">
        <v>20</v>
      </c>
      <c r="W184">
        <v>0</v>
      </c>
      <c r="X184" s="11">
        <v>1</v>
      </c>
      <c r="Y184" s="11">
        <v>150</v>
      </c>
      <c r="Z184" s="11">
        <v>5.08</v>
      </c>
    </row>
    <row r="185" spans="1:27" x14ac:dyDescent="0.25">
      <c r="A185">
        <v>1.33</v>
      </c>
      <c r="B185" s="11">
        <v>1</v>
      </c>
      <c r="C185">
        <v>5</v>
      </c>
      <c r="D185">
        <v>8</v>
      </c>
      <c r="E185">
        <v>67.3</v>
      </c>
      <c r="F185">
        <v>666.4</v>
      </c>
      <c r="G185">
        <v>20</v>
      </c>
      <c r="H185">
        <v>0</v>
      </c>
      <c r="I185">
        <v>1</v>
      </c>
      <c r="J185">
        <v>117</v>
      </c>
      <c r="K185">
        <v>0.76</v>
      </c>
      <c r="N185">
        <v>1.59</v>
      </c>
      <c r="O185" s="11">
        <v>1</v>
      </c>
      <c r="P185" s="11">
        <v>5</v>
      </c>
      <c r="Q185">
        <v>11</v>
      </c>
      <c r="R185">
        <v>18.600000000000001</v>
      </c>
      <c r="S185">
        <v>281.3</v>
      </c>
      <c r="T185" s="11">
        <v>30</v>
      </c>
      <c r="W185">
        <v>0</v>
      </c>
      <c r="X185" s="11">
        <v>1</v>
      </c>
      <c r="Y185" s="11">
        <v>150</v>
      </c>
      <c r="Z185" s="11">
        <v>6.08</v>
      </c>
    </row>
    <row r="186" spans="1:27" x14ac:dyDescent="0.25">
      <c r="A186">
        <v>1.43</v>
      </c>
      <c r="B186" s="11">
        <v>1</v>
      </c>
      <c r="C186">
        <v>5</v>
      </c>
      <c r="D186">
        <v>8</v>
      </c>
      <c r="E186">
        <v>67.3</v>
      </c>
      <c r="F186">
        <v>666.4</v>
      </c>
      <c r="G186">
        <v>60</v>
      </c>
      <c r="H186">
        <v>0</v>
      </c>
      <c r="I186">
        <v>1</v>
      </c>
      <c r="J186">
        <v>117</v>
      </c>
      <c r="K186">
        <v>1.1599999999999999</v>
      </c>
      <c r="N186">
        <v>1.56</v>
      </c>
      <c r="O186" s="11">
        <v>1</v>
      </c>
      <c r="P186" s="11">
        <v>5</v>
      </c>
      <c r="Q186">
        <v>11</v>
      </c>
      <c r="R186">
        <v>18.600000000000001</v>
      </c>
      <c r="S186">
        <v>281.3</v>
      </c>
      <c r="T186" s="11">
        <v>40</v>
      </c>
      <c r="W186">
        <v>0</v>
      </c>
      <c r="X186" s="11">
        <v>1</v>
      </c>
      <c r="Y186" s="11">
        <v>150</v>
      </c>
      <c r="Z186" s="11">
        <v>5.15</v>
      </c>
    </row>
    <row r="187" spans="1:27" x14ac:dyDescent="0.25">
      <c r="A187">
        <v>1.47</v>
      </c>
      <c r="B187" s="11">
        <v>1</v>
      </c>
      <c r="C187">
        <v>5</v>
      </c>
      <c r="D187">
        <v>8</v>
      </c>
      <c r="E187">
        <v>67.3</v>
      </c>
      <c r="F187">
        <v>666.4</v>
      </c>
      <c r="G187">
        <v>100</v>
      </c>
      <c r="H187">
        <v>0</v>
      </c>
      <c r="I187">
        <v>1</v>
      </c>
      <c r="J187">
        <v>117</v>
      </c>
      <c r="K187">
        <v>2.12</v>
      </c>
      <c r="N187">
        <v>1.63</v>
      </c>
      <c r="O187" s="11">
        <v>1</v>
      </c>
      <c r="P187" s="11">
        <v>5</v>
      </c>
      <c r="Q187">
        <v>11</v>
      </c>
      <c r="R187">
        <v>18.600000000000001</v>
      </c>
      <c r="S187">
        <v>281.3</v>
      </c>
      <c r="T187" s="11">
        <v>60</v>
      </c>
      <c r="W187">
        <v>0</v>
      </c>
      <c r="X187" s="11">
        <v>1</v>
      </c>
      <c r="Y187" s="11">
        <v>150</v>
      </c>
      <c r="Z187" s="11">
        <v>3.94</v>
      </c>
    </row>
    <row r="188" spans="1:27" x14ac:dyDescent="0.25">
      <c r="A188">
        <v>1.47</v>
      </c>
      <c r="B188" s="11">
        <v>1</v>
      </c>
      <c r="C188">
        <v>5</v>
      </c>
      <c r="D188">
        <v>8</v>
      </c>
      <c r="E188">
        <v>67.3</v>
      </c>
      <c r="F188">
        <v>666.4</v>
      </c>
      <c r="G188">
        <v>120</v>
      </c>
      <c r="H188">
        <v>0</v>
      </c>
      <c r="I188">
        <v>1</v>
      </c>
      <c r="J188">
        <v>117</v>
      </c>
      <c r="K188">
        <v>1.35</v>
      </c>
      <c r="N188">
        <v>1.64</v>
      </c>
      <c r="O188" s="11">
        <v>1</v>
      </c>
      <c r="P188" s="11">
        <v>5</v>
      </c>
      <c r="Q188">
        <v>11</v>
      </c>
      <c r="R188">
        <v>18.600000000000001</v>
      </c>
      <c r="S188">
        <v>281.3</v>
      </c>
      <c r="T188" s="11">
        <v>80</v>
      </c>
      <c r="W188">
        <v>0</v>
      </c>
      <c r="X188" s="11">
        <v>1</v>
      </c>
      <c r="Y188" s="11">
        <v>150</v>
      </c>
      <c r="Z188" s="11">
        <v>3.13</v>
      </c>
    </row>
    <row r="189" spans="1:27" x14ac:dyDescent="0.25">
      <c r="A189">
        <v>1.25</v>
      </c>
      <c r="B189" s="11">
        <v>1</v>
      </c>
      <c r="C189">
        <v>5</v>
      </c>
      <c r="D189">
        <v>8</v>
      </c>
      <c r="E189">
        <v>114.6</v>
      </c>
      <c r="F189">
        <v>637</v>
      </c>
      <c r="G189">
        <v>20</v>
      </c>
      <c r="H189">
        <v>0</v>
      </c>
      <c r="I189">
        <v>2</v>
      </c>
      <c r="J189">
        <v>138</v>
      </c>
      <c r="K189">
        <v>0.65</v>
      </c>
      <c r="N189">
        <v>1.58</v>
      </c>
      <c r="O189" s="11">
        <v>1</v>
      </c>
      <c r="P189" s="11">
        <v>5</v>
      </c>
      <c r="Q189">
        <v>11</v>
      </c>
      <c r="R189">
        <v>18.600000000000001</v>
      </c>
      <c r="S189">
        <v>343.3</v>
      </c>
      <c r="T189" s="11">
        <v>10</v>
      </c>
      <c r="W189">
        <v>0</v>
      </c>
      <c r="X189" s="11">
        <v>1</v>
      </c>
      <c r="Y189" s="11">
        <v>150</v>
      </c>
      <c r="Z189" s="11">
        <v>4</v>
      </c>
    </row>
    <row r="190" spans="1:27" x14ac:dyDescent="0.25">
      <c r="A190">
        <v>1.32</v>
      </c>
      <c r="B190" s="11">
        <v>1</v>
      </c>
      <c r="C190">
        <v>5</v>
      </c>
      <c r="D190">
        <v>8</v>
      </c>
      <c r="E190">
        <v>114.6</v>
      </c>
      <c r="F190">
        <v>637</v>
      </c>
      <c r="G190">
        <v>60</v>
      </c>
      <c r="H190">
        <v>0</v>
      </c>
      <c r="I190">
        <v>2</v>
      </c>
      <c r="J190">
        <v>138</v>
      </c>
      <c r="K190">
        <v>0.7</v>
      </c>
      <c r="N190">
        <v>1.6</v>
      </c>
      <c r="O190" s="11">
        <v>1</v>
      </c>
      <c r="P190" s="11">
        <v>5</v>
      </c>
      <c r="Q190">
        <v>11</v>
      </c>
      <c r="R190">
        <v>18.600000000000001</v>
      </c>
      <c r="S190">
        <v>343.3</v>
      </c>
      <c r="T190" s="11">
        <v>20</v>
      </c>
      <c r="W190">
        <v>0</v>
      </c>
      <c r="X190" s="11">
        <v>1</v>
      </c>
      <c r="Y190" s="11">
        <v>150</v>
      </c>
      <c r="Z190" s="11">
        <v>4.41</v>
      </c>
    </row>
    <row r="191" spans="1:27" x14ac:dyDescent="0.25">
      <c r="A191">
        <v>1.53</v>
      </c>
      <c r="B191" s="11">
        <v>1</v>
      </c>
      <c r="C191">
        <v>5</v>
      </c>
      <c r="D191">
        <v>8</v>
      </c>
      <c r="E191">
        <v>114.6</v>
      </c>
      <c r="F191">
        <v>637</v>
      </c>
      <c r="G191">
        <v>100</v>
      </c>
      <c r="H191">
        <v>0</v>
      </c>
      <c r="I191">
        <v>2</v>
      </c>
      <c r="J191">
        <v>138</v>
      </c>
      <c r="K191">
        <v>1.04</v>
      </c>
      <c r="N191">
        <v>1.59</v>
      </c>
      <c r="O191" s="11">
        <v>1</v>
      </c>
      <c r="P191" s="11">
        <v>5</v>
      </c>
      <c r="Q191">
        <v>11</v>
      </c>
      <c r="R191">
        <v>18.600000000000001</v>
      </c>
      <c r="S191">
        <v>343.3</v>
      </c>
      <c r="T191" s="11">
        <v>30</v>
      </c>
      <c r="W191">
        <v>0</v>
      </c>
      <c r="X191" s="11">
        <v>1</v>
      </c>
      <c r="Y191" s="11">
        <v>150</v>
      </c>
      <c r="Z191" s="11">
        <v>4.58</v>
      </c>
    </row>
    <row r="192" spans="1:27" x14ac:dyDescent="0.25">
      <c r="A192">
        <v>1.53</v>
      </c>
      <c r="B192" s="11">
        <v>1</v>
      </c>
      <c r="C192">
        <v>5</v>
      </c>
      <c r="D192">
        <v>8</v>
      </c>
      <c r="E192">
        <v>114.6</v>
      </c>
      <c r="F192">
        <v>637</v>
      </c>
      <c r="G192">
        <v>120</v>
      </c>
      <c r="H192">
        <v>0</v>
      </c>
      <c r="I192">
        <v>2</v>
      </c>
      <c r="J192">
        <v>138</v>
      </c>
      <c r="K192">
        <v>0.8</v>
      </c>
      <c r="N192">
        <v>1.56</v>
      </c>
      <c r="O192" s="11">
        <v>1</v>
      </c>
      <c r="P192" s="11">
        <v>5</v>
      </c>
      <c r="Q192">
        <v>11</v>
      </c>
      <c r="R192">
        <v>18.600000000000001</v>
      </c>
      <c r="S192">
        <v>343.3</v>
      </c>
      <c r="T192" s="11">
        <v>40</v>
      </c>
      <c r="W192">
        <v>0</v>
      </c>
      <c r="X192" s="11">
        <v>1</v>
      </c>
      <c r="Y192" s="11">
        <v>150</v>
      </c>
      <c r="Z192" s="11">
        <v>4.25</v>
      </c>
    </row>
    <row r="193" spans="1:26" x14ac:dyDescent="0.25">
      <c r="A193">
        <v>1.32</v>
      </c>
      <c r="B193" s="11">
        <v>1</v>
      </c>
      <c r="C193">
        <v>5</v>
      </c>
      <c r="D193">
        <v>8</v>
      </c>
      <c r="E193">
        <v>70.400000000000006</v>
      </c>
      <c r="F193">
        <v>646.79999999999995</v>
      </c>
      <c r="G193">
        <v>20</v>
      </c>
      <c r="H193">
        <v>0</v>
      </c>
      <c r="I193">
        <v>3</v>
      </c>
      <c r="J193">
        <v>151</v>
      </c>
      <c r="K193">
        <v>0.43</v>
      </c>
      <c r="N193">
        <v>1.63</v>
      </c>
      <c r="O193" s="11">
        <v>1</v>
      </c>
      <c r="P193" s="11">
        <v>5</v>
      </c>
      <c r="Q193">
        <v>11</v>
      </c>
      <c r="R193">
        <v>18.600000000000001</v>
      </c>
      <c r="S193">
        <v>343.3</v>
      </c>
      <c r="T193" s="11">
        <v>60</v>
      </c>
      <c r="W193">
        <v>0</v>
      </c>
      <c r="X193" s="11">
        <v>1</v>
      </c>
      <c r="Y193" s="11">
        <v>150</v>
      </c>
      <c r="Z193" s="11">
        <v>3.76</v>
      </c>
    </row>
    <row r="194" spans="1:26" x14ac:dyDescent="0.25">
      <c r="A194">
        <v>1.49</v>
      </c>
      <c r="B194" s="11">
        <v>1</v>
      </c>
      <c r="C194">
        <v>5</v>
      </c>
      <c r="D194">
        <v>8</v>
      </c>
      <c r="E194">
        <v>70.400000000000006</v>
      </c>
      <c r="F194">
        <v>646.79999999999995</v>
      </c>
      <c r="G194">
        <v>60</v>
      </c>
      <c r="H194">
        <v>0</v>
      </c>
      <c r="I194">
        <v>3</v>
      </c>
      <c r="J194">
        <v>151</v>
      </c>
      <c r="K194">
        <v>0.75</v>
      </c>
      <c r="N194">
        <v>1.64</v>
      </c>
      <c r="O194" s="11">
        <v>1</v>
      </c>
      <c r="P194" s="11">
        <v>5</v>
      </c>
      <c r="Q194">
        <v>11</v>
      </c>
      <c r="R194">
        <v>18.600000000000001</v>
      </c>
      <c r="S194">
        <v>343.3</v>
      </c>
      <c r="T194" s="11">
        <v>80</v>
      </c>
      <c r="W194">
        <v>0</v>
      </c>
      <c r="X194" s="11">
        <v>1</v>
      </c>
      <c r="Y194" s="11">
        <v>150</v>
      </c>
      <c r="Z194" s="11">
        <v>3.01</v>
      </c>
    </row>
    <row r="195" spans="1:26" x14ac:dyDescent="0.25">
      <c r="A195">
        <v>1.51</v>
      </c>
      <c r="B195" s="11">
        <v>1</v>
      </c>
      <c r="C195">
        <v>5</v>
      </c>
      <c r="D195">
        <v>8</v>
      </c>
      <c r="E195">
        <v>70.400000000000006</v>
      </c>
      <c r="F195">
        <v>646.79999999999995</v>
      </c>
      <c r="G195">
        <v>100</v>
      </c>
      <c r="H195">
        <v>0</v>
      </c>
      <c r="I195">
        <v>3</v>
      </c>
      <c r="J195">
        <v>151</v>
      </c>
      <c r="K195">
        <v>1.1099999999999999</v>
      </c>
      <c r="N195">
        <v>1.58</v>
      </c>
      <c r="O195" s="11">
        <v>1</v>
      </c>
      <c r="P195" s="11">
        <v>5</v>
      </c>
      <c r="Q195">
        <v>11</v>
      </c>
      <c r="R195">
        <v>18.600000000000001</v>
      </c>
      <c r="S195">
        <v>405.4</v>
      </c>
      <c r="T195" s="11">
        <v>10</v>
      </c>
      <c r="W195">
        <v>0</v>
      </c>
      <c r="X195" s="11">
        <v>1</v>
      </c>
      <c r="Y195" s="11">
        <v>150</v>
      </c>
      <c r="Z195" s="11">
        <v>3.37</v>
      </c>
    </row>
    <row r="196" spans="1:26" x14ac:dyDescent="0.25">
      <c r="A196">
        <v>1.51</v>
      </c>
      <c r="B196" s="11">
        <v>1</v>
      </c>
      <c r="C196">
        <v>5</v>
      </c>
      <c r="D196">
        <v>8</v>
      </c>
      <c r="E196">
        <v>70.400000000000006</v>
      </c>
      <c r="F196">
        <v>646.79999999999995</v>
      </c>
      <c r="G196">
        <v>120</v>
      </c>
      <c r="H196">
        <v>0</v>
      </c>
      <c r="I196">
        <v>3</v>
      </c>
      <c r="J196">
        <v>151</v>
      </c>
      <c r="K196">
        <v>0.78</v>
      </c>
      <c r="N196">
        <v>1.6</v>
      </c>
      <c r="O196" s="11">
        <v>1</v>
      </c>
      <c r="P196" s="11">
        <v>5</v>
      </c>
      <c r="Q196">
        <v>11</v>
      </c>
      <c r="R196">
        <v>18.600000000000001</v>
      </c>
      <c r="S196">
        <v>405.4</v>
      </c>
      <c r="T196" s="11">
        <v>20</v>
      </c>
      <c r="W196">
        <v>0</v>
      </c>
      <c r="X196" s="11">
        <v>1</v>
      </c>
      <c r="Y196" s="11">
        <v>150</v>
      </c>
      <c r="Z196" s="11">
        <v>3.46</v>
      </c>
    </row>
    <row r="197" spans="1:26" x14ac:dyDescent="0.25">
      <c r="A197">
        <v>1.33</v>
      </c>
      <c r="B197" s="11">
        <v>1</v>
      </c>
      <c r="C197">
        <v>10</v>
      </c>
      <c r="D197">
        <v>8</v>
      </c>
      <c r="E197">
        <v>67.3</v>
      </c>
      <c r="F197">
        <v>460.6</v>
      </c>
      <c r="G197">
        <v>20</v>
      </c>
      <c r="H197">
        <v>0</v>
      </c>
      <c r="I197">
        <v>1</v>
      </c>
      <c r="J197">
        <v>117</v>
      </c>
      <c r="K197">
        <v>0.84000000000000008</v>
      </c>
      <c r="N197">
        <v>1.59</v>
      </c>
      <c r="O197" s="11">
        <v>1</v>
      </c>
      <c r="P197" s="11">
        <v>5</v>
      </c>
      <c r="Q197">
        <v>11</v>
      </c>
      <c r="R197">
        <v>18.600000000000001</v>
      </c>
      <c r="S197">
        <v>405.4</v>
      </c>
      <c r="T197" s="11">
        <v>30</v>
      </c>
      <c r="W197">
        <v>0</v>
      </c>
      <c r="X197" s="11">
        <v>1</v>
      </c>
      <c r="Y197" s="11">
        <v>150</v>
      </c>
      <c r="Z197" s="11">
        <v>3.78</v>
      </c>
    </row>
    <row r="198" spans="1:26" x14ac:dyDescent="0.25">
      <c r="A198">
        <v>1.43</v>
      </c>
      <c r="B198" s="11">
        <v>1</v>
      </c>
      <c r="C198">
        <v>10</v>
      </c>
      <c r="D198">
        <v>8</v>
      </c>
      <c r="E198">
        <v>67.3</v>
      </c>
      <c r="F198">
        <v>460.6</v>
      </c>
      <c r="G198">
        <v>60</v>
      </c>
      <c r="H198">
        <v>0</v>
      </c>
      <c r="I198">
        <v>1</v>
      </c>
      <c r="J198">
        <v>117</v>
      </c>
      <c r="K198">
        <v>1.28</v>
      </c>
      <c r="N198">
        <v>1.56</v>
      </c>
      <c r="O198" s="11">
        <v>1</v>
      </c>
      <c r="P198" s="11">
        <v>5</v>
      </c>
      <c r="Q198">
        <v>11</v>
      </c>
      <c r="R198">
        <v>18.600000000000001</v>
      </c>
      <c r="S198">
        <v>405.4</v>
      </c>
      <c r="T198" s="11">
        <v>40</v>
      </c>
      <c r="W198">
        <v>0</v>
      </c>
      <c r="X198" s="11">
        <v>1</v>
      </c>
      <c r="Y198" s="11">
        <v>150</v>
      </c>
      <c r="Z198" s="11">
        <v>3.58</v>
      </c>
    </row>
    <row r="199" spans="1:26" x14ac:dyDescent="0.25">
      <c r="A199">
        <v>1.47</v>
      </c>
      <c r="B199" s="11">
        <v>1</v>
      </c>
      <c r="C199">
        <v>10</v>
      </c>
      <c r="D199">
        <v>8</v>
      </c>
      <c r="E199">
        <v>67.3</v>
      </c>
      <c r="F199">
        <v>460.6</v>
      </c>
      <c r="G199">
        <v>100</v>
      </c>
      <c r="H199">
        <v>0</v>
      </c>
      <c r="I199">
        <v>1</v>
      </c>
      <c r="J199">
        <v>117</v>
      </c>
      <c r="K199">
        <v>2.4699999999999998</v>
      </c>
      <c r="N199">
        <v>1.63</v>
      </c>
      <c r="O199" s="11">
        <v>1</v>
      </c>
      <c r="P199" s="11">
        <v>5</v>
      </c>
      <c r="Q199">
        <v>11</v>
      </c>
      <c r="R199">
        <v>18.600000000000001</v>
      </c>
      <c r="S199">
        <v>405.4</v>
      </c>
      <c r="T199" s="11">
        <v>60</v>
      </c>
      <c r="W199">
        <v>0</v>
      </c>
      <c r="X199" s="11">
        <v>1</v>
      </c>
      <c r="Y199" s="11">
        <v>150</v>
      </c>
      <c r="Z199" s="11">
        <v>3.87</v>
      </c>
    </row>
    <row r="200" spans="1:26" x14ac:dyDescent="0.25">
      <c r="A200">
        <v>1.47</v>
      </c>
      <c r="B200" s="11">
        <v>1</v>
      </c>
      <c r="C200">
        <v>10</v>
      </c>
      <c r="D200">
        <v>8</v>
      </c>
      <c r="E200">
        <v>67.3</v>
      </c>
      <c r="F200">
        <v>460.6</v>
      </c>
      <c r="G200">
        <v>120</v>
      </c>
      <c r="H200">
        <v>0</v>
      </c>
      <c r="I200">
        <v>1</v>
      </c>
      <c r="J200">
        <v>117</v>
      </c>
      <c r="K200">
        <v>1.53</v>
      </c>
      <c r="N200">
        <v>1.64</v>
      </c>
      <c r="O200" s="11">
        <v>1</v>
      </c>
      <c r="P200" s="11">
        <v>5</v>
      </c>
      <c r="Q200">
        <v>11</v>
      </c>
      <c r="R200">
        <v>18.600000000000001</v>
      </c>
      <c r="S200">
        <v>405.4</v>
      </c>
      <c r="T200" s="11">
        <v>80</v>
      </c>
      <c r="W200">
        <v>0</v>
      </c>
      <c r="X200" s="11">
        <v>1</v>
      </c>
      <c r="Y200" s="11">
        <v>150</v>
      </c>
      <c r="Z200" s="11">
        <v>3</v>
      </c>
    </row>
    <row r="201" spans="1:26" x14ac:dyDescent="0.25">
      <c r="A201">
        <v>1.25</v>
      </c>
      <c r="B201" s="11">
        <v>1</v>
      </c>
      <c r="C201">
        <v>10</v>
      </c>
      <c r="D201">
        <v>8</v>
      </c>
      <c r="E201">
        <v>114.6</v>
      </c>
      <c r="F201">
        <v>460.6</v>
      </c>
      <c r="G201">
        <v>20</v>
      </c>
      <c r="H201">
        <v>0</v>
      </c>
      <c r="I201">
        <v>2</v>
      </c>
      <c r="J201">
        <v>138</v>
      </c>
      <c r="K201">
        <v>1.1800000000000002</v>
      </c>
      <c r="N201">
        <v>1.58</v>
      </c>
      <c r="O201" s="11">
        <v>1</v>
      </c>
      <c r="P201" s="11">
        <v>5</v>
      </c>
      <c r="Q201">
        <v>11</v>
      </c>
      <c r="R201">
        <v>22.8</v>
      </c>
      <c r="S201">
        <v>196.18</v>
      </c>
      <c r="T201" s="11">
        <v>10</v>
      </c>
      <c r="W201">
        <v>0</v>
      </c>
      <c r="X201" s="11">
        <v>2</v>
      </c>
      <c r="Y201" s="11">
        <v>150</v>
      </c>
      <c r="Z201" s="11">
        <v>4.97</v>
      </c>
    </row>
    <row r="202" spans="1:26" x14ac:dyDescent="0.25">
      <c r="A202">
        <v>1.32</v>
      </c>
      <c r="B202" s="11">
        <v>1</v>
      </c>
      <c r="C202">
        <v>10</v>
      </c>
      <c r="D202">
        <v>8</v>
      </c>
      <c r="E202">
        <v>114.6</v>
      </c>
      <c r="F202">
        <v>460.6</v>
      </c>
      <c r="G202">
        <v>60</v>
      </c>
      <c r="H202">
        <v>0</v>
      </c>
      <c r="I202">
        <v>2</v>
      </c>
      <c r="J202">
        <v>138</v>
      </c>
      <c r="K202">
        <v>1.6199999999999999</v>
      </c>
      <c r="N202">
        <v>1.6</v>
      </c>
      <c r="O202" s="11">
        <v>1</v>
      </c>
      <c r="P202" s="11">
        <v>5</v>
      </c>
      <c r="Q202">
        <v>11</v>
      </c>
      <c r="R202">
        <v>22.8</v>
      </c>
      <c r="S202">
        <v>196.18</v>
      </c>
      <c r="T202" s="11">
        <v>20</v>
      </c>
      <c r="W202">
        <v>0</v>
      </c>
      <c r="X202" s="11">
        <v>2</v>
      </c>
      <c r="Y202" s="11">
        <v>150</v>
      </c>
      <c r="Z202" s="11">
        <v>6.24</v>
      </c>
    </row>
    <row r="203" spans="1:26" x14ac:dyDescent="0.25">
      <c r="A203">
        <v>1.53</v>
      </c>
      <c r="B203" s="11">
        <v>1</v>
      </c>
      <c r="C203">
        <v>10</v>
      </c>
      <c r="D203">
        <v>8</v>
      </c>
      <c r="E203">
        <v>114.6</v>
      </c>
      <c r="F203">
        <v>460.6</v>
      </c>
      <c r="G203">
        <v>100</v>
      </c>
      <c r="H203">
        <v>0</v>
      </c>
      <c r="I203">
        <v>2</v>
      </c>
      <c r="J203">
        <v>138</v>
      </c>
      <c r="K203">
        <v>2.98</v>
      </c>
      <c r="N203">
        <v>1.59</v>
      </c>
      <c r="O203" s="11">
        <v>1</v>
      </c>
      <c r="P203" s="11">
        <v>5</v>
      </c>
      <c r="Q203">
        <v>11</v>
      </c>
      <c r="R203">
        <v>22.8</v>
      </c>
      <c r="S203">
        <v>196.18</v>
      </c>
      <c r="T203" s="11">
        <v>30</v>
      </c>
      <c r="W203">
        <v>0</v>
      </c>
      <c r="X203" s="11">
        <v>2</v>
      </c>
      <c r="Y203" s="11">
        <v>150</v>
      </c>
      <c r="Z203" s="11">
        <v>5.57</v>
      </c>
    </row>
    <row r="204" spans="1:26" x14ac:dyDescent="0.25">
      <c r="A204">
        <v>1.53</v>
      </c>
      <c r="B204" s="11">
        <v>1</v>
      </c>
      <c r="C204">
        <v>10</v>
      </c>
      <c r="D204">
        <v>8</v>
      </c>
      <c r="E204">
        <v>114.6</v>
      </c>
      <c r="F204">
        <v>460.6</v>
      </c>
      <c r="G204">
        <v>120</v>
      </c>
      <c r="H204">
        <v>0</v>
      </c>
      <c r="I204">
        <v>2</v>
      </c>
      <c r="J204">
        <v>138</v>
      </c>
      <c r="K204">
        <v>1.9300000000000002</v>
      </c>
      <c r="N204">
        <v>1.56</v>
      </c>
      <c r="O204" s="11">
        <v>1</v>
      </c>
      <c r="P204" s="11">
        <v>5</v>
      </c>
      <c r="Q204">
        <v>11</v>
      </c>
      <c r="R204">
        <v>22.8</v>
      </c>
      <c r="S204">
        <v>196.18</v>
      </c>
      <c r="T204" s="11">
        <v>40</v>
      </c>
      <c r="W204">
        <v>0</v>
      </c>
      <c r="X204" s="11">
        <v>2</v>
      </c>
      <c r="Y204" s="11">
        <v>150</v>
      </c>
      <c r="Z204" s="11">
        <v>4.24</v>
      </c>
    </row>
    <row r="205" spans="1:26" x14ac:dyDescent="0.25">
      <c r="A205">
        <v>1.32</v>
      </c>
      <c r="B205" s="11">
        <v>1</v>
      </c>
      <c r="C205">
        <v>10</v>
      </c>
      <c r="D205">
        <v>8</v>
      </c>
      <c r="E205">
        <v>70.400000000000006</v>
      </c>
      <c r="F205">
        <v>548.79999999999995</v>
      </c>
      <c r="G205">
        <v>20</v>
      </c>
      <c r="H205">
        <v>0</v>
      </c>
      <c r="I205">
        <v>3</v>
      </c>
      <c r="J205">
        <v>151</v>
      </c>
      <c r="K205">
        <v>1.2</v>
      </c>
      <c r="N205">
        <v>1.63</v>
      </c>
      <c r="O205" s="11">
        <v>1</v>
      </c>
      <c r="P205" s="11">
        <v>5</v>
      </c>
      <c r="Q205">
        <v>11</v>
      </c>
      <c r="R205">
        <v>22.8</v>
      </c>
      <c r="S205">
        <v>196.18</v>
      </c>
      <c r="T205" s="11">
        <v>60</v>
      </c>
      <c r="W205">
        <v>0</v>
      </c>
      <c r="X205" s="11">
        <v>2</v>
      </c>
      <c r="Y205" s="11">
        <v>150</v>
      </c>
      <c r="Z205" s="11">
        <v>3.66</v>
      </c>
    </row>
    <row r="206" spans="1:26" x14ac:dyDescent="0.25">
      <c r="A206">
        <v>1.49</v>
      </c>
      <c r="B206" s="11">
        <v>1</v>
      </c>
      <c r="C206">
        <v>10</v>
      </c>
      <c r="D206">
        <v>8</v>
      </c>
      <c r="E206">
        <v>70.400000000000006</v>
      </c>
      <c r="F206">
        <v>548.79999999999995</v>
      </c>
      <c r="G206">
        <v>60</v>
      </c>
      <c r="H206">
        <v>0</v>
      </c>
      <c r="I206">
        <v>3</v>
      </c>
      <c r="J206">
        <v>151</v>
      </c>
      <c r="K206">
        <v>2.27</v>
      </c>
      <c r="N206">
        <v>1.64</v>
      </c>
      <c r="O206" s="11">
        <v>1</v>
      </c>
      <c r="P206" s="11">
        <v>5</v>
      </c>
      <c r="Q206">
        <v>11</v>
      </c>
      <c r="R206">
        <v>22.8</v>
      </c>
      <c r="S206">
        <v>196.18</v>
      </c>
      <c r="T206" s="11">
        <v>80</v>
      </c>
      <c r="W206">
        <v>0</v>
      </c>
      <c r="X206" s="11">
        <v>2</v>
      </c>
      <c r="Y206" s="11">
        <v>150</v>
      </c>
      <c r="Z206" s="11">
        <v>2.82</v>
      </c>
    </row>
    <row r="207" spans="1:26" x14ac:dyDescent="0.25">
      <c r="A207">
        <v>1.51</v>
      </c>
      <c r="B207" s="11">
        <v>1</v>
      </c>
      <c r="C207">
        <v>10</v>
      </c>
      <c r="D207">
        <v>8</v>
      </c>
      <c r="E207">
        <v>70.400000000000006</v>
      </c>
      <c r="F207">
        <v>548.79999999999995</v>
      </c>
      <c r="G207">
        <v>100</v>
      </c>
      <c r="H207">
        <v>0</v>
      </c>
      <c r="I207">
        <v>3</v>
      </c>
      <c r="J207">
        <v>151</v>
      </c>
      <c r="K207">
        <v>2.7199999999999998</v>
      </c>
      <c r="N207">
        <v>1.58</v>
      </c>
      <c r="O207" s="11">
        <v>1</v>
      </c>
      <c r="P207" s="11">
        <v>5</v>
      </c>
      <c r="Q207">
        <v>11</v>
      </c>
      <c r="R207">
        <v>22.8</v>
      </c>
      <c r="S207">
        <v>256.60000000000002</v>
      </c>
      <c r="T207" s="11">
        <v>10</v>
      </c>
      <c r="W207">
        <v>0</v>
      </c>
      <c r="X207" s="11">
        <v>2</v>
      </c>
      <c r="Y207" s="11">
        <v>150</v>
      </c>
      <c r="Z207" s="11">
        <v>4.83</v>
      </c>
    </row>
    <row r="208" spans="1:26" x14ac:dyDescent="0.25">
      <c r="A208">
        <v>1.51</v>
      </c>
      <c r="B208" s="11">
        <v>1</v>
      </c>
      <c r="C208">
        <v>10</v>
      </c>
      <c r="D208">
        <v>8</v>
      </c>
      <c r="E208">
        <v>70.400000000000006</v>
      </c>
      <c r="F208">
        <v>548.79999999999995</v>
      </c>
      <c r="G208">
        <v>120</v>
      </c>
      <c r="H208">
        <v>0</v>
      </c>
      <c r="I208">
        <v>3</v>
      </c>
      <c r="J208">
        <v>151</v>
      </c>
      <c r="K208">
        <v>2.09</v>
      </c>
      <c r="N208">
        <v>1.6</v>
      </c>
      <c r="O208" s="11">
        <v>1</v>
      </c>
      <c r="P208" s="11">
        <v>5</v>
      </c>
      <c r="Q208">
        <v>11</v>
      </c>
      <c r="R208">
        <v>22.8</v>
      </c>
      <c r="S208">
        <v>256.60000000000002</v>
      </c>
      <c r="T208" s="11">
        <v>20</v>
      </c>
      <c r="W208">
        <v>0</v>
      </c>
      <c r="X208" s="11">
        <v>2</v>
      </c>
      <c r="Y208" s="11">
        <v>150</v>
      </c>
      <c r="Z208" s="11">
        <v>5.33</v>
      </c>
    </row>
    <row r="209" spans="1:26" x14ac:dyDescent="0.25">
      <c r="A209">
        <v>1.33</v>
      </c>
      <c r="B209" s="11">
        <v>1</v>
      </c>
      <c r="C209">
        <v>15</v>
      </c>
      <c r="D209">
        <v>8</v>
      </c>
      <c r="E209">
        <v>67.3</v>
      </c>
      <c r="F209">
        <v>294</v>
      </c>
      <c r="G209">
        <v>20</v>
      </c>
      <c r="H209">
        <v>0</v>
      </c>
      <c r="I209">
        <v>1</v>
      </c>
      <c r="J209">
        <v>117</v>
      </c>
      <c r="K209">
        <v>2.1</v>
      </c>
      <c r="N209">
        <v>1.59</v>
      </c>
      <c r="O209" s="11">
        <v>1</v>
      </c>
      <c r="P209" s="11">
        <v>5</v>
      </c>
      <c r="Q209">
        <v>11</v>
      </c>
      <c r="R209">
        <v>22.8</v>
      </c>
      <c r="S209">
        <v>256.60000000000002</v>
      </c>
      <c r="T209" s="11">
        <v>30</v>
      </c>
      <c r="W209">
        <v>0</v>
      </c>
      <c r="X209" s="11">
        <v>2</v>
      </c>
      <c r="Y209" s="11">
        <v>150</v>
      </c>
      <c r="Z209" s="11">
        <v>5.32</v>
      </c>
    </row>
    <row r="210" spans="1:26" x14ac:dyDescent="0.25">
      <c r="A210">
        <v>1.43</v>
      </c>
      <c r="B210" s="11">
        <v>1</v>
      </c>
      <c r="C210">
        <v>15</v>
      </c>
      <c r="D210">
        <v>8</v>
      </c>
      <c r="E210">
        <v>67.3</v>
      </c>
      <c r="F210">
        <v>294</v>
      </c>
      <c r="G210">
        <v>60</v>
      </c>
      <c r="H210">
        <v>0</v>
      </c>
      <c r="I210">
        <v>1</v>
      </c>
      <c r="J210">
        <v>117</v>
      </c>
      <c r="K210">
        <v>3.84</v>
      </c>
      <c r="N210">
        <v>1.56</v>
      </c>
      <c r="O210" s="11">
        <v>1</v>
      </c>
      <c r="P210" s="11">
        <v>5</v>
      </c>
      <c r="Q210">
        <v>11</v>
      </c>
      <c r="R210">
        <v>22.8</v>
      </c>
      <c r="S210">
        <v>256.60000000000002</v>
      </c>
      <c r="T210" s="11">
        <v>40</v>
      </c>
      <c r="W210">
        <v>0</v>
      </c>
      <c r="X210" s="11">
        <v>2</v>
      </c>
      <c r="Y210" s="11">
        <v>150</v>
      </c>
      <c r="Z210" s="11">
        <v>4.26</v>
      </c>
    </row>
    <row r="211" spans="1:26" x14ac:dyDescent="0.25">
      <c r="A211">
        <v>1.47</v>
      </c>
      <c r="B211" s="11">
        <v>1</v>
      </c>
      <c r="C211">
        <v>15</v>
      </c>
      <c r="D211">
        <v>8</v>
      </c>
      <c r="E211">
        <v>67.3</v>
      </c>
      <c r="F211">
        <v>294</v>
      </c>
      <c r="G211">
        <v>100</v>
      </c>
      <c r="H211">
        <v>0</v>
      </c>
      <c r="I211">
        <v>1</v>
      </c>
      <c r="J211">
        <v>117</v>
      </c>
      <c r="K211">
        <v>3.4799999999999995</v>
      </c>
      <c r="N211">
        <v>1.63</v>
      </c>
      <c r="O211" s="11">
        <v>1</v>
      </c>
      <c r="P211" s="11">
        <v>5</v>
      </c>
      <c r="Q211">
        <v>11</v>
      </c>
      <c r="R211">
        <v>22.8</v>
      </c>
      <c r="S211">
        <v>256.60000000000002</v>
      </c>
      <c r="T211" s="11">
        <v>60</v>
      </c>
      <c r="W211">
        <v>0</v>
      </c>
      <c r="X211" s="11">
        <v>2</v>
      </c>
      <c r="Y211" s="11">
        <v>150</v>
      </c>
      <c r="Z211" s="11">
        <v>3.6</v>
      </c>
    </row>
    <row r="212" spans="1:26" x14ac:dyDescent="0.25">
      <c r="A212">
        <v>1.47</v>
      </c>
      <c r="B212" s="11">
        <v>1</v>
      </c>
      <c r="C212">
        <v>15</v>
      </c>
      <c r="D212">
        <v>8</v>
      </c>
      <c r="E212">
        <v>67.3</v>
      </c>
      <c r="F212">
        <v>294</v>
      </c>
      <c r="G212">
        <v>120</v>
      </c>
      <c r="H212">
        <v>0</v>
      </c>
      <c r="I212">
        <v>1</v>
      </c>
      <c r="J212">
        <v>117</v>
      </c>
      <c r="K212">
        <v>3.1399999999999997</v>
      </c>
      <c r="N212">
        <v>1.64</v>
      </c>
      <c r="O212" s="11">
        <v>1</v>
      </c>
      <c r="P212" s="11">
        <v>5</v>
      </c>
      <c r="Q212">
        <v>11</v>
      </c>
      <c r="R212">
        <v>22.8</v>
      </c>
      <c r="S212">
        <v>256.60000000000002</v>
      </c>
      <c r="T212" s="11">
        <v>80</v>
      </c>
      <c r="W212">
        <v>0</v>
      </c>
      <c r="X212" s="11">
        <v>2</v>
      </c>
      <c r="Y212" s="11">
        <v>150</v>
      </c>
      <c r="Z212" s="11">
        <v>3.27</v>
      </c>
    </row>
    <row r="213" spans="1:26" x14ac:dyDescent="0.25">
      <c r="A213">
        <v>1.25</v>
      </c>
      <c r="B213" s="11">
        <v>1</v>
      </c>
      <c r="C213">
        <v>15</v>
      </c>
      <c r="D213">
        <v>8</v>
      </c>
      <c r="E213">
        <v>114.6</v>
      </c>
      <c r="F213">
        <v>372.4</v>
      </c>
      <c r="G213">
        <v>20</v>
      </c>
      <c r="H213">
        <v>0</v>
      </c>
      <c r="I213">
        <v>2</v>
      </c>
      <c r="J213">
        <v>138</v>
      </c>
      <c r="K213">
        <v>1.48</v>
      </c>
      <c r="N213">
        <v>1.58</v>
      </c>
      <c r="O213" s="11">
        <v>1</v>
      </c>
      <c r="P213" s="11">
        <v>5</v>
      </c>
      <c r="Q213">
        <v>11</v>
      </c>
      <c r="R213">
        <v>22.8</v>
      </c>
      <c r="S213">
        <v>317</v>
      </c>
      <c r="T213" s="11">
        <v>10</v>
      </c>
      <c r="W213">
        <v>0</v>
      </c>
      <c r="X213" s="11">
        <v>2</v>
      </c>
      <c r="Y213" s="11">
        <v>150</v>
      </c>
      <c r="Z213" s="11">
        <v>4.3</v>
      </c>
    </row>
    <row r="214" spans="1:26" x14ac:dyDescent="0.25">
      <c r="A214">
        <v>1.32</v>
      </c>
      <c r="B214" s="11">
        <v>1</v>
      </c>
      <c r="C214">
        <v>15</v>
      </c>
      <c r="D214">
        <v>8</v>
      </c>
      <c r="E214">
        <v>114.6</v>
      </c>
      <c r="F214">
        <v>372.4</v>
      </c>
      <c r="G214">
        <v>60</v>
      </c>
      <c r="H214">
        <v>0</v>
      </c>
      <c r="I214">
        <v>2</v>
      </c>
      <c r="J214">
        <v>138</v>
      </c>
      <c r="K214">
        <v>2.87</v>
      </c>
      <c r="N214">
        <v>1.6</v>
      </c>
      <c r="O214" s="11">
        <v>1</v>
      </c>
      <c r="P214" s="11">
        <v>5</v>
      </c>
      <c r="Q214">
        <v>11</v>
      </c>
      <c r="R214">
        <v>22.8</v>
      </c>
      <c r="S214">
        <v>317</v>
      </c>
      <c r="T214" s="11">
        <v>20</v>
      </c>
      <c r="W214">
        <v>0</v>
      </c>
      <c r="X214" s="11">
        <v>2</v>
      </c>
      <c r="Y214" s="11">
        <v>150</v>
      </c>
      <c r="Z214" s="11">
        <v>4.2</v>
      </c>
    </row>
    <row r="215" spans="1:26" x14ac:dyDescent="0.25">
      <c r="A215">
        <v>1.53</v>
      </c>
      <c r="B215" s="11">
        <v>1</v>
      </c>
      <c r="C215">
        <v>15</v>
      </c>
      <c r="D215">
        <v>8</v>
      </c>
      <c r="E215">
        <v>114.6</v>
      </c>
      <c r="F215">
        <v>372.4</v>
      </c>
      <c r="G215">
        <v>100</v>
      </c>
      <c r="H215">
        <v>0</v>
      </c>
      <c r="I215">
        <v>2</v>
      </c>
      <c r="J215">
        <v>138</v>
      </c>
      <c r="K215">
        <v>3.9899999999999998</v>
      </c>
      <c r="N215">
        <v>1.59</v>
      </c>
      <c r="O215" s="11">
        <v>1</v>
      </c>
      <c r="P215" s="11">
        <v>5</v>
      </c>
      <c r="Q215">
        <v>11</v>
      </c>
      <c r="R215">
        <v>22.8</v>
      </c>
      <c r="S215">
        <v>317</v>
      </c>
      <c r="T215" s="11">
        <v>30</v>
      </c>
      <c r="W215">
        <v>0</v>
      </c>
      <c r="X215" s="11">
        <v>2</v>
      </c>
      <c r="Y215" s="11">
        <v>150</v>
      </c>
      <c r="Z215" s="11">
        <v>4.53</v>
      </c>
    </row>
    <row r="216" spans="1:26" x14ac:dyDescent="0.25">
      <c r="A216">
        <v>1.53</v>
      </c>
      <c r="B216" s="11">
        <v>1</v>
      </c>
      <c r="C216">
        <v>15</v>
      </c>
      <c r="D216">
        <v>8</v>
      </c>
      <c r="E216">
        <v>114.6</v>
      </c>
      <c r="F216">
        <v>372.4</v>
      </c>
      <c r="G216">
        <v>120</v>
      </c>
      <c r="H216">
        <v>0</v>
      </c>
      <c r="I216">
        <v>2</v>
      </c>
      <c r="J216">
        <v>138</v>
      </c>
      <c r="K216">
        <v>2.7800000000000002</v>
      </c>
      <c r="N216">
        <v>1.56</v>
      </c>
      <c r="O216" s="11">
        <v>1</v>
      </c>
      <c r="P216" s="11">
        <v>5</v>
      </c>
      <c r="Q216">
        <v>11</v>
      </c>
      <c r="R216">
        <v>22.8</v>
      </c>
      <c r="S216">
        <v>317</v>
      </c>
      <c r="T216" s="11">
        <v>40</v>
      </c>
      <c r="W216">
        <v>0</v>
      </c>
      <c r="X216" s="11">
        <v>2</v>
      </c>
      <c r="Y216" s="11">
        <v>150</v>
      </c>
      <c r="Z216" s="11">
        <v>4.2</v>
      </c>
    </row>
    <row r="217" spans="1:26" x14ac:dyDescent="0.25">
      <c r="A217">
        <v>1.32</v>
      </c>
      <c r="B217" s="11">
        <v>1</v>
      </c>
      <c r="C217">
        <v>15</v>
      </c>
      <c r="D217">
        <v>8</v>
      </c>
      <c r="E217">
        <v>70.400000000000006</v>
      </c>
      <c r="F217">
        <v>372.4</v>
      </c>
      <c r="G217">
        <v>20</v>
      </c>
      <c r="H217">
        <v>0</v>
      </c>
      <c r="I217">
        <v>3</v>
      </c>
      <c r="J217">
        <v>151</v>
      </c>
      <c r="K217">
        <v>2.0100000000000002</v>
      </c>
      <c r="N217">
        <v>1.63</v>
      </c>
      <c r="O217" s="11">
        <v>1</v>
      </c>
      <c r="P217" s="11">
        <v>5</v>
      </c>
      <c r="Q217">
        <v>11</v>
      </c>
      <c r="R217">
        <v>22.8</v>
      </c>
      <c r="S217">
        <v>317</v>
      </c>
      <c r="T217" s="11">
        <v>60</v>
      </c>
      <c r="W217">
        <v>0</v>
      </c>
      <c r="X217" s="11">
        <v>2</v>
      </c>
      <c r="Y217" s="11">
        <v>150</v>
      </c>
      <c r="Z217" s="11">
        <v>3.5</v>
      </c>
    </row>
    <row r="218" spans="1:26" x14ac:dyDescent="0.25">
      <c r="A218">
        <v>1.49</v>
      </c>
      <c r="B218" s="11">
        <v>1</v>
      </c>
      <c r="C218">
        <v>15</v>
      </c>
      <c r="D218">
        <v>8</v>
      </c>
      <c r="E218">
        <v>70.400000000000006</v>
      </c>
      <c r="F218">
        <v>372.4</v>
      </c>
      <c r="G218">
        <v>60</v>
      </c>
      <c r="H218">
        <v>0</v>
      </c>
      <c r="I218">
        <v>3</v>
      </c>
      <c r="J218">
        <v>151</v>
      </c>
      <c r="K218">
        <v>2.5300000000000002</v>
      </c>
      <c r="N218">
        <v>1.64</v>
      </c>
      <c r="O218" s="11">
        <v>1</v>
      </c>
      <c r="P218" s="11">
        <v>5</v>
      </c>
      <c r="Q218">
        <v>11</v>
      </c>
      <c r="R218">
        <v>22.8</v>
      </c>
      <c r="S218">
        <v>317</v>
      </c>
      <c r="T218" s="11">
        <v>80</v>
      </c>
      <c r="W218">
        <v>0</v>
      </c>
      <c r="X218" s="11">
        <v>2</v>
      </c>
      <c r="Y218" s="11">
        <v>150</v>
      </c>
      <c r="Z218" s="11">
        <v>3.11</v>
      </c>
    </row>
    <row r="219" spans="1:26" x14ac:dyDescent="0.25">
      <c r="A219">
        <v>1.51</v>
      </c>
      <c r="B219" s="11">
        <v>1</v>
      </c>
      <c r="C219">
        <v>15</v>
      </c>
      <c r="D219">
        <v>8</v>
      </c>
      <c r="E219">
        <v>70.400000000000006</v>
      </c>
      <c r="F219">
        <v>372.4</v>
      </c>
      <c r="G219">
        <v>100</v>
      </c>
      <c r="H219">
        <v>0</v>
      </c>
      <c r="I219">
        <v>3</v>
      </c>
      <c r="J219">
        <v>151</v>
      </c>
      <c r="K219">
        <v>2.71</v>
      </c>
      <c r="N219">
        <v>1.58</v>
      </c>
      <c r="O219" s="11">
        <v>1</v>
      </c>
      <c r="P219" s="11">
        <v>5</v>
      </c>
      <c r="Q219">
        <v>11</v>
      </c>
      <c r="R219">
        <v>22.8</v>
      </c>
      <c r="S219">
        <v>377.4</v>
      </c>
      <c r="T219" s="11">
        <v>10</v>
      </c>
      <c r="W219">
        <v>0</v>
      </c>
      <c r="X219" s="11">
        <v>2</v>
      </c>
      <c r="Y219" s="11">
        <v>150</v>
      </c>
      <c r="Z219" s="11">
        <v>4.0599999999999996</v>
      </c>
    </row>
    <row r="220" spans="1:26" x14ac:dyDescent="0.25">
      <c r="A220">
        <v>1.51</v>
      </c>
      <c r="B220" s="11">
        <v>1</v>
      </c>
      <c r="C220">
        <v>15</v>
      </c>
      <c r="D220">
        <v>8</v>
      </c>
      <c r="E220">
        <v>70.400000000000006</v>
      </c>
      <c r="F220">
        <v>372.4</v>
      </c>
      <c r="G220">
        <v>120</v>
      </c>
      <c r="H220">
        <v>0</v>
      </c>
      <c r="I220">
        <v>3</v>
      </c>
      <c r="J220">
        <v>151</v>
      </c>
      <c r="K220">
        <v>2.4</v>
      </c>
      <c r="N220">
        <v>1.6</v>
      </c>
      <c r="O220" s="11">
        <v>1</v>
      </c>
      <c r="P220" s="11">
        <v>5</v>
      </c>
      <c r="Q220">
        <v>11</v>
      </c>
      <c r="R220">
        <v>22.8</v>
      </c>
      <c r="S220">
        <v>377.4</v>
      </c>
      <c r="T220" s="11">
        <v>20</v>
      </c>
      <c r="W220">
        <v>0</v>
      </c>
      <c r="X220" s="11">
        <v>2</v>
      </c>
      <c r="Y220" s="11">
        <v>150</v>
      </c>
      <c r="Z220" s="11">
        <v>4.0199999999999996</v>
      </c>
    </row>
    <row r="221" spans="1:26" x14ac:dyDescent="0.25">
      <c r="A221">
        <v>1.33</v>
      </c>
      <c r="B221" s="11">
        <v>1</v>
      </c>
      <c r="C221">
        <v>20</v>
      </c>
      <c r="D221">
        <v>8</v>
      </c>
      <c r="E221">
        <v>67.3</v>
      </c>
      <c r="F221">
        <v>274.39999999999998</v>
      </c>
      <c r="G221">
        <v>20</v>
      </c>
      <c r="H221">
        <v>0</v>
      </c>
      <c r="I221">
        <v>1</v>
      </c>
      <c r="J221">
        <v>117</v>
      </c>
      <c r="K221">
        <v>2.2999999999999998</v>
      </c>
      <c r="N221">
        <v>1.59</v>
      </c>
      <c r="O221" s="11">
        <v>1</v>
      </c>
      <c r="P221" s="11">
        <v>5</v>
      </c>
      <c r="Q221">
        <v>11</v>
      </c>
      <c r="R221">
        <v>22.8</v>
      </c>
      <c r="S221">
        <v>377.4</v>
      </c>
      <c r="T221" s="11">
        <v>30</v>
      </c>
      <c r="W221">
        <v>0</v>
      </c>
      <c r="X221" s="11">
        <v>2</v>
      </c>
      <c r="Y221" s="11">
        <v>150</v>
      </c>
      <c r="Z221" s="11">
        <v>4.17</v>
      </c>
    </row>
    <row r="222" spans="1:26" x14ac:dyDescent="0.25">
      <c r="A222">
        <v>1.43</v>
      </c>
      <c r="B222" s="11">
        <v>1</v>
      </c>
      <c r="C222">
        <v>20</v>
      </c>
      <c r="D222">
        <v>8</v>
      </c>
      <c r="E222">
        <v>67.3</v>
      </c>
      <c r="F222">
        <v>274.39999999999998</v>
      </c>
      <c r="G222">
        <v>60</v>
      </c>
      <c r="H222">
        <v>0</v>
      </c>
      <c r="I222">
        <v>1</v>
      </c>
      <c r="J222">
        <v>117</v>
      </c>
      <c r="K222">
        <v>4.2299999999999995</v>
      </c>
      <c r="N222">
        <v>1.56</v>
      </c>
      <c r="O222" s="11">
        <v>1</v>
      </c>
      <c r="P222" s="11">
        <v>5</v>
      </c>
      <c r="Q222">
        <v>11</v>
      </c>
      <c r="R222">
        <v>22.8</v>
      </c>
      <c r="S222">
        <v>377.4</v>
      </c>
      <c r="T222" s="11">
        <v>40</v>
      </c>
      <c r="W222">
        <v>0</v>
      </c>
      <c r="X222" s="11">
        <v>2</v>
      </c>
      <c r="Y222" s="11">
        <v>150</v>
      </c>
      <c r="Z222" s="11">
        <v>3.9</v>
      </c>
    </row>
    <row r="223" spans="1:26" x14ac:dyDescent="0.25">
      <c r="A223">
        <v>1.47</v>
      </c>
      <c r="B223" s="11">
        <v>1</v>
      </c>
      <c r="C223">
        <v>20</v>
      </c>
      <c r="D223">
        <v>8</v>
      </c>
      <c r="E223">
        <v>67.3</v>
      </c>
      <c r="F223">
        <v>274.39999999999998</v>
      </c>
      <c r="G223">
        <v>100</v>
      </c>
      <c r="H223">
        <v>0</v>
      </c>
      <c r="I223">
        <v>1</v>
      </c>
      <c r="J223">
        <v>117</v>
      </c>
      <c r="K223">
        <v>3.78</v>
      </c>
      <c r="N223">
        <v>1.63</v>
      </c>
      <c r="O223" s="11">
        <v>1</v>
      </c>
      <c r="P223" s="11">
        <v>5</v>
      </c>
      <c r="Q223">
        <v>11</v>
      </c>
      <c r="R223">
        <v>22.8</v>
      </c>
      <c r="S223">
        <v>377.4</v>
      </c>
      <c r="T223" s="11">
        <v>60</v>
      </c>
      <c r="W223">
        <v>0</v>
      </c>
      <c r="X223" s="11">
        <v>2</v>
      </c>
      <c r="Y223" s="11">
        <v>150</v>
      </c>
      <c r="Z223" s="11">
        <v>3.73</v>
      </c>
    </row>
    <row r="224" spans="1:26" x14ac:dyDescent="0.25">
      <c r="A224">
        <v>1.47</v>
      </c>
      <c r="B224" s="11">
        <v>1</v>
      </c>
      <c r="C224">
        <v>20</v>
      </c>
      <c r="D224">
        <v>8</v>
      </c>
      <c r="E224">
        <v>67.3</v>
      </c>
      <c r="F224">
        <v>274.39999999999998</v>
      </c>
      <c r="G224">
        <v>120</v>
      </c>
      <c r="H224">
        <v>0</v>
      </c>
      <c r="I224">
        <v>1</v>
      </c>
      <c r="J224">
        <v>117</v>
      </c>
      <c r="K224">
        <v>3.4299999999999997</v>
      </c>
      <c r="N224">
        <v>1.64</v>
      </c>
      <c r="O224" s="11">
        <v>1</v>
      </c>
      <c r="P224" s="11">
        <v>5</v>
      </c>
      <c r="Q224">
        <v>11</v>
      </c>
      <c r="R224">
        <v>22.8</v>
      </c>
      <c r="S224">
        <v>377.4</v>
      </c>
      <c r="T224" s="11">
        <v>80</v>
      </c>
      <c r="W224">
        <v>0</v>
      </c>
      <c r="X224" s="11">
        <v>2</v>
      </c>
      <c r="Y224" s="11">
        <v>150</v>
      </c>
      <c r="Z224" s="11">
        <v>2.98</v>
      </c>
    </row>
    <row r="225" spans="1:26" x14ac:dyDescent="0.25">
      <c r="A225">
        <v>1.25</v>
      </c>
      <c r="B225" s="11">
        <v>1</v>
      </c>
      <c r="C225">
        <v>20</v>
      </c>
      <c r="D225">
        <v>8</v>
      </c>
      <c r="E225">
        <v>114.6</v>
      </c>
      <c r="F225">
        <v>362.6</v>
      </c>
      <c r="G225">
        <v>20</v>
      </c>
      <c r="H225">
        <v>0</v>
      </c>
      <c r="I225">
        <v>2</v>
      </c>
      <c r="J225">
        <v>138</v>
      </c>
      <c r="K225">
        <v>1.75</v>
      </c>
      <c r="N225">
        <v>1.6</v>
      </c>
      <c r="O225" s="11">
        <v>1</v>
      </c>
      <c r="P225" s="11">
        <v>5</v>
      </c>
      <c r="Q225">
        <v>11</v>
      </c>
      <c r="R225">
        <v>18.600000000000001</v>
      </c>
      <c r="S225">
        <v>219.2</v>
      </c>
      <c r="T225" s="11">
        <v>20</v>
      </c>
      <c r="W225">
        <v>23</v>
      </c>
      <c r="X225" s="11">
        <v>1</v>
      </c>
      <c r="Y225" s="11">
        <v>150</v>
      </c>
      <c r="Z225" s="11">
        <v>5.0199999999999996</v>
      </c>
    </row>
    <row r="226" spans="1:26" x14ac:dyDescent="0.25">
      <c r="A226">
        <v>1.32</v>
      </c>
      <c r="B226" s="11">
        <v>1</v>
      </c>
      <c r="C226">
        <v>20</v>
      </c>
      <c r="D226">
        <v>8</v>
      </c>
      <c r="E226">
        <v>114.6</v>
      </c>
      <c r="F226">
        <v>362.6</v>
      </c>
      <c r="G226">
        <v>60</v>
      </c>
      <c r="H226">
        <v>0</v>
      </c>
      <c r="I226">
        <v>2</v>
      </c>
      <c r="J226">
        <v>138</v>
      </c>
      <c r="K226">
        <v>2.71</v>
      </c>
      <c r="N226">
        <v>1.56</v>
      </c>
      <c r="O226" s="11">
        <v>1</v>
      </c>
      <c r="P226" s="11">
        <v>5</v>
      </c>
      <c r="Q226">
        <v>11</v>
      </c>
      <c r="R226">
        <v>18.600000000000001</v>
      </c>
      <c r="S226">
        <v>219.2</v>
      </c>
      <c r="T226" s="11">
        <v>40</v>
      </c>
      <c r="W226">
        <v>23</v>
      </c>
      <c r="X226" s="11">
        <v>1</v>
      </c>
      <c r="Y226" s="11">
        <v>150</v>
      </c>
      <c r="Z226" s="11">
        <v>5.37</v>
      </c>
    </row>
    <row r="227" spans="1:26" x14ac:dyDescent="0.25">
      <c r="A227">
        <v>1.53</v>
      </c>
      <c r="B227" s="11">
        <v>1</v>
      </c>
      <c r="C227">
        <v>20</v>
      </c>
      <c r="D227">
        <v>8</v>
      </c>
      <c r="E227">
        <v>114.6</v>
      </c>
      <c r="F227">
        <v>362.6</v>
      </c>
      <c r="G227">
        <v>100</v>
      </c>
      <c r="H227">
        <v>0</v>
      </c>
      <c r="I227">
        <v>2</v>
      </c>
      <c r="J227">
        <v>138</v>
      </c>
      <c r="K227">
        <v>3.9799999999999995</v>
      </c>
      <c r="N227">
        <v>1.6</v>
      </c>
      <c r="O227" s="11">
        <v>1</v>
      </c>
      <c r="P227" s="11">
        <v>5</v>
      </c>
      <c r="Q227">
        <v>11</v>
      </c>
      <c r="R227">
        <v>18.600000000000001</v>
      </c>
      <c r="S227">
        <v>219.2</v>
      </c>
      <c r="T227" s="11">
        <v>20</v>
      </c>
      <c r="W227">
        <v>46</v>
      </c>
      <c r="X227" s="11">
        <v>1</v>
      </c>
      <c r="Y227" s="11">
        <v>150</v>
      </c>
      <c r="Z227" s="11">
        <v>4.99</v>
      </c>
    </row>
    <row r="228" spans="1:26" x14ac:dyDescent="0.25">
      <c r="A228">
        <v>1.53</v>
      </c>
      <c r="B228" s="11">
        <v>1</v>
      </c>
      <c r="C228">
        <v>20</v>
      </c>
      <c r="D228">
        <v>8</v>
      </c>
      <c r="E228">
        <v>114.6</v>
      </c>
      <c r="F228">
        <v>362.6</v>
      </c>
      <c r="G228">
        <v>120</v>
      </c>
      <c r="H228">
        <v>0</v>
      </c>
      <c r="I228">
        <v>2</v>
      </c>
      <c r="J228">
        <v>138</v>
      </c>
      <c r="K228">
        <v>2.81</v>
      </c>
      <c r="N228">
        <v>1.56</v>
      </c>
      <c r="O228" s="11">
        <v>1</v>
      </c>
      <c r="P228" s="11">
        <v>5</v>
      </c>
      <c r="Q228">
        <v>11</v>
      </c>
      <c r="R228">
        <v>18.600000000000001</v>
      </c>
      <c r="S228">
        <v>219.2</v>
      </c>
      <c r="T228" s="11">
        <v>40</v>
      </c>
      <c r="W228">
        <v>46</v>
      </c>
      <c r="X228" s="11">
        <v>1</v>
      </c>
      <c r="Y228" s="11">
        <v>150</v>
      </c>
      <c r="Z228" s="11">
        <v>4.7699999999999996</v>
      </c>
    </row>
    <row r="229" spans="1:26" x14ac:dyDescent="0.25">
      <c r="A229">
        <v>1.32</v>
      </c>
      <c r="B229" s="11">
        <v>1</v>
      </c>
      <c r="C229">
        <v>20</v>
      </c>
      <c r="D229">
        <v>8</v>
      </c>
      <c r="E229">
        <v>70.400000000000006</v>
      </c>
      <c r="F229">
        <v>274.39999999999998</v>
      </c>
      <c r="G229">
        <v>20</v>
      </c>
      <c r="H229">
        <v>0</v>
      </c>
      <c r="I229">
        <v>3</v>
      </c>
      <c r="J229">
        <v>151</v>
      </c>
      <c r="K229">
        <v>1.41</v>
      </c>
      <c r="N229">
        <v>1.6</v>
      </c>
      <c r="O229" s="11">
        <v>1</v>
      </c>
      <c r="P229" s="11">
        <v>5</v>
      </c>
      <c r="Q229">
        <v>11</v>
      </c>
      <c r="R229">
        <v>18.600000000000001</v>
      </c>
      <c r="S229">
        <v>219.2</v>
      </c>
      <c r="T229" s="11">
        <v>20</v>
      </c>
      <c r="W229">
        <v>61</v>
      </c>
      <c r="X229" s="11">
        <v>1</v>
      </c>
      <c r="Y229" s="11">
        <v>150</v>
      </c>
      <c r="Z229" s="11">
        <v>5.34</v>
      </c>
    </row>
    <row r="230" spans="1:26" x14ac:dyDescent="0.25">
      <c r="A230">
        <v>1.49</v>
      </c>
      <c r="B230" s="11">
        <v>1</v>
      </c>
      <c r="C230">
        <v>20</v>
      </c>
      <c r="D230">
        <v>8</v>
      </c>
      <c r="E230">
        <v>70.400000000000006</v>
      </c>
      <c r="F230">
        <v>274.39999999999998</v>
      </c>
      <c r="G230">
        <v>60</v>
      </c>
      <c r="H230">
        <v>0</v>
      </c>
      <c r="I230">
        <v>3</v>
      </c>
      <c r="J230">
        <v>151</v>
      </c>
      <c r="K230">
        <v>1.28</v>
      </c>
      <c r="N230">
        <v>1.56</v>
      </c>
      <c r="O230" s="11">
        <v>1</v>
      </c>
      <c r="P230" s="11">
        <v>5</v>
      </c>
      <c r="Q230">
        <v>11</v>
      </c>
      <c r="R230">
        <v>18.600000000000001</v>
      </c>
      <c r="S230">
        <v>219.2</v>
      </c>
      <c r="T230" s="11">
        <v>40</v>
      </c>
      <c r="W230">
        <v>61</v>
      </c>
      <c r="X230" s="11">
        <v>1</v>
      </c>
      <c r="Y230" s="11">
        <v>150</v>
      </c>
      <c r="Z230" s="11">
        <v>5.49</v>
      </c>
    </row>
    <row r="231" spans="1:26" x14ac:dyDescent="0.25">
      <c r="A231">
        <v>1.51</v>
      </c>
      <c r="B231" s="11">
        <v>1</v>
      </c>
      <c r="C231">
        <v>20</v>
      </c>
      <c r="D231">
        <v>8</v>
      </c>
      <c r="E231">
        <v>70.400000000000006</v>
      </c>
      <c r="F231">
        <v>274.39999999999998</v>
      </c>
      <c r="G231">
        <v>100</v>
      </c>
      <c r="H231">
        <v>0</v>
      </c>
      <c r="I231">
        <v>3</v>
      </c>
      <c r="J231">
        <v>151</v>
      </c>
      <c r="K231">
        <v>1.8399999999999999</v>
      </c>
      <c r="N231">
        <v>1.6</v>
      </c>
      <c r="O231" s="11">
        <v>1</v>
      </c>
      <c r="P231" s="11">
        <v>5</v>
      </c>
      <c r="Q231">
        <v>11</v>
      </c>
      <c r="R231">
        <v>18.600000000000001</v>
      </c>
      <c r="S231">
        <v>219.2</v>
      </c>
      <c r="T231" s="11">
        <v>20</v>
      </c>
      <c r="W231">
        <v>99</v>
      </c>
      <c r="X231" s="11">
        <v>1</v>
      </c>
      <c r="Y231" s="11">
        <v>150</v>
      </c>
      <c r="Z231" s="11">
        <v>9.15</v>
      </c>
    </row>
    <row r="232" spans="1:26" x14ac:dyDescent="0.25">
      <c r="A232">
        <v>1.51</v>
      </c>
      <c r="B232" s="11">
        <v>1</v>
      </c>
      <c r="C232">
        <v>20</v>
      </c>
      <c r="D232">
        <v>8</v>
      </c>
      <c r="E232">
        <v>70.400000000000006</v>
      </c>
      <c r="F232">
        <v>274.39999999999998</v>
      </c>
      <c r="G232">
        <v>120</v>
      </c>
      <c r="H232">
        <v>0</v>
      </c>
      <c r="I232">
        <v>3</v>
      </c>
      <c r="J232">
        <v>151</v>
      </c>
      <c r="K232">
        <v>1.51</v>
      </c>
      <c r="N232">
        <v>1.56</v>
      </c>
      <c r="O232" s="11">
        <v>1</v>
      </c>
      <c r="P232" s="11">
        <v>5</v>
      </c>
      <c r="Q232">
        <v>11</v>
      </c>
      <c r="R232">
        <v>18.600000000000001</v>
      </c>
      <c r="S232">
        <v>219.2</v>
      </c>
      <c r="T232" s="11">
        <v>40</v>
      </c>
      <c r="W232">
        <v>99</v>
      </c>
      <c r="X232" s="11">
        <v>1</v>
      </c>
      <c r="Y232" s="11">
        <v>150</v>
      </c>
      <c r="Z232" s="11">
        <v>7.12</v>
      </c>
    </row>
    <row r="233" spans="1:26" x14ac:dyDescent="0.25">
      <c r="A233">
        <v>1.33</v>
      </c>
      <c r="B233" s="11">
        <v>1</v>
      </c>
      <c r="C233">
        <v>25</v>
      </c>
      <c r="D233">
        <v>8</v>
      </c>
      <c r="E233">
        <v>67.3</v>
      </c>
      <c r="F233">
        <v>254.8</v>
      </c>
      <c r="G233">
        <v>20</v>
      </c>
      <c r="H233">
        <v>0</v>
      </c>
      <c r="I233">
        <v>1</v>
      </c>
      <c r="J233">
        <v>117</v>
      </c>
      <c r="K233">
        <v>2.31</v>
      </c>
      <c r="N233">
        <v>1.6</v>
      </c>
      <c r="O233" s="11">
        <v>1</v>
      </c>
      <c r="P233" s="11">
        <v>5</v>
      </c>
      <c r="Q233">
        <v>11</v>
      </c>
      <c r="R233">
        <v>18.600000000000001</v>
      </c>
      <c r="S233">
        <v>281.3</v>
      </c>
      <c r="T233" s="11">
        <v>20</v>
      </c>
      <c r="W233">
        <v>23</v>
      </c>
      <c r="X233" s="11">
        <v>1</v>
      </c>
      <c r="Y233" s="11">
        <v>150</v>
      </c>
      <c r="Z233" s="11">
        <v>4.37</v>
      </c>
    </row>
    <row r="234" spans="1:26" x14ac:dyDescent="0.25">
      <c r="A234">
        <v>1.43</v>
      </c>
      <c r="B234" s="11">
        <v>1</v>
      </c>
      <c r="C234">
        <v>25</v>
      </c>
      <c r="D234">
        <v>8</v>
      </c>
      <c r="E234">
        <v>67.3</v>
      </c>
      <c r="F234">
        <v>254.8</v>
      </c>
      <c r="G234">
        <v>60</v>
      </c>
      <c r="H234">
        <v>0</v>
      </c>
      <c r="I234">
        <v>1</v>
      </c>
      <c r="J234">
        <v>117</v>
      </c>
      <c r="K234">
        <v>4.2299999999999995</v>
      </c>
      <c r="N234">
        <v>1.56</v>
      </c>
      <c r="O234" s="11">
        <v>1</v>
      </c>
      <c r="P234" s="11">
        <v>5</v>
      </c>
      <c r="Q234">
        <v>11</v>
      </c>
      <c r="R234">
        <v>18.600000000000001</v>
      </c>
      <c r="S234">
        <v>281.3</v>
      </c>
      <c r="T234" s="11">
        <v>40</v>
      </c>
      <c r="W234">
        <v>23</v>
      </c>
      <c r="X234" s="11">
        <v>1</v>
      </c>
      <c r="Y234" s="11">
        <v>150</v>
      </c>
      <c r="Z234" s="11">
        <v>5.85</v>
      </c>
    </row>
    <row r="235" spans="1:26" x14ac:dyDescent="0.25">
      <c r="A235">
        <v>1.47</v>
      </c>
      <c r="B235" s="11">
        <v>1</v>
      </c>
      <c r="C235">
        <v>25</v>
      </c>
      <c r="D235">
        <v>8</v>
      </c>
      <c r="E235">
        <v>67.3</v>
      </c>
      <c r="F235">
        <v>254.8</v>
      </c>
      <c r="G235">
        <v>100</v>
      </c>
      <c r="H235">
        <v>0</v>
      </c>
      <c r="I235">
        <v>1</v>
      </c>
      <c r="J235">
        <v>117</v>
      </c>
      <c r="K235">
        <v>3.69</v>
      </c>
      <c r="N235">
        <v>1.6</v>
      </c>
      <c r="O235" s="11">
        <v>1</v>
      </c>
      <c r="P235" s="11">
        <v>5</v>
      </c>
      <c r="Q235">
        <v>11</v>
      </c>
      <c r="R235">
        <v>18.600000000000001</v>
      </c>
      <c r="S235">
        <v>281.3</v>
      </c>
      <c r="T235" s="11">
        <v>20</v>
      </c>
      <c r="W235">
        <v>46</v>
      </c>
      <c r="X235" s="11">
        <v>1</v>
      </c>
      <c r="Y235" s="11">
        <v>150</v>
      </c>
      <c r="Z235" s="11">
        <v>4.1100000000000003</v>
      </c>
    </row>
    <row r="236" spans="1:26" x14ac:dyDescent="0.25">
      <c r="A236">
        <v>1.47</v>
      </c>
      <c r="B236" s="11">
        <v>1</v>
      </c>
      <c r="C236">
        <v>25</v>
      </c>
      <c r="D236">
        <v>8</v>
      </c>
      <c r="E236">
        <v>67.3</v>
      </c>
      <c r="F236">
        <v>254.8</v>
      </c>
      <c r="G236">
        <v>120</v>
      </c>
      <c r="H236">
        <v>0</v>
      </c>
      <c r="I236">
        <v>1</v>
      </c>
      <c r="J236">
        <v>117</v>
      </c>
      <c r="K236">
        <v>3.41</v>
      </c>
      <c r="N236">
        <v>1.56</v>
      </c>
      <c r="O236" s="11">
        <v>1</v>
      </c>
      <c r="P236" s="11">
        <v>5</v>
      </c>
      <c r="Q236">
        <v>11</v>
      </c>
      <c r="R236">
        <v>18.600000000000001</v>
      </c>
      <c r="S236">
        <v>281.3</v>
      </c>
      <c r="T236" s="11">
        <v>40</v>
      </c>
      <c r="W236">
        <v>46</v>
      </c>
      <c r="X236" s="11">
        <v>1</v>
      </c>
      <c r="Y236" s="11">
        <v>150</v>
      </c>
      <c r="Z236" s="11">
        <v>5.5</v>
      </c>
    </row>
    <row r="237" spans="1:26" x14ac:dyDescent="0.25">
      <c r="A237">
        <v>1.25</v>
      </c>
      <c r="B237" s="11">
        <v>1</v>
      </c>
      <c r="C237">
        <v>25</v>
      </c>
      <c r="D237">
        <v>8</v>
      </c>
      <c r="E237">
        <v>114.6</v>
      </c>
      <c r="F237">
        <v>245</v>
      </c>
      <c r="G237">
        <v>20</v>
      </c>
      <c r="H237">
        <v>0</v>
      </c>
      <c r="I237">
        <v>2</v>
      </c>
      <c r="J237">
        <v>138</v>
      </c>
      <c r="K237">
        <v>1.92</v>
      </c>
      <c r="N237">
        <v>1.6</v>
      </c>
      <c r="O237" s="11">
        <v>1</v>
      </c>
      <c r="P237" s="11">
        <v>5</v>
      </c>
      <c r="Q237">
        <v>11</v>
      </c>
      <c r="R237">
        <v>18.600000000000001</v>
      </c>
      <c r="S237">
        <v>281.3</v>
      </c>
      <c r="T237" s="11">
        <v>20</v>
      </c>
      <c r="W237">
        <v>61</v>
      </c>
      <c r="X237" s="11">
        <v>1</v>
      </c>
      <c r="Y237" s="11">
        <v>150</v>
      </c>
      <c r="Z237" s="11">
        <v>5.28</v>
      </c>
    </row>
    <row r="238" spans="1:26" x14ac:dyDescent="0.25">
      <c r="A238">
        <v>1.32</v>
      </c>
      <c r="B238" s="11">
        <v>1</v>
      </c>
      <c r="C238">
        <v>25</v>
      </c>
      <c r="D238">
        <v>8</v>
      </c>
      <c r="E238">
        <v>114.6</v>
      </c>
      <c r="F238">
        <v>245</v>
      </c>
      <c r="G238">
        <v>60</v>
      </c>
      <c r="H238">
        <v>0</v>
      </c>
      <c r="I238">
        <v>2</v>
      </c>
      <c r="J238">
        <v>138</v>
      </c>
      <c r="K238">
        <v>2.83</v>
      </c>
      <c r="N238">
        <v>1.56</v>
      </c>
      <c r="O238" s="11">
        <v>1</v>
      </c>
      <c r="P238" s="11">
        <v>5</v>
      </c>
      <c r="Q238">
        <v>11</v>
      </c>
      <c r="R238">
        <v>18.600000000000001</v>
      </c>
      <c r="S238">
        <v>281.3</v>
      </c>
      <c r="T238" s="11">
        <v>40</v>
      </c>
      <c r="W238">
        <v>61</v>
      </c>
      <c r="X238" s="11">
        <v>1</v>
      </c>
      <c r="Y238" s="11">
        <v>150</v>
      </c>
      <c r="Z238" s="11">
        <v>5.08</v>
      </c>
    </row>
    <row r="239" spans="1:26" x14ac:dyDescent="0.25">
      <c r="A239">
        <v>1.53</v>
      </c>
      <c r="B239" s="11">
        <v>1</v>
      </c>
      <c r="C239">
        <v>25</v>
      </c>
      <c r="D239">
        <v>8</v>
      </c>
      <c r="E239">
        <v>114.6</v>
      </c>
      <c r="F239">
        <v>245</v>
      </c>
      <c r="G239">
        <v>100</v>
      </c>
      <c r="H239">
        <v>0</v>
      </c>
      <c r="I239">
        <v>2</v>
      </c>
      <c r="J239">
        <v>138</v>
      </c>
      <c r="K239">
        <v>3.6399999999999997</v>
      </c>
      <c r="N239">
        <v>1.6</v>
      </c>
      <c r="O239" s="11">
        <v>1</v>
      </c>
      <c r="P239" s="11">
        <v>5</v>
      </c>
      <c r="Q239">
        <v>11</v>
      </c>
      <c r="R239">
        <v>18.600000000000001</v>
      </c>
      <c r="S239">
        <v>281.3</v>
      </c>
      <c r="T239" s="11">
        <v>20</v>
      </c>
      <c r="W239">
        <v>99</v>
      </c>
      <c r="X239" s="11">
        <v>1</v>
      </c>
      <c r="Y239" s="11">
        <v>150</v>
      </c>
      <c r="Z239" s="11">
        <v>7.84</v>
      </c>
    </row>
    <row r="240" spans="1:26" x14ac:dyDescent="0.25">
      <c r="A240">
        <v>1.53</v>
      </c>
      <c r="B240" s="11">
        <v>1</v>
      </c>
      <c r="C240">
        <v>25</v>
      </c>
      <c r="D240">
        <v>8</v>
      </c>
      <c r="E240">
        <v>114.6</v>
      </c>
      <c r="F240">
        <v>245</v>
      </c>
      <c r="G240">
        <v>120</v>
      </c>
      <c r="H240">
        <v>0</v>
      </c>
      <c r="I240">
        <v>2</v>
      </c>
      <c r="J240">
        <v>138</v>
      </c>
      <c r="K240">
        <v>2.8</v>
      </c>
      <c r="N240">
        <v>1.56</v>
      </c>
      <c r="O240" s="11">
        <v>1</v>
      </c>
      <c r="P240" s="11">
        <v>5</v>
      </c>
      <c r="Q240">
        <v>11</v>
      </c>
      <c r="R240">
        <v>18.600000000000001</v>
      </c>
      <c r="S240">
        <v>281.3</v>
      </c>
      <c r="T240" s="11">
        <v>40</v>
      </c>
      <c r="W240">
        <v>99</v>
      </c>
      <c r="X240" s="11">
        <v>1</v>
      </c>
      <c r="Y240" s="11">
        <v>150</v>
      </c>
      <c r="Z240" s="11">
        <v>6.03</v>
      </c>
    </row>
    <row r="241" spans="1:26" x14ac:dyDescent="0.25">
      <c r="A241">
        <v>1.32</v>
      </c>
      <c r="B241" s="11">
        <v>1</v>
      </c>
      <c r="C241">
        <v>25</v>
      </c>
      <c r="D241">
        <v>8</v>
      </c>
      <c r="E241">
        <v>70.400000000000006</v>
      </c>
      <c r="F241">
        <v>235.2</v>
      </c>
      <c r="G241">
        <v>20</v>
      </c>
      <c r="H241">
        <v>0</v>
      </c>
      <c r="I241">
        <v>3</v>
      </c>
      <c r="J241">
        <v>151</v>
      </c>
      <c r="K241">
        <v>1.61</v>
      </c>
      <c r="N241">
        <v>1.6</v>
      </c>
      <c r="O241" s="11">
        <v>1</v>
      </c>
      <c r="P241" s="11">
        <v>5</v>
      </c>
      <c r="Q241">
        <v>11</v>
      </c>
      <c r="R241">
        <v>18.600000000000001</v>
      </c>
      <c r="S241">
        <v>343.3</v>
      </c>
      <c r="T241" s="11">
        <v>20</v>
      </c>
      <c r="W241">
        <v>23</v>
      </c>
      <c r="X241" s="11">
        <v>1</v>
      </c>
      <c r="Y241" s="11">
        <v>150</v>
      </c>
      <c r="Z241" s="11">
        <v>3.55</v>
      </c>
    </row>
    <row r="242" spans="1:26" x14ac:dyDescent="0.25">
      <c r="A242">
        <v>1.49</v>
      </c>
      <c r="B242" s="11">
        <v>1</v>
      </c>
      <c r="C242">
        <v>25</v>
      </c>
      <c r="D242">
        <v>8</v>
      </c>
      <c r="E242">
        <v>70.400000000000006</v>
      </c>
      <c r="F242">
        <v>235.2</v>
      </c>
      <c r="G242">
        <v>60</v>
      </c>
      <c r="H242">
        <v>0</v>
      </c>
      <c r="I242">
        <v>3</v>
      </c>
      <c r="J242">
        <v>151</v>
      </c>
      <c r="K242">
        <v>2.46</v>
      </c>
      <c r="N242">
        <v>1.56</v>
      </c>
      <c r="O242" s="11">
        <v>1</v>
      </c>
      <c r="P242" s="11">
        <v>5</v>
      </c>
      <c r="Q242">
        <v>11</v>
      </c>
      <c r="R242">
        <v>18.600000000000001</v>
      </c>
      <c r="S242">
        <v>343.3</v>
      </c>
      <c r="T242" s="11">
        <v>40</v>
      </c>
      <c r="W242">
        <v>23</v>
      </c>
      <c r="X242" s="11">
        <v>1</v>
      </c>
      <c r="Y242" s="11">
        <v>150</v>
      </c>
      <c r="Z242" s="11">
        <v>4.1900000000000004</v>
      </c>
    </row>
    <row r="243" spans="1:26" x14ac:dyDescent="0.25">
      <c r="A243">
        <v>1.51</v>
      </c>
      <c r="B243" s="11">
        <v>1</v>
      </c>
      <c r="C243">
        <v>25</v>
      </c>
      <c r="D243">
        <v>8</v>
      </c>
      <c r="E243">
        <v>70.400000000000006</v>
      </c>
      <c r="F243">
        <v>235.2</v>
      </c>
      <c r="G243">
        <v>100</v>
      </c>
      <c r="H243">
        <v>0</v>
      </c>
      <c r="I243">
        <v>3</v>
      </c>
      <c r="J243">
        <v>151</v>
      </c>
      <c r="K243">
        <v>3.05</v>
      </c>
      <c r="N243">
        <v>1.6</v>
      </c>
      <c r="O243" s="11">
        <v>1</v>
      </c>
      <c r="P243" s="11">
        <v>5</v>
      </c>
      <c r="Q243">
        <v>11</v>
      </c>
      <c r="R243">
        <v>18.600000000000001</v>
      </c>
      <c r="S243">
        <v>343.3</v>
      </c>
      <c r="T243" s="11">
        <v>20</v>
      </c>
      <c r="W243">
        <v>46</v>
      </c>
      <c r="X243" s="11">
        <v>1</v>
      </c>
      <c r="Y243" s="11">
        <v>150</v>
      </c>
      <c r="Z243" s="11">
        <v>3.44</v>
      </c>
    </row>
    <row r="244" spans="1:26" x14ac:dyDescent="0.25">
      <c r="A244">
        <v>1.51</v>
      </c>
      <c r="B244" s="11">
        <v>1</v>
      </c>
      <c r="C244">
        <v>25</v>
      </c>
      <c r="D244">
        <v>8</v>
      </c>
      <c r="E244">
        <v>70.400000000000006</v>
      </c>
      <c r="F244">
        <v>235.2</v>
      </c>
      <c r="G244">
        <v>120</v>
      </c>
      <c r="H244">
        <v>0</v>
      </c>
      <c r="I244">
        <v>3</v>
      </c>
      <c r="J244">
        <v>151</v>
      </c>
      <c r="K244">
        <v>2.41</v>
      </c>
      <c r="N244">
        <v>1.56</v>
      </c>
      <c r="O244" s="11">
        <v>1</v>
      </c>
      <c r="P244" s="11">
        <v>5</v>
      </c>
      <c r="Q244">
        <v>11</v>
      </c>
      <c r="R244">
        <v>18.600000000000001</v>
      </c>
      <c r="S244">
        <v>343.3</v>
      </c>
      <c r="T244" s="11">
        <v>40</v>
      </c>
      <c r="W244">
        <v>46</v>
      </c>
      <c r="X244" s="11">
        <v>1</v>
      </c>
      <c r="Y244" s="11">
        <v>150</v>
      </c>
      <c r="Z244" s="11">
        <v>4.08</v>
      </c>
    </row>
    <row r="245" spans="1:26" x14ac:dyDescent="0.25">
      <c r="A245">
        <v>1.33</v>
      </c>
      <c r="B245" s="11">
        <v>1</v>
      </c>
      <c r="C245">
        <v>5</v>
      </c>
      <c r="D245">
        <v>8</v>
      </c>
      <c r="E245">
        <v>105</v>
      </c>
      <c r="F245">
        <v>705.6</v>
      </c>
      <c r="G245">
        <v>40</v>
      </c>
      <c r="H245">
        <v>0</v>
      </c>
      <c r="I245">
        <v>1</v>
      </c>
      <c r="J245">
        <v>121</v>
      </c>
      <c r="K245">
        <v>0.83409899999999992</v>
      </c>
      <c r="N245">
        <v>1.6</v>
      </c>
      <c r="O245" s="11">
        <v>1</v>
      </c>
      <c r="P245" s="11">
        <v>5</v>
      </c>
      <c r="Q245">
        <v>11</v>
      </c>
      <c r="R245">
        <v>18.600000000000001</v>
      </c>
      <c r="S245">
        <v>343.3</v>
      </c>
      <c r="T245" s="11">
        <v>20</v>
      </c>
      <c r="W245">
        <v>61</v>
      </c>
      <c r="X245" s="11">
        <v>1</v>
      </c>
      <c r="Y245" s="11">
        <v>150</v>
      </c>
      <c r="Z245" s="11">
        <v>3.15</v>
      </c>
    </row>
    <row r="246" spans="1:26" x14ac:dyDescent="0.25">
      <c r="A246">
        <v>1.33</v>
      </c>
      <c r="B246" s="11">
        <v>1</v>
      </c>
      <c r="C246">
        <v>10</v>
      </c>
      <c r="D246">
        <v>8</v>
      </c>
      <c r="E246">
        <v>105</v>
      </c>
      <c r="F246">
        <v>499.8</v>
      </c>
      <c r="G246">
        <v>40</v>
      </c>
      <c r="H246">
        <v>0</v>
      </c>
      <c r="I246">
        <v>1</v>
      </c>
      <c r="J246">
        <v>121</v>
      </c>
      <c r="K246">
        <v>0.87073900000000004</v>
      </c>
      <c r="N246">
        <v>1.56</v>
      </c>
      <c r="O246" s="11">
        <v>1</v>
      </c>
      <c r="P246" s="11">
        <v>5</v>
      </c>
      <c r="Q246">
        <v>11</v>
      </c>
      <c r="R246">
        <v>18.600000000000001</v>
      </c>
      <c r="S246">
        <v>343.3</v>
      </c>
      <c r="T246" s="11">
        <v>40</v>
      </c>
      <c r="W246">
        <v>61</v>
      </c>
      <c r="X246" s="11">
        <v>1</v>
      </c>
      <c r="Y246" s="11">
        <v>150</v>
      </c>
      <c r="Z246" s="11">
        <v>4.24</v>
      </c>
    </row>
    <row r="247" spans="1:26" x14ac:dyDescent="0.25">
      <c r="A247">
        <v>1.33</v>
      </c>
      <c r="B247" s="11">
        <v>1</v>
      </c>
      <c r="C247">
        <v>15</v>
      </c>
      <c r="D247">
        <v>8</v>
      </c>
      <c r="E247">
        <v>105</v>
      </c>
      <c r="F247">
        <v>333.2</v>
      </c>
      <c r="G247">
        <v>40</v>
      </c>
      <c r="H247">
        <v>0</v>
      </c>
      <c r="I247">
        <v>1</v>
      </c>
      <c r="J247">
        <v>121</v>
      </c>
      <c r="K247">
        <v>2.449338</v>
      </c>
      <c r="N247">
        <v>1.6</v>
      </c>
      <c r="O247" s="11">
        <v>1</v>
      </c>
      <c r="P247" s="11">
        <v>5</v>
      </c>
      <c r="Q247">
        <v>11</v>
      </c>
      <c r="R247">
        <v>18.600000000000001</v>
      </c>
      <c r="S247">
        <v>343.3</v>
      </c>
      <c r="T247" s="11">
        <v>20</v>
      </c>
      <c r="W247">
        <v>99</v>
      </c>
      <c r="X247" s="11">
        <v>1</v>
      </c>
      <c r="Y247" s="11">
        <v>150</v>
      </c>
      <c r="Z247" s="11">
        <v>6.67</v>
      </c>
    </row>
    <row r="248" spans="1:26" x14ac:dyDescent="0.25">
      <c r="A248">
        <v>1.33</v>
      </c>
      <c r="B248" s="11">
        <v>1</v>
      </c>
      <c r="C248">
        <v>20</v>
      </c>
      <c r="D248">
        <v>8</v>
      </c>
      <c r="E248">
        <v>105</v>
      </c>
      <c r="F248">
        <v>313.60000000000002</v>
      </c>
      <c r="G248">
        <v>40</v>
      </c>
      <c r="H248">
        <v>0</v>
      </c>
      <c r="I248">
        <v>1</v>
      </c>
      <c r="J248">
        <v>121</v>
      </c>
      <c r="K248">
        <v>2.8371179999999998</v>
      </c>
      <c r="N248">
        <v>1.56</v>
      </c>
      <c r="O248" s="11">
        <v>1</v>
      </c>
      <c r="P248" s="11">
        <v>5</v>
      </c>
      <c r="Q248">
        <v>11</v>
      </c>
      <c r="R248">
        <v>18.600000000000001</v>
      </c>
      <c r="S248">
        <v>343.3</v>
      </c>
      <c r="T248" s="11">
        <v>40</v>
      </c>
      <c r="W248">
        <v>99</v>
      </c>
      <c r="X248" s="11">
        <v>1</v>
      </c>
      <c r="Y248" s="11">
        <v>150</v>
      </c>
      <c r="Z248" s="11">
        <v>5.15</v>
      </c>
    </row>
    <row r="249" spans="1:26" x14ac:dyDescent="0.25">
      <c r="A249">
        <v>1.33</v>
      </c>
      <c r="B249" s="11">
        <v>1</v>
      </c>
      <c r="C249">
        <v>25</v>
      </c>
      <c r="D249">
        <v>8</v>
      </c>
      <c r="E249">
        <v>105</v>
      </c>
      <c r="F249">
        <v>294</v>
      </c>
      <c r="G249">
        <v>40</v>
      </c>
      <c r="H249">
        <v>0</v>
      </c>
      <c r="I249">
        <v>1</v>
      </c>
      <c r="J249">
        <v>121</v>
      </c>
      <c r="K249">
        <v>2.8707050000000001</v>
      </c>
      <c r="N249">
        <v>1.6</v>
      </c>
      <c r="O249" s="11">
        <v>1</v>
      </c>
      <c r="P249" s="11">
        <v>5</v>
      </c>
      <c r="Q249">
        <v>11</v>
      </c>
      <c r="R249">
        <v>18.600000000000001</v>
      </c>
      <c r="S249">
        <v>405.4</v>
      </c>
      <c r="T249" s="11">
        <v>20</v>
      </c>
      <c r="W249">
        <v>23</v>
      </c>
      <c r="X249" s="11">
        <v>1</v>
      </c>
      <c r="Y249" s="11">
        <v>150</v>
      </c>
      <c r="Z249" s="11">
        <v>2.61</v>
      </c>
    </row>
    <row r="250" spans="1:26" x14ac:dyDescent="0.25">
      <c r="A250">
        <v>1.45</v>
      </c>
      <c r="B250" s="11">
        <v>1</v>
      </c>
      <c r="C250">
        <v>5</v>
      </c>
      <c r="D250">
        <v>8</v>
      </c>
      <c r="E250">
        <v>105</v>
      </c>
      <c r="F250">
        <v>705.6</v>
      </c>
      <c r="G250">
        <v>80</v>
      </c>
      <c r="H250">
        <v>0</v>
      </c>
      <c r="I250">
        <v>1</v>
      </c>
      <c r="J250">
        <v>121</v>
      </c>
      <c r="K250">
        <v>1.185238</v>
      </c>
      <c r="N250">
        <v>1.56</v>
      </c>
      <c r="O250" s="11">
        <v>1</v>
      </c>
      <c r="P250" s="11">
        <v>5</v>
      </c>
      <c r="Q250">
        <v>11</v>
      </c>
      <c r="R250">
        <v>18.600000000000001</v>
      </c>
      <c r="S250">
        <v>405.4</v>
      </c>
      <c r="T250" s="11">
        <v>40</v>
      </c>
      <c r="W250">
        <v>23</v>
      </c>
      <c r="X250" s="11">
        <v>1</v>
      </c>
      <c r="Y250" s="11">
        <v>150</v>
      </c>
      <c r="Z250" s="11">
        <v>3.4</v>
      </c>
    </row>
    <row r="251" spans="1:26" x14ac:dyDescent="0.25">
      <c r="A251">
        <v>1.45</v>
      </c>
      <c r="B251" s="11">
        <v>1</v>
      </c>
      <c r="C251">
        <v>10</v>
      </c>
      <c r="D251">
        <v>8</v>
      </c>
      <c r="E251">
        <v>105</v>
      </c>
      <c r="F251">
        <v>499.8</v>
      </c>
      <c r="G251">
        <v>80</v>
      </c>
      <c r="H251">
        <v>0</v>
      </c>
      <c r="I251">
        <v>1</v>
      </c>
      <c r="J251">
        <v>121</v>
      </c>
      <c r="K251">
        <v>1.325693</v>
      </c>
      <c r="N251">
        <v>1.6</v>
      </c>
      <c r="O251" s="11">
        <v>1</v>
      </c>
      <c r="P251" s="11">
        <v>5</v>
      </c>
      <c r="Q251">
        <v>11</v>
      </c>
      <c r="R251">
        <v>18.600000000000001</v>
      </c>
      <c r="S251">
        <v>405.4</v>
      </c>
      <c r="T251" s="11">
        <v>20</v>
      </c>
      <c r="W251">
        <v>46</v>
      </c>
      <c r="X251" s="11">
        <v>1</v>
      </c>
      <c r="Y251" s="11">
        <v>150</v>
      </c>
      <c r="Z251" s="11">
        <v>2.5</v>
      </c>
    </row>
    <row r="252" spans="1:26" x14ac:dyDescent="0.25">
      <c r="A252">
        <v>1.45</v>
      </c>
      <c r="B252" s="11">
        <v>1</v>
      </c>
      <c r="C252">
        <v>15</v>
      </c>
      <c r="D252">
        <v>8</v>
      </c>
      <c r="E252">
        <v>105</v>
      </c>
      <c r="F252">
        <v>333.2</v>
      </c>
      <c r="G252">
        <v>80</v>
      </c>
      <c r="H252">
        <v>0</v>
      </c>
      <c r="I252">
        <v>1</v>
      </c>
      <c r="J252">
        <v>121</v>
      </c>
      <c r="K252">
        <v>3.9241219999999997</v>
      </c>
      <c r="N252">
        <v>1.56</v>
      </c>
      <c r="O252" s="11">
        <v>1</v>
      </c>
      <c r="P252" s="11">
        <v>5</v>
      </c>
      <c r="Q252">
        <v>11</v>
      </c>
      <c r="R252">
        <v>18.600000000000001</v>
      </c>
      <c r="S252">
        <v>405.4</v>
      </c>
      <c r="T252" s="11">
        <v>40</v>
      </c>
      <c r="W252">
        <v>46</v>
      </c>
      <c r="X252" s="11">
        <v>1</v>
      </c>
      <c r="Y252" s="11">
        <v>150</v>
      </c>
      <c r="Z252" s="11">
        <v>3.1</v>
      </c>
    </row>
    <row r="253" spans="1:26" x14ac:dyDescent="0.25">
      <c r="A253">
        <v>1.45</v>
      </c>
      <c r="B253" s="11">
        <v>1</v>
      </c>
      <c r="C253">
        <v>20</v>
      </c>
      <c r="D253">
        <v>8</v>
      </c>
      <c r="E253">
        <v>105</v>
      </c>
      <c r="F253">
        <v>313.60000000000002</v>
      </c>
      <c r="G253">
        <v>80</v>
      </c>
      <c r="H253">
        <v>0</v>
      </c>
      <c r="I253">
        <v>1</v>
      </c>
      <c r="J253">
        <v>121</v>
      </c>
      <c r="K253">
        <v>3.8386270000000002</v>
      </c>
      <c r="N253">
        <v>1.6</v>
      </c>
      <c r="O253" s="11">
        <v>1</v>
      </c>
      <c r="P253" s="11">
        <v>5</v>
      </c>
      <c r="Q253">
        <v>11</v>
      </c>
      <c r="R253">
        <v>18.600000000000001</v>
      </c>
      <c r="S253">
        <v>405.4</v>
      </c>
      <c r="T253" s="11">
        <v>20</v>
      </c>
      <c r="W253">
        <v>61</v>
      </c>
      <c r="X253" s="11">
        <v>1</v>
      </c>
      <c r="Y253" s="11">
        <v>150</v>
      </c>
      <c r="Z253" s="11">
        <v>2.67</v>
      </c>
    </row>
    <row r="254" spans="1:26" x14ac:dyDescent="0.25">
      <c r="A254">
        <v>1.45</v>
      </c>
      <c r="B254" s="11">
        <v>1</v>
      </c>
      <c r="C254">
        <v>25</v>
      </c>
      <c r="D254">
        <v>8</v>
      </c>
      <c r="E254">
        <v>105</v>
      </c>
      <c r="F254">
        <v>294</v>
      </c>
      <c r="G254">
        <v>80</v>
      </c>
      <c r="H254">
        <v>0</v>
      </c>
      <c r="I254">
        <v>1</v>
      </c>
      <c r="J254">
        <v>121</v>
      </c>
      <c r="K254">
        <v>4.0309900000000001</v>
      </c>
      <c r="N254">
        <v>1.56</v>
      </c>
      <c r="O254" s="11">
        <v>1</v>
      </c>
      <c r="P254" s="11">
        <v>5</v>
      </c>
      <c r="Q254">
        <v>11</v>
      </c>
      <c r="R254">
        <v>18.600000000000001</v>
      </c>
      <c r="S254">
        <v>405.4</v>
      </c>
      <c r="T254" s="11">
        <v>40</v>
      </c>
      <c r="W254">
        <v>61</v>
      </c>
      <c r="X254" s="11">
        <v>1</v>
      </c>
      <c r="Y254" s="11">
        <v>150</v>
      </c>
      <c r="Z254" s="11">
        <v>3.58</v>
      </c>
    </row>
    <row r="255" spans="1:26" x14ac:dyDescent="0.25">
      <c r="A255">
        <v>1.56</v>
      </c>
      <c r="B255" s="11">
        <v>1</v>
      </c>
      <c r="C255">
        <v>5</v>
      </c>
      <c r="D255">
        <v>8</v>
      </c>
      <c r="E255">
        <v>105</v>
      </c>
      <c r="F255">
        <v>705.6</v>
      </c>
      <c r="G255">
        <v>120</v>
      </c>
      <c r="H255">
        <v>0</v>
      </c>
      <c r="I255">
        <v>1</v>
      </c>
      <c r="J255">
        <v>121</v>
      </c>
      <c r="K255">
        <v>2.209416</v>
      </c>
      <c r="N255">
        <v>1.6</v>
      </c>
      <c r="O255" s="11">
        <v>1</v>
      </c>
      <c r="P255" s="11">
        <v>5</v>
      </c>
      <c r="Q255">
        <v>11</v>
      </c>
      <c r="R255">
        <v>18.600000000000001</v>
      </c>
      <c r="S255">
        <v>405.4</v>
      </c>
      <c r="T255" s="11">
        <v>20</v>
      </c>
      <c r="W255">
        <v>99</v>
      </c>
      <c r="X255" s="11">
        <v>1</v>
      </c>
      <c r="Y255" s="11">
        <v>150</v>
      </c>
      <c r="Z255" s="11">
        <v>5.87</v>
      </c>
    </row>
    <row r="256" spans="1:26" x14ac:dyDescent="0.25">
      <c r="A256">
        <v>1.56</v>
      </c>
      <c r="B256" s="11">
        <v>1</v>
      </c>
      <c r="C256">
        <v>10</v>
      </c>
      <c r="D256">
        <v>8</v>
      </c>
      <c r="E256">
        <v>105</v>
      </c>
      <c r="F256">
        <v>499.8</v>
      </c>
      <c r="G256">
        <v>120</v>
      </c>
      <c r="H256">
        <v>0</v>
      </c>
      <c r="I256">
        <v>1</v>
      </c>
      <c r="J256">
        <v>121</v>
      </c>
      <c r="K256">
        <v>2.667608</v>
      </c>
      <c r="N256">
        <v>1.56</v>
      </c>
      <c r="O256" s="11">
        <v>1</v>
      </c>
      <c r="P256" s="11">
        <v>5</v>
      </c>
      <c r="Q256">
        <v>11</v>
      </c>
      <c r="R256">
        <v>18.600000000000001</v>
      </c>
      <c r="S256">
        <v>405.4</v>
      </c>
      <c r="T256" s="11">
        <v>40</v>
      </c>
      <c r="W256">
        <v>99</v>
      </c>
      <c r="X256" s="11">
        <v>1</v>
      </c>
      <c r="Y256" s="11">
        <v>150</v>
      </c>
      <c r="Z256" s="11">
        <v>4.6399999999999997</v>
      </c>
    </row>
    <row r="257" spans="1:26" x14ac:dyDescent="0.25">
      <c r="A257">
        <v>1.56</v>
      </c>
      <c r="B257" s="11">
        <v>1</v>
      </c>
      <c r="C257">
        <v>15</v>
      </c>
      <c r="D257">
        <v>8</v>
      </c>
      <c r="E257">
        <v>105</v>
      </c>
      <c r="F257">
        <v>333.2</v>
      </c>
      <c r="G257">
        <v>120</v>
      </c>
      <c r="H257">
        <v>0</v>
      </c>
      <c r="I257">
        <v>1</v>
      </c>
      <c r="J257">
        <v>121</v>
      </c>
      <c r="K257">
        <v>3.7285220000000003</v>
      </c>
      <c r="N257">
        <v>1.6</v>
      </c>
      <c r="O257" s="11">
        <v>1</v>
      </c>
      <c r="P257" s="11">
        <v>5</v>
      </c>
      <c r="Q257">
        <v>11</v>
      </c>
      <c r="R257">
        <v>22.8</v>
      </c>
      <c r="S257">
        <v>196.18</v>
      </c>
      <c r="T257" s="11">
        <v>20</v>
      </c>
      <c r="W257">
        <v>23</v>
      </c>
      <c r="X257" s="11">
        <v>2</v>
      </c>
      <c r="Y257" s="11">
        <v>150</v>
      </c>
      <c r="Z257" s="11">
        <v>5.4</v>
      </c>
    </row>
    <row r="258" spans="1:26" x14ac:dyDescent="0.25">
      <c r="A258">
        <v>1.56</v>
      </c>
      <c r="B258" s="11">
        <v>1</v>
      </c>
      <c r="C258">
        <v>20</v>
      </c>
      <c r="D258">
        <v>8</v>
      </c>
      <c r="E258">
        <v>105</v>
      </c>
      <c r="F258">
        <v>313.60000000000002</v>
      </c>
      <c r="G258">
        <v>120</v>
      </c>
      <c r="H258">
        <v>0</v>
      </c>
      <c r="I258">
        <v>1</v>
      </c>
      <c r="J258">
        <v>121</v>
      </c>
      <c r="K258">
        <v>4.1006109999999998</v>
      </c>
      <c r="N258">
        <v>1.56</v>
      </c>
      <c r="O258" s="11">
        <v>1</v>
      </c>
      <c r="P258" s="11">
        <v>5</v>
      </c>
      <c r="Q258">
        <v>11</v>
      </c>
      <c r="R258">
        <v>22.8</v>
      </c>
      <c r="S258">
        <v>196.18</v>
      </c>
      <c r="T258" s="11">
        <v>40</v>
      </c>
      <c r="W258">
        <v>23</v>
      </c>
      <c r="X258" s="11">
        <v>2</v>
      </c>
      <c r="Y258" s="11">
        <v>150</v>
      </c>
      <c r="Z258" s="11">
        <v>5.07</v>
      </c>
    </row>
    <row r="259" spans="1:26" x14ac:dyDescent="0.25">
      <c r="A259">
        <v>1.56</v>
      </c>
      <c r="B259" s="11">
        <v>1</v>
      </c>
      <c r="C259">
        <v>25</v>
      </c>
      <c r="D259">
        <v>8</v>
      </c>
      <c r="E259">
        <v>105</v>
      </c>
      <c r="F259">
        <v>294</v>
      </c>
      <c r="G259">
        <v>120</v>
      </c>
      <c r="H259">
        <v>0</v>
      </c>
      <c r="I259">
        <v>1</v>
      </c>
      <c r="J259">
        <v>121</v>
      </c>
      <c r="K259">
        <v>3.8361510000000001</v>
      </c>
      <c r="N259">
        <v>1.6</v>
      </c>
      <c r="O259" s="11">
        <v>1</v>
      </c>
      <c r="P259" s="11">
        <v>5</v>
      </c>
      <c r="Q259">
        <v>11</v>
      </c>
      <c r="R259">
        <v>22.8</v>
      </c>
      <c r="S259">
        <v>196.18</v>
      </c>
      <c r="T259" s="11">
        <v>20</v>
      </c>
      <c r="W259">
        <v>46</v>
      </c>
      <c r="X259" s="11">
        <v>2</v>
      </c>
      <c r="Y259" s="11">
        <v>150</v>
      </c>
      <c r="Z259" s="11">
        <v>4.67</v>
      </c>
    </row>
    <row r="260" spans="1:26" x14ac:dyDescent="0.25">
      <c r="A260">
        <v>1.33</v>
      </c>
      <c r="B260" s="11">
        <v>1</v>
      </c>
      <c r="C260">
        <v>5</v>
      </c>
      <c r="D260">
        <v>8</v>
      </c>
      <c r="E260">
        <v>105</v>
      </c>
      <c r="F260">
        <v>676.2</v>
      </c>
      <c r="G260">
        <v>40</v>
      </c>
      <c r="H260">
        <v>0</v>
      </c>
      <c r="I260">
        <v>2</v>
      </c>
      <c r="J260">
        <v>121</v>
      </c>
      <c r="K260">
        <v>0.800512</v>
      </c>
      <c r="N260">
        <v>1.56</v>
      </c>
      <c r="O260" s="11">
        <v>1</v>
      </c>
      <c r="P260" s="11">
        <v>5</v>
      </c>
      <c r="Q260">
        <v>11</v>
      </c>
      <c r="R260">
        <v>22.8</v>
      </c>
      <c r="S260">
        <v>196.18</v>
      </c>
      <c r="T260" s="11">
        <v>40</v>
      </c>
      <c r="W260">
        <v>46</v>
      </c>
      <c r="X260" s="11">
        <v>2</v>
      </c>
      <c r="Y260" s="11">
        <v>150</v>
      </c>
      <c r="Z260" s="11">
        <v>4.28</v>
      </c>
    </row>
    <row r="261" spans="1:26" x14ac:dyDescent="0.25">
      <c r="A261">
        <v>1.33</v>
      </c>
      <c r="B261" s="11">
        <v>1</v>
      </c>
      <c r="C261">
        <v>10</v>
      </c>
      <c r="D261">
        <v>8</v>
      </c>
      <c r="E261">
        <v>105</v>
      </c>
      <c r="F261">
        <v>499.8</v>
      </c>
      <c r="G261">
        <v>40</v>
      </c>
      <c r="H261">
        <v>0</v>
      </c>
      <c r="I261">
        <v>2</v>
      </c>
      <c r="J261">
        <v>121</v>
      </c>
      <c r="K261">
        <v>0.83409899999999992</v>
      </c>
      <c r="N261">
        <v>1.6</v>
      </c>
      <c r="O261" s="11">
        <v>1</v>
      </c>
      <c r="P261" s="11">
        <v>5</v>
      </c>
      <c r="Q261">
        <v>11</v>
      </c>
      <c r="R261">
        <v>22.8</v>
      </c>
      <c r="S261">
        <v>196.18</v>
      </c>
      <c r="T261" s="11">
        <v>20</v>
      </c>
      <c r="W261">
        <v>61</v>
      </c>
      <c r="X261" s="11">
        <v>2</v>
      </c>
      <c r="Y261" s="11">
        <v>150</v>
      </c>
      <c r="Z261" s="11">
        <v>4.6100000000000003</v>
      </c>
    </row>
    <row r="262" spans="1:26" x14ac:dyDescent="0.25">
      <c r="A262">
        <v>1.33</v>
      </c>
      <c r="B262" s="11">
        <v>1</v>
      </c>
      <c r="C262">
        <v>15</v>
      </c>
      <c r="D262">
        <v>8</v>
      </c>
      <c r="E262">
        <v>105</v>
      </c>
      <c r="F262">
        <v>411.6</v>
      </c>
      <c r="G262">
        <v>40</v>
      </c>
      <c r="H262">
        <v>0</v>
      </c>
      <c r="I262">
        <v>2</v>
      </c>
      <c r="J262">
        <v>121</v>
      </c>
      <c r="K262">
        <v>1.817288</v>
      </c>
      <c r="N262">
        <v>1.56</v>
      </c>
      <c r="O262" s="11">
        <v>1</v>
      </c>
      <c r="P262" s="11">
        <v>5</v>
      </c>
      <c r="Q262">
        <v>11</v>
      </c>
      <c r="R262">
        <v>22.8</v>
      </c>
      <c r="S262">
        <v>196.18</v>
      </c>
      <c r="T262" s="11">
        <v>40</v>
      </c>
      <c r="W262">
        <v>61</v>
      </c>
      <c r="X262" s="11">
        <v>2</v>
      </c>
      <c r="Y262" s="11">
        <v>150</v>
      </c>
      <c r="Z262" s="11">
        <v>4.41</v>
      </c>
    </row>
    <row r="263" spans="1:26" x14ac:dyDescent="0.25">
      <c r="A263">
        <v>1.33</v>
      </c>
      <c r="B263" s="11">
        <v>1</v>
      </c>
      <c r="C263">
        <v>20</v>
      </c>
      <c r="D263">
        <v>8</v>
      </c>
      <c r="E263">
        <v>105</v>
      </c>
      <c r="F263">
        <v>401.8</v>
      </c>
      <c r="G263">
        <v>40</v>
      </c>
      <c r="H263">
        <v>0</v>
      </c>
      <c r="I263">
        <v>2</v>
      </c>
      <c r="J263">
        <v>121</v>
      </c>
      <c r="K263">
        <v>2.449338</v>
      </c>
      <c r="N263">
        <v>1.6</v>
      </c>
      <c r="O263" s="11">
        <v>1</v>
      </c>
      <c r="P263" s="11">
        <v>5</v>
      </c>
      <c r="Q263">
        <v>11</v>
      </c>
      <c r="R263">
        <v>22.8</v>
      </c>
      <c r="S263">
        <v>196.18</v>
      </c>
      <c r="T263" s="11">
        <v>20</v>
      </c>
      <c r="W263">
        <v>99</v>
      </c>
      <c r="X263" s="11">
        <v>2</v>
      </c>
      <c r="Y263" s="11">
        <v>150</v>
      </c>
      <c r="Z263" s="11">
        <v>7.75</v>
      </c>
    </row>
    <row r="264" spans="1:26" x14ac:dyDescent="0.25">
      <c r="A264">
        <v>1.33</v>
      </c>
      <c r="B264" s="11">
        <v>1</v>
      </c>
      <c r="C264">
        <v>25</v>
      </c>
      <c r="D264">
        <v>8</v>
      </c>
      <c r="E264">
        <v>105</v>
      </c>
      <c r="F264">
        <v>284.2</v>
      </c>
      <c r="G264">
        <v>40</v>
      </c>
      <c r="H264">
        <v>0</v>
      </c>
      <c r="I264">
        <v>2</v>
      </c>
      <c r="J264">
        <v>121</v>
      </c>
      <c r="K264">
        <v>2.5195660000000002</v>
      </c>
      <c r="N264">
        <v>1.56</v>
      </c>
      <c r="O264" s="11">
        <v>1</v>
      </c>
      <c r="P264" s="11">
        <v>5</v>
      </c>
      <c r="Q264">
        <v>11</v>
      </c>
      <c r="R264">
        <v>22.8</v>
      </c>
      <c r="S264">
        <v>196.18</v>
      </c>
      <c r="T264" s="11">
        <v>40</v>
      </c>
      <c r="W264">
        <v>99</v>
      </c>
      <c r="X264" s="11">
        <v>2</v>
      </c>
      <c r="Y264" s="11">
        <v>150</v>
      </c>
      <c r="Z264" s="11">
        <v>5.85</v>
      </c>
    </row>
    <row r="265" spans="1:26" x14ac:dyDescent="0.25">
      <c r="A265">
        <v>1.45</v>
      </c>
      <c r="B265" s="11">
        <v>1</v>
      </c>
      <c r="C265">
        <v>5</v>
      </c>
      <c r="D265">
        <v>8</v>
      </c>
      <c r="E265">
        <v>105</v>
      </c>
      <c r="F265">
        <v>667.2</v>
      </c>
      <c r="G265">
        <v>80</v>
      </c>
      <c r="H265">
        <v>0</v>
      </c>
      <c r="I265">
        <v>2</v>
      </c>
      <c r="J265">
        <v>121</v>
      </c>
      <c r="K265">
        <v>1.0966900000000002</v>
      </c>
      <c r="N265">
        <v>1.6</v>
      </c>
      <c r="O265" s="11">
        <v>1</v>
      </c>
      <c r="P265" s="11">
        <v>5</v>
      </c>
      <c r="Q265">
        <v>11</v>
      </c>
      <c r="R265">
        <v>22.8</v>
      </c>
      <c r="S265">
        <v>256.60000000000002</v>
      </c>
      <c r="T265" s="11">
        <v>20</v>
      </c>
      <c r="W265">
        <v>23</v>
      </c>
      <c r="X265" s="11">
        <v>2</v>
      </c>
      <c r="Y265" s="11">
        <v>150</v>
      </c>
      <c r="Z265" s="11">
        <v>4.7300000000000004</v>
      </c>
    </row>
    <row r="266" spans="1:26" x14ac:dyDescent="0.25">
      <c r="A266">
        <v>1.45</v>
      </c>
      <c r="B266" s="11">
        <v>1</v>
      </c>
      <c r="C266">
        <v>10</v>
      </c>
      <c r="D266">
        <v>8</v>
      </c>
      <c r="E266">
        <v>105</v>
      </c>
      <c r="F266">
        <v>581</v>
      </c>
      <c r="G266">
        <v>80</v>
      </c>
      <c r="H266">
        <v>0</v>
      </c>
      <c r="I266">
        <v>2</v>
      </c>
      <c r="J266">
        <v>121</v>
      </c>
      <c r="K266">
        <v>1.414242</v>
      </c>
      <c r="N266">
        <v>1.56</v>
      </c>
      <c r="O266" s="11">
        <v>1</v>
      </c>
      <c r="P266" s="11">
        <v>5</v>
      </c>
      <c r="Q266">
        <v>11</v>
      </c>
      <c r="R266">
        <v>22.8</v>
      </c>
      <c r="S266">
        <v>256.60000000000002</v>
      </c>
      <c r="T266" s="11">
        <v>40</v>
      </c>
      <c r="W266">
        <v>23</v>
      </c>
      <c r="X266" s="11">
        <v>2</v>
      </c>
      <c r="Y266" s="11">
        <v>150</v>
      </c>
      <c r="Z266" s="11">
        <v>4.01</v>
      </c>
    </row>
    <row r="267" spans="1:26" x14ac:dyDescent="0.25">
      <c r="A267">
        <v>1.45</v>
      </c>
      <c r="B267" s="11">
        <v>1</v>
      </c>
      <c r="C267">
        <v>15</v>
      </c>
      <c r="D267">
        <v>8</v>
      </c>
      <c r="E267">
        <v>105</v>
      </c>
      <c r="F267">
        <v>402.6</v>
      </c>
      <c r="G267">
        <v>80</v>
      </c>
      <c r="H267">
        <v>0</v>
      </c>
      <c r="I267">
        <v>2</v>
      </c>
      <c r="J267">
        <v>121</v>
      </c>
      <c r="K267">
        <v>2.907346</v>
      </c>
      <c r="N267">
        <v>1.6</v>
      </c>
      <c r="O267" s="11">
        <v>1</v>
      </c>
      <c r="P267" s="11">
        <v>5</v>
      </c>
      <c r="Q267">
        <v>11</v>
      </c>
      <c r="R267">
        <v>22.8</v>
      </c>
      <c r="S267">
        <v>256.60000000000002</v>
      </c>
      <c r="T267" s="11">
        <v>20</v>
      </c>
      <c r="W267">
        <v>46</v>
      </c>
      <c r="X267" s="11">
        <v>2</v>
      </c>
      <c r="Y267" s="11">
        <v>150</v>
      </c>
      <c r="Z267" s="11">
        <v>4.3</v>
      </c>
    </row>
    <row r="268" spans="1:26" x14ac:dyDescent="0.25">
      <c r="A268">
        <v>1.45</v>
      </c>
      <c r="B268" s="11">
        <v>1</v>
      </c>
      <c r="C268">
        <v>20</v>
      </c>
      <c r="D268">
        <v>8</v>
      </c>
      <c r="E268">
        <v>105</v>
      </c>
      <c r="F268">
        <v>314.39999999999998</v>
      </c>
      <c r="G268">
        <v>80</v>
      </c>
      <c r="H268">
        <v>0</v>
      </c>
      <c r="I268">
        <v>2</v>
      </c>
      <c r="J268">
        <v>121</v>
      </c>
      <c r="K268">
        <v>3.4325270000000003</v>
      </c>
      <c r="N268">
        <v>1.56</v>
      </c>
      <c r="O268" s="11">
        <v>1</v>
      </c>
      <c r="P268" s="11">
        <v>5</v>
      </c>
      <c r="Q268">
        <v>11</v>
      </c>
      <c r="R268">
        <v>22.8</v>
      </c>
      <c r="S268">
        <v>256.60000000000002</v>
      </c>
      <c r="T268" s="11">
        <v>40</v>
      </c>
      <c r="W268">
        <v>46</v>
      </c>
      <c r="X268" s="11">
        <v>2</v>
      </c>
      <c r="Y268" s="11">
        <v>150</v>
      </c>
      <c r="Z268" s="11">
        <v>5.18</v>
      </c>
    </row>
    <row r="269" spans="1:26" x14ac:dyDescent="0.25">
      <c r="A269">
        <v>1.45</v>
      </c>
      <c r="B269" s="11">
        <v>1</v>
      </c>
      <c r="C269">
        <v>25</v>
      </c>
      <c r="D269">
        <v>8</v>
      </c>
      <c r="E269">
        <v>105</v>
      </c>
      <c r="F269">
        <v>275.2</v>
      </c>
      <c r="G269">
        <v>80</v>
      </c>
      <c r="H269">
        <v>0</v>
      </c>
      <c r="I269">
        <v>2</v>
      </c>
      <c r="J269">
        <v>121</v>
      </c>
      <c r="K269">
        <v>3.8386270000000002</v>
      </c>
      <c r="N269">
        <v>1.6</v>
      </c>
      <c r="O269" s="11">
        <v>1</v>
      </c>
      <c r="P269" s="11">
        <v>5</v>
      </c>
      <c r="Q269">
        <v>11</v>
      </c>
      <c r="R269">
        <v>22.8</v>
      </c>
      <c r="S269">
        <v>256.60000000000002</v>
      </c>
      <c r="T269" s="11">
        <v>20</v>
      </c>
      <c r="W269">
        <v>61</v>
      </c>
      <c r="X269" s="11">
        <v>2</v>
      </c>
      <c r="Y269" s="11">
        <v>150</v>
      </c>
      <c r="Z269" s="11">
        <v>4.42</v>
      </c>
    </row>
    <row r="270" spans="1:26" x14ac:dyDescent="0.25">
      <c r="A270">
        <v>1.56</v>
      </c>
      <c r="B270" s="11">
        <v>1</v>
      </c>
      <c r="C270">
        <v>5</v>
      </c>
      <c r="D270">
        <v>8</v>
      </c>
      <c r="E270">
        <v>105</v>
      </c>
      <c r="F270">
        <v>667.2</v>
      </c>
      <c r="G270">
        <v>120</v>
      </c>
      <c r="H270">
        <v>0</v>
      </c>
      <c r="I270">
        <v>2</v>
      </c>
      <c r="J270">
        <v>121</v>
      </c>
      <c r="K270">
        <v>1.2899559999999999</v>
      </c>
      <c r="N270">
        <v>1.56</v>
      </c>
      <c r="O270" s="11">
        <v>1</v>
      </c>
      <c r="P270" s="11">
        <v>5</v>
      </c>
      <c r="Q270">
        <v>11</v>
      </c>
      <c r="R270">
        <v>22.8</v>
      </c>
      <c r="S270">
        <v>256.60000000000002</v>
      </c>
      <c r="T270" s="11">
        <v>40</v>
      </c>
      <c r="W270">
        <v>61</v>
      </c>
      <c r="X270" s="11">
        <v>2</v>
      </c>
      <c r="Y270" s="11">
        <v>150</v>
      </c>
      <c r="Z270" s="11">
        <v>4.8099999999999996</v>
      </c>
    </row>
    <row r="271" spans="1:26" x14ac:dyDescent="0.25">
      <c r="A271">
        <v>1.56</v>
      </c>
      <c r="B271" s="11">
        <v>1</v>
      </c>
      <c r="C271">
        <v>10</v>
      </c>
      <c r="D271">
        <v>8</v>
      </c>
      <c r="E271">
        <v>105</v>
      </c>
      <c r="F271">
        <v>581</v>
      </c>
      <c r="G271">
        <v>120</v>
      </c>
      <c r="H271">
        <v>0</v>
      </c>
      <c r="I271">
        <v>2</v>
      </c>
      <c r="J271">
        <v>121</v>
      </c>
      <c r="K271">
        <v>2.879791</v>
      </c>
      <c r="N271">
        <v>1.6</v>
      </c>
      <c r="O271" s="11">
        <v>1</v>
      </c>
      <c r="P271" s="11">
        <v>5</v>
      </c>
      <c r="Q271">
        <v>11</v>
      </c>
      <c r="R271">
        <v>22.8</v>
      </c>
      <c r="S271">
        <v>256.60000000000002</v>
      </c>
      <c r="T271" s="11">
        <v>20</v>
      </c>
      <c r="W271">
        <v>99</v>
      </c>
      <c r="X271" s="11">
        <v>2</v>
      </c>
      <c r="Y271" s="11">
        <v>150</v>
      </c>
      <c r="Z271" s="11">
        <v>6.87</v>
      </c>
    </row>
    <row r="272" spans="1:26" x14ac:dyDescent="0.25">
      <c r="A272">
        <v>1.56</v>
      </c>
      <c r="B272" s="11">
        <v>1</v>
      </c>
      <c r="C272">
        <v>15</v>
      </c>
      <c r="D272">
        <v>8</v>
      </c>
      <c r="E272">
        <v>105</v>
      </c>
      <c r="F272">
        <v>402.6</v>
      </c>
      <c r="G272">
        <v>120</v>
      </c>
      <c r="H272">
        <v>0</v>
      </c>
      <c r="I272">
        <v>2</v>
      </c>
      <c r="J272">
        <v>121</v>
      </c>
      <c r="K272">
        <v>3.9776069999999999</v>
      </c>
      <c r="N272">
        <v>1.56</v>
      </c>
      <c r="O272" s="11">
        <v>1</v>
      </c>
      <c r="P272" s="11">
        <v>5</v>
      </c>
      <c r="Q272">
        <v>11</v>
      </c>
      <c r="R272">
        <v>22.8</v>
      </c>
      <c r="S272">
        <v>256.60000000000002</v>
      </c>
      <c r="T272" s="11">
        <v>40</v>
      </c>
      <c r="W272">
        <v>99</v>
      </c>
      <c r="X272" s="11">
        <v>2</v>
      </c>
      <c r="Y272" s="11">
        <v>150</v>
      </c>
      <c r="Z272" s="11">
        <v>5.14</v>
      </c>
    </row>
    <row r="273" spans="1:26" x14ac:dyDescent="0.25">
      <c r="A273">
        <v>1.56</v>
      </c>
      <c r="B273" s="11">
        <v>1</v>
      </c>
      <c r="C273">
        <v>20</v>
      </c>
      <c r="D273">
        <v>8</v>
      </c>
      <c r="E273">
        <v>105</v>
      </c>
      <c r="F273">
        <v>314.39999999999998</v>
      </c>
      <c r="G273">
        <v>120</v>
      </c>
      <c r="H273">
        <v>0</v>
      </c>
      <c r="I273">
        <v>2</v>
      </c>
      <c r="J273">
        <v>121</v>
      </c>
      <c r="K273">
        <v>3.9960569999999995</v>
      </c>
      <c r="N273">
        <v>1.6</v>
      </c>
      <c r="O273" s="11">
        <v>1</v>
      </c>
      <c r="P273" s="11">
        <v>5</v>
      </c>
      <c r="Q273">
        <v>11</v>
      </c>
      <c r="R273">
        <v>22.8</v>
      </c>
      <c r="S273">
        <v>317</v>
      </c>
      <c r="T273" s="11">
        <v>20</v>
      </c>
      <c r="W273">
        <v>23</v>
      </c>
      <c r="X273" s="11">
        <v>2</v>
      </c>
      <c r="Y273" s="11">
        <v>150</v>
      </c>
      <c r="Z273" s="11">
        <v>3.91</v>
      </c>
    </row>
    <row r="274" spans="1:26" x14ac:dyDescent="0.25">
      <c r="A274">
        <v>1.56</v>
      </c>
      <c r="B274" s="11">
        <v>1</v>
      </c>
      <c r="C274">
        <v>25</v>
      </c>
      <c r="D274">
        <v>8</v>
      </c>
      <c r="E274">
        <v>105</v>
      </c>
      <c r="F274">
        <v>275.2</v>
      </c>
      <c r="G274">
        <v>120</v>
      </c>
      <c r="H274">
        <v>0</v>
      </c>
      <c r="I274">
        <v>2</v>
      </c>
      <c r="J274">
        <v>121</v>
      </c>
      <c r="K274">
        <v>4.0114330000000002</v>
      </c>
      <c r="N274">
        <v>1.56</v>
      </c>
      <c r="O274" s="11">
        <v>1</v>
      </c>
      <c r="P274" s="11">
        <v>5</v>
      </c>
      <c r="Q274">
        <v>11</v>
      </c>
      <c r="R274">
        <v>22.8</v>
      </c>
      <c r="S274">
        <v>317</v>
      </c>
      <c r="T274" s="11">
        <v>40</v>
      </c>
      <c r="W274">
        <v>23</v>
      </c>
      <c r="X274" s="11">
        <v>2</v>
      </c>
      <c r="Y274" s="11">
        <v>150</v>
      </c>
      <c r="Z274" s="11">
        <v>3.91</v>
      </c>
    </row>
    <row r="275" spans="1:26" x14ac:dyDescent="0.25">
      <c r="A275">
        <v>1.33</v>
      </c>
      <c r="B275" s="11">
        <v>1</v>
      </c>
      <c r="C275">
        <v>5</v>
      </c>
      <c r="D275">
        <v>8</v>
      </c>
      <c r="E275">
        <v>105</v>
      </c>
      <c r="F275">
        <v>676.2</v>
      </c>
      <c r="G275">
        <v>40</v>
      </c>
      <c r="H275">
        <v>0</v>
      </c>
      <c r="I275">
        <v>3</v>
      </c>
      <c r="J275">
        <v>121</v>
      </c>
      <c r="K275">
        <v>0.48296</v>
      </c>
      <c r="N275">
        <v>1.6</v>
      </c>
      <c r="O275" s="11">
        <v>1</v>
      </c>
      <c r="P275" s="11">
        <v>5</v>
      </c>
      <c r="Q275">
        <v>11</v>
      </c>
      <c r="R275">
        <v>22.8</v>
      </c>
      <c r="S275">
        <v>317</v>
      </c>
      <c r="T275" s="11">
        <v>20</v>
      </c>
      <c r="W275">
        <v>46</v>
      </c>
      <c r="X275" s="11">
        <v>2</v>
      </c>
      <c r="Y275" s="11">
        <v>150</v>
      </c>
      <c r="Z275" s="11">
        <v>3.54</v>
      </c>
    </row>
    <row r="276" spans="1:26" x14ac:dyDescent="0.25">
      <c r="A276">
        <v>1.33</v>
      </c>
      <c r="B276" s="11">
        <v>1</v>
      </c>
      <c r="C276">
        <v>10</v>
      </c>
      <c r="D276">
        <v>8</v>
      </c>
      <c r="E276">
        <v>105</v>
      </c>
      <c r="F276">
        <v>499.8</v>
      </c>
      <c r="G276">
        <v>40</v>
      </c>
      <c r="H276">
        <v>0</v>
      </c>
      <c r="I276">
        <v>3</v>
      </c>
      <c r="J276">
        <v>121</v>
      </c>
      <c r="K276">
        <v>0.78219099999999997</v>
      </c>
      <c r="N276">
        <v>1.56</v>
      </c>
      <c r="O276" s="11">
        <v>1</v>
      </c>
      <c r="P276" s="11">
        <v>5</v>
      </c>
      <c r="Q276">
        <v>11</v>
      </c>
      <c r="R276">
        <v>22.8</v>
      </c>
      <c r="S276">
        <v>317</v>
      </c>
      <c r="T276" s="11">
        <v>40</v>
      </c>
      <c r="W276">
        <v>46</v>
      </c>
      <c r="X276" s="11">
        <v>2</v>
      </c>
      <c r="Y276" s="11">
        <v>150</v>
      </c>
      <c r="Z276" s="11">
        <v>4.7699999999999996</v>
      </c>
    </row>
    <row r="277" spans="1:26" x14ac:dyDescent="0.25">
      <c r="A277">
        <v>1.33</v>
      </c>
      <c r="B277" s="11">
        <v>1</v>
      </c>
      <c r="C277">
        <v>15</v>
      </c>
      <c r="D277">
        <v>8</v>
      </c>
      <c r="E277">
        <v>105</v>
      </c>
      <c r="F277">
        <v>411.6</v>
      </c>
      <c r="G277">
        <v>40</v>
      </c>
      <c r="H277">
        <v>0</v>
      </c>
      <c r="I277">
        <v>3</v>
      </c>
      <c r="J277">
        <v>121</v>
      </c>
      <c r="K277">
        <v>1.4661490000000001</v>
      </c>
      <c r="N277">
        <v>1.6</v>
      </c>
      <c r="O277" s="11">
        <v>1</v>
      </c>
      <c r="P277" s="11">
        <v>5</v>
      </c>
      <c r="Q277">
        <v>11</v>
      </c>
      <c r="R277">
        <v>22.8</v>
      </c>
      <c r="S277">
        <v>317</v>
      </c>
      <c r="T277" s="11">
        <v>20</v>
      </c>
      <c r="W277">
        <v>61</v>
      </c>
      <c r="X277" s="11">
        <v>2</v>
      </c>
      <c r="Y277" s="11">
        <v>150</v>
      </c>
      <c r="Z277" s="11">
        <v>3.38</v>
      </c>
    </row>
    <row r="278" spans="1:26" x14ac:dyDescent="0.25">
      <c r="A278">
        <v>1.33</v>
      </c>
      <c r="B278" s="11">
        <v>1</v>
      </c>
      <c r="C278">
        <v>20</v>
      </c>
      <c r="D278">
        <v>8</v>
      </c>
      <c r="E278">
        <v>105</v>
      </c>
      <c r="F278">
        <v>401.8</v>
      </c>
      <c r="G278">
        <v>40</v>
      </c>
      <c r="H278">
        <v>0</v>
      </c>
      <c r="I278">
        <v>3</v>
      </c>
      <c r="J278">
        <v>121</v>
      </c>
      <c r="K278">
        <v>1.9577439999999999</v>
      </c>
      <c r="N278">
        <v>1.56</v>
      </c>
      <c r="O278" s="11">
        <v>1</v>
      </c>
      <c r="P278" s="11">
        <v>5</v>
      </c>
      <c r="Q278">
        <v>11</v>
      </c>
      <c r="R278">
        <v>22.8</v>
      </c>
      <c r="S278">
        <v>317</v>
      </c>
      <c r="T278" s="11">
        <v>40</v>
      </c>
      <c r="W278">
        <v>61</v>
      </c>
      <c r="X278" s="11">
        <v>2</v>
      </c>
      <c r="Y278" s="11">
        <v>150</v>
      </c>
      <c r="Z278" s="11">
        <v>4.45</v>
      </c>
    </row>
    <row r="279" spans="1:26" x14ac:dyDescent="0.25">
      <c r="A279">
        <v>1.33</v>
      </c>
      <c r="B279" s="11">
        <v>1</v>
      </c>
      <c r="C279">
        <v>25</v>
      </c>
      <c r="D279">
        <v>8</v>
      </c>
      <c r="E279">
        <v>105</v>
      </c>
      <c r="F279">
        <v>284.2</v>
      </c>
      <c r="G279">
        <v>40</v>
      </c>
      <c r="H279">
        <v>0</v>
      </c>
      <c r="I279">
        <v>3</v>
      </c>
      <c r="J279">
        <v>121</v>
      </c>
      <c r="K279">
        <v>2.079879</v>
      </c>
      <c r="N279">
        <v>1.6</v>
      </c>
      <c r="O279" s="11">
        <v>1</v>
      </c>
      <c r="P279" s="11">
        <v>5</v>
      </c>
      <c r="Q279">
        <v>11</v>
      </c>
      <c r="R279">
        <v>22.8</v>
      </c>
      <c r="S279">
        <v>317</v>
      </c>
      <c r="T279" s="11">
        <v>20</v>
      </c>
      <c r="W279">
        <v>99</v>
      </c>
      <c r="X279" s="11">
        <v>2</v>
      </c>
      <c r="Y279" s="11">
        <v>150</v>
      </c>
      <c r="Z279" s="11">
        <v>6.18</v>
      </c>
    </row>
    <row r="280" spans="1:26" x14ac:dyDescent="0.25">
      <c r="A280">
        <v>1.45</v>
      </c>
      <c r="B280" s="11">
        <v>1</v>
      </c>
      <c r="C280">
        <v>5</v>
      </c>
      <c r="D280">
        <v>8</v>
      </c>
      <c r="E280">
        <v>105</v>
      </c>
      <c r="F280">
        <v>667.2</v>
      </c>
      <c r="G280">
        <v>80</v>
      </c>
      <c r="H280">
        <v>0</v>
      </c>
      <c r="I280">
        <v>3</v>
      </c>
      <c r="J280">
        <v>121</v>
      </c>
      <c r="K280">
        <v>0.92264700000000011</v>
      </c>
      <c r="N280">
        <v>1.56</v>
      </c>
      <c r="O280" s="11">
        <v>1</v>
      </c>
      <c r="P280" s="11">
        <v>5</v>
      </c>
      <c r="Q280">
        <v>11</v>
      </c>
      <c r="R280">
        <v>22.8</v>
      </c>
      <c r="S280">
        <v>317</v>
      </c>
      <c r="T280" s="11">
        <v>40</v>
      </c>
      <c r="W280">
        <v>99</v>
      </c>
      <c r="X280" s="11">
        <v>2</v>
      </c>
      <c r="Y280" s="11">
        <v>150</v>
      </c>
      <c r="Z280" s="11">
        <v>4.33</v>
      </c>
    </row>
    <row r="281" spans="1:26" x14ac:dyDescent="0.25">
      <c r="A281">
        <v>1.45</v>
      </c>
      <c r="B281" s="11">
        <v>1</v>
      </c>
      <c r="C281">
        <v>10</v>
      </c>
      <c r="D281">
        <v>8</v>
      </c>
      <c r="E281">
        <v>105</v>
      </c>
      <c r="F281">
        <v>581</v>
      </c>
      <c r="G281">
        <v>80</v>
      </c>
      <c r="H281">
        <v>0</v>
      </c>
      <c r="I281">
        <v>3</v>
      </c>
      <c r="J281">
        <v>121</v>
      </c>
      <c r="K281">
        <v>1.7653799999999999</v>
      </c>
      <c r="N281">
        <v>1.6</v>
      </c>
      <c r="O281" s="11">
        <v>1</v>
      </c>
      <c r="P281" s="11">
        <v>5</v>
      </c>
      <c r="Q281">
        <v>11</v>
      </c>
      <c r="R281">
        <v>22.8</v>
      </c>
      <c r="S281">
        <v>377.4</v>
      </c>
      <c r="T281" s="11">
        <v>20</v>
      </c>
      <c r="W281">
        <v>23</v>
      </c>
      <c r="X281" s="11">
        <v>2</v>
      </c>
      <c r="Y281" s="11">
        <v>150</v>
      </c>
      <c r="Z281" s="11">
        <v>3.6</v>
      </c>
    </row>
    <row r="282" spans="1:26" x14ac:dyDescent="0.25">
      <c r="A282">
        <v>1.45</v>
      </c>
      <c r="B282" s="11">
        <v>1</v>
      </c>
      <c r="C282">
        <v>15</v>
      </c>
      <c r="D282">
        <v>8</v>
      </c>
      <c r="E282">
        <v>105</v>
      </c>
      <c r="F282">
        <v>402.6</v>
      </c>
      <c r="G282">
        <v>80</v>
      </c>
      <c r="H282">
        <v>0</v>
      </c>
      <c r="I282">
        <v>3</v>
      </c>
      <c r="J282">
        <v>121</v>
      </c>
      <c r="K282">
        <v>2.3088830000000002</v>
      </c>
      <c r="N282">
        <v>1.56</v>
      </c>
      <c r="O282" s="11">
        <v>1</v>
      </c>
      <c r="P282" s="11">
        <v>5</v>
      </c>
      <c r="Q282">
        <v>11</v>
      </c>
      <c r="R282">
        <v>22.8</v>
      </c>
      <c r="S282">
        <v>377.4</v>
      </c>
      <c r="T282" s="11">
        <v>40</v>
      </c>
      <c r="W282">
        <v>23</v>
      </c>
      <c r="X282" s="11">
        <v>2</v>
      </c>
      <c r="Y282" s="11">
        <v>150</v>
      </c>
      <c r="Z282" s="11">
        <v>3.62</v>
      </c>
    </row>
    <row r="283" spans="1:26" x14ac:dyDescent="0.25">
      <c r="A283">
        <v>1.45</v>
      </c>
      <c r="B283" s="11">
        <v>1</v>
      </c>
      <c r="C283">
        <v>20</v>
      </c>
      <c r="D283">
        <v>8</v>
      </c>
      <c r="E283">
        <v>105</v>
      </c>
      <c r="F283">
        <v>314.39999999999998</v>
      </c>
      <c r="G283">
        <v>80</v>
      </c>
      <c r="H283">
        <v>0</v>
      </c>
      <c r="I283">
        <v>3</v>
      </c>
      <c r="J283">
        <v>121</v>
      </c>
      <c r="K283">
        <v>2.977573</v>
      </c>
      <c r="N283">
        <v>1.6</v>
      </c>
      <c r="O283" s="11">
        <v>1</v>
      </c>
      <c r="P283" s="11">
        <v>5</v>
      </c>
      <c r="Q283">
        <v>11</v>
      </c>
      <c r="R283">
        <v>22.8</v>
      </c>
      <c r="S283">
        <v>377.4</v>
      </c>
      <c r="T283" s="11">
        <v>20</v>
      </c>
      <c r="W283">
        <v>46</v>
      </c>
      <c r="X283" s="11">
        <v>2</v>
      </c>
      <c r="Y283" s="11">
        <v>150</v>
      </c>
      <c r="Z283" s="11">
        <v>3.54</v>
      </c>
    </row>
    <row r="284" spans="1:26" x14ac:dyDescent="0.25">
      <c r="A284">
        <v>1.45</v>
      </c>
      <c r="B284" s="11">
        <v>1</v>
      </c>
      <c r="C284">
        <v>25</v>
      </c>
      <c r="D284">
        <v>8</v>
      </c>
      <c r="E284">
        <v>105</v>
      </c>
      <c r="F284">
        <v>275.2</v>
      </c>
      <c r="G284">
        <v>80</v>
      </c>
      <c r="H284">
        <v>0</v>
      </c>
      <c r="I284">
        <v>3</v>
      </c>
      <c r="J284">
        <v>121</v>
      </c>
      <c r="K284">
        <v>2.74857</v>
      </c>
      <c r="N284">
        <v>1.56</v>
      </c>
      <c r="O284" s="11">
        <v>1</v>
      </c>
      <c r="P284" s="11">
        <v>5</v>
      </c>
      <c r="Q284">
        <v>11</v>
      </c>
      <c r="R284">
        <v>22.8</v>
      </c>
      <c r="S284">
        <v>377.4</v>
      </c>
      <c r="T284" s="11">
        <v>40</v>
      </c>
      <c r="W284">
        <v>46</v>
      </c>
      <c r="X284" s="11">
        <v>2</v>
      </c>
      <c r="Y284" s="11">
        <v>150</v>
      </c>
      <c r="Z284" s="11">
        <v>3.45</v>
      </c>
    </row>
    <row r="285" spans="1:26" x14ac:dyDescent="0.25">
      <c r="A285">
        <v>1.56</v>
      </c>
      <c r="B285" s="11">
        <v>1</v>
      </c>
      <c r="C285">
        <v>5</v>
      </c>
      <c r="D285">
        <v>8</v>
      </c>
      <c r="E285">
        <v>105</v>
      </c>
      <c r="F285">
        <v>667.2</v>
      </c>
      <c r="G285">
        <v>120</v>
      </c>
      <c r="H285">
        <v>0</v>
      </c>
      <c r="I285">
        <v>3</v>
      </c>
      <c r="J285">
        <v>121</v>
      </c>
      <c r="K285">
        <v>1.3760600000000001</v>
      </c>
      <c r="N285">
        <v>1.6</v>
      </c>
      <c r="O285" s="11">
        <v>1</v>
      </c>
      <c r="P285" s="11">
        <v>5</v>
      </c>
      <c r="Q285">
        <v>11</v>
      </c>
      <c r="R285">
        <v>22.8</v>
      </c>
      <c r="S285">
        <v>377.4</v>
      </c>
      <c r="T285" s="11">
        <v>20</v>
      </c>
      <c r="W285">
        <v>61</v>
      </c>
      <c r="X285" s="11">
        <v>2</v>
      </c>
      <c r="Y285" s="11">
        <v>150</v>
      </c>
      <c r="Z285" s="11">
        <v>3.39</v>
      </c>
    </row>
    <row r="286" spans="1:26" x14ac:dyDescent="0.25">
      <c r="A286">
        <v>1.56</v>
      </c>
      <c r="B286" s="11">
        <v>1</v>
      </c>
      <c r="C286">
        <v>10</v>
      </c>
      <c r="D286">
        <v>8</v>
      </c>
      <c r="E286">
        <v>105</v>
      </c>
      <c r="F286">
        <v>581</v>
      </c>
      <c r="G286">
        <v>120</v>
      </c>
      <c r="H286">
        <v>0</v>
      </c>
      <c r="I286">
        <v>3</v>
      </c>
      <c r="J286">
        <v>121</v>
      </c>
      <c r="K286">
        <v>2.756786</v>
      </c>
      <c r="N286">
        <v>1.56</v>
      </c>
      <c r="O286" s="11">
        <v>1</v>
      </c>
      <c r="P286" s="11">
        <v>5</v>
      </c>
      <c r="Q286">
        <v>11</v>
      </c>
      <c r="R286">
        <v>22.8</v>
      </c>
      <c r="S286">
        <v>377.4</v>
      </c>
      <c r="T286" s="11">
        <v>40</v>
      </c>
      <c r="W286">
        <v>61</v>
      </c>
      <c r="X286" s="11">
        <v>2</v>
      </c>
      <c r="Y286" s="11">
        <v>150</v>
      </c>
      <c r="Z286" s="11">
        <v>4.0199999999999996</v>
      </c>
    </row>
    <row r="287" spans="1:26" x14ac:dyDescent="0.25">
      <c r="A287">
        <v>1.56</v>
      </c>
      <c r="B287" s="11">
        <v>1</v>
      </c>
      <c r="C287">
        <v>15</v>
      </c>
      <c r="D287">
        <v>8</v>
      </c>
      <c r="E287">
        <v>105</v>
      </c>
      <c r="F287">
        <v>402.6</v>
      </c>
      <c r="G287">
        <v>120</v>
      </c>
      <c r="H287">
        <v>0</v>
      </c>
      <c r="I287">
        <v>3</v>
      </c>
      <c r="J287">
        <v>121</v>
      </c>
      <c r="K287">
        <v>3.304157</v>
      </c>
      <c r="N287">
        <v>1.6</v>
      </c>
      <c r="O287" s="11">
        <v>1</v>
      </c>
      <c r="P287" s="11">
        <v>5</v>
      </c>
      <c r="Q287">
        <v>11</v>
      </c>
      <c r="R287">
        <v>22.8</v>
      </c>
      <c r="S287">
        <v>377.4</v>
      </c>
      <c r="T287" s="11">
        <v>20</v>
      </c>
      <c r="W287">
        <v>99</v>
      </c>
      <c r="X287" s="11">
        <v>2</v>
      </c>
      <c r="Y287" s="11">
        <v>150</v>
      </c>
      <c r="Z287" s="11">
        <v>5.64</v>
      </c>
    </row>
    <row r="288" spans="1:26" x14ac:dyDescent="0.25">
      <c r="A288">
        <v>1.56</v>
      </c>
      <c r="B288" s="11">
        <v>1</v>
      </c>
      <c r="C288">
        <v>20</v>
      </c>
      <c r="D288">
        <v>8</v>
      </c>
      <c r="E288">
        <v>105</v>
      </c>
      <c r="F288">
        <v>314.39999999999998</v>
      </c>
      <c r="G288">
        <v>120</v>
      </c>
      <c r="H288">
        <v>0</v>
      </c>
      <c r="I288">
        <v>3</v>
      </c>
      <c r="J288">
        <v>121</v>
      </c>
      <c r="K288">
        <v>4.1713389999999997</v>
      </c>
      <c r="N288">
        <v>1.56</v>
      </c>
      <c r="O288" s="11">
        <v>1</v>
      </c>
      <c r="P288" s="11">
        <v>5</v>
      </c>
      <c r="Q288">
        <v>11</v>
      </c>
      <c r="R288">
        <v>22.8</v>
      </c>
      <c r="S288">
        <v>377.4</v>
      </c>
      <c r="T288" s="11">
        <v>40</v>
      </c>
      <c r="W288">
        <v>99</v>
      </c>
      <c r="X288" s="11">
        <v>2</v>
      </c>
      <c r="Y288" s="11">
        <v>150</v>
      </c>
      <c r="Z288" s="11">
        <v>4.6900000000000004</v>
      </c>
    </row>
    <row r="289" spans="1:26" x14ac:dyDescent="0.25">
      <c r="A289">
        <v>1.56</v>
      </c>
      <c r="B289" s="11">
        <v>1</v>
      </c>
      <c r="C289">
        <v>25</v>
      </c>
      <c r="D289">
        <v>8</v>
      </c>
      <c r="E289">
        <v>105</v>
      </c>
      <c r="F289">
        <v>275.2</v>
      </c>
      <c r="G289">
        <v>120</v>
      </c>
      <c r="H289">
        <v>0</v>
      </c>
      <c r="I289">
        <v>3</v>
      </c>
      <c r="J289">
        <v>121</v>
      </c>
      <c r="K289">
        <v>3.4456119999999997</v>
      </c>
      <c r="L289" s="11" t="s">
        <v>254</v>
      </c>
      <c r="M289" s="11" t="s">
        <v>268</v>
      </c>
      <c r="N289">
        <v>1.56</v>
      </c>
      <c r="O289" s="11">
        <v>1</v>
      </c>
      <c r="P289" s="11">
        <v>5</v>
      </c>
      <c r="Q289">
        <v>11</v>
      </c>
      <c r="R289">
        <v>148</v>
      </c>
      <c r="S289">
        <v>760.5</v>
      </c>
      <c r="T289" s="11">
        <v>5</v>
      </c>
      <c r="W289">
        <v>0</v>
      </c>
      <c r="X289" s="11">
        <v>6</v>
      </c>
      <c r="Y289" s="11">
        <v>150</v>
      </c>
      <c r="Z289">
        <v>5.4991199999999996</v>
      </c>
    </row>
    <row r="290" spans="1:26" x14ac:dyDescent="0.25">
      <c r="A290" s="11">
        <v>1.56</v>
      </c>
      <c r="B290" s="11">
        <v>1</v>
      </c>
      <c r="C290" s="11">
        <v>5</v>
      </c>
      <c r="D290">
        <v>10.5</v>
      </c>
      <c r="E290" s="11">
        <v>58</v>
      </c>
      <c r="F290" s="11">
        <v>750</v>
      </c>
      <c r="G290">
        <v>10</v>
      </c>
      <c r="H290">
        <v>0</v>
      </c>
      <c r="I290" s="11">
        <v>1</v>
      </c>
      <c r="J290" s="11">
        <v>3</v>
      </c>
      <c r="K290" s="11">
        <v>2.84</v>
      </c>
      <c r="L290" s="11">
        <v>3</v>
      </c>
      <c r="N290">
        <v>1.56</v>
      </c>
      <c r="O290" s="11">
        <v>1</v>
      </c>
      <c r="P290" s="11">
        <v>5</v>
      </c>
      <c r="Q290">
        <v>11</v>
      </c>
      <c r="R290">
        <v>148</v>
      </c>
      <c r="S290">
        <v>760.5</v>
      </c>
      <c r="T290" s="11">
        <v>15</v>
      </c>
      <c r="W290">
        <v>0</v>
      </c>
      <c r="X290" s="11">
        <v>6</v>
      </c>
      <c r="Y290" s="11">
        <v>150</v>
      </c>
      <c r="Z290">
        <v>4.3016300000000003</v>
      </c>
    </row>
    <row r="291" spans="1:26" x14ac:dyDescent="0.25">
      <c r="A291" s="11">
        <v>1.56</v>
      </c>
      <c r="B291" s="11">
        <v>1</v>
      </c>
      <c r="C291" s="11">
        <v>5</v>
      </c>
      <c r="D291">
        <v>10.5</v>
      </c>
      <c r="E291" s="11">
        <v>58</v>
      </c>
      <c r="F291" s="11">
        <v>750</v>
      </c>
      <c r="G291">
        <v>10</v>
      </c>
      <c r="H291">
        <v>5</v>
      </c>
      <c r="I291" s="11">
        <v>1</v>
      </c>
      <c r="J291" s="11">
        <v>3</v>
      </c>
      <c r="K291" s="11">
        <v>3</v>
      </c>
      <c r="N291">
        <v>1.56</v>
      </c>
      <c r="O291" s="11">
        <v>1</v>
      </c>
      <c r="P291" s="11">
        <v>5</v>
      </c>
      <c r="Q291">
        <v>11</v>
      </c>
      <c r="R291">
        <v>148</v>
      </c>
      <c r="S291">
        <v>760.5</v>
      </c>
      <c r="T291" s="11">
        <v>25</v>
      </c>
      <c r="W291">
        <v>0</v>
      </c>
      <c r="X291" s="11">
        <v>6</v>
      </c>
      <c r="Y291" s="11">
        <v>150</v>
      </c>
      <c r="Z291">
        <v>4.5313299999999996</v>
      </c>
    </row>
    <row r="292" spans="1:26" x14ac:dyDescent="0.25">
      <c r="A292" s="11">
        <v>1.56</v>
      </c>
      <c r="B292" s="11">
        <v>1</v>
      </c>
      <c r="C292" s="11">
        <v>5</v>
      </c>
      <c r="D292">
        <v>10.5</v>
      </c>
      <c r="E292" s="11">
        <v>58</v>
      </c>
      <c r="F292" s="11">
        <v>750</v>
      </c>
      <c r="G292">
        <v>10</v>
      </c>
      <c r="H292">
        <v>10</v>
      </c>
      <c r="I292" s="11">
        <v>1</v>
      </c>
      <c r="J292" s="11">
        <v>3</v>
      </c>
      <c r="K292" s="11">
        <v>3.2</v>
      </c>
      <c r="N292">
        <v>1.56</v>
      </c>
      <c r="O292" s="11">
        <v>1</v>
      </c>
      <c r="P292" s="11">
        <v>5</v>
      </c>
      <c r="Q292">
        <v>11</v>
      </c>
      <c r="R292">
        <v>148</v>
      </c>
      <c r="S292">
        <v>760.5</v>
      </c>
      <c r="T292" s="11">
        <v>35</v>
      </c>
      <c r="W292">
        <v>0</v>
      </c>
      <c r="X292" s="11">
        <v>6</v>
      </c>
      <c r="Y292" s="11">
        <v>150</v>
      </c>
      <c r="Z292">
        <v>3.7227899999999998</v>
      </c>
    </row>
    <row r="293" spans="1:26" x14ac:dyDescent="0.25">
      <c r="A293" s="11">
        <v>1.56</v>
      </c>
      <c r="B293" s="11">
        <v>1</v>
      </c>
      <c r="C293" s="11">
        <v>5</v>
      </c>
      <c r="D293">
        <v>10.5</v>
      </c>
      <c r="E293" s="11">
        <v>58</v>
      </c>
      <c r="F293" s="11">
        <v>750</v>
      </c>
      <c r="G293">
        <v>10</v>
      </c>
      <c r="H293">
        <v>15</v>
      </c>
      <c r="I293" s="11">
        <v>1</v>
      </c>
      <c r="J293" s="11">
        <v>3</v>
      </c>
      <c r="K293" s="11">
        <v>3.4</v>
      </c>
      <c r="N293">
        <v>1.56</v>
      </c>
      <c r="O293" s="11">
        <v>1</v>
      </c>
      <c r="P293" s="11">
        <v>5</v>
      </c>
      <c r="Q293">
        <v>11</v>
      </c>
      <c r="R293">
        <v>148</v>
      </c>
      <c r="S293">
        <v>760.5</v>
      </c>
      <c r="T293" s="11">
        <v>50</v>
      </c>
      <c r="W293">
        <v>0</v>
      </c>
      <c r="X293" s="11">
        <v>6</v>
      </c>
      <c r="Y293" s="11">
        <v>150</v>
      </c>
      <c r="Z293">
        <v>3.2296999999999998</v>
      </c>
    </row>
    <row r="294" spans="1:26" x14ac:dyDescent="0.25">
      <c r="A294" s="11">
        <v>1.56</v>
      </c>
      <c r="B294" s="11">
        <v>1</v>
      </c>
      <c r="C294" s="11">
        <v>5</v>
      </c>
      <c r="D294">
        <v>10.5</v>
      </c>
      <c r="E294" s="11">
        <v>58</v>
      </c>
      <c r="F294" s="11">
        <v>750</v>
      </c>
      <c r="G294">
        <v>10</v>
      </c>
      <c r="H294">
        <v>20</v>
      </c>
      <c r="I294" s="11">
        <v>1</v>
      </c>
      <c r="J294" s="11">
        <v>3</v>
      </c>
      <c r="K294" s="11">
        <v>3.6</v>
      </c>
      <c r="N294">
        <v>1.56</v>
      </c>
      <c r="O294" s="11">
        <v>1</v>
      </c>
      <c r="P294" s="11">
        <v>5</v>
      </c>
      <c r="Q294">
        <v>11</v>
      </c>
      <c r="R294">
        <v>148</v>
      </c>
      <c r="S294">
        <v>760.5</v>
      </c>
      <c r="T294" s="11">
        <v>80</v>
      </c>
      <c r="W294">
        <v>0</v>
      </c>
      <c r="X294" s="11">
        <v>6</v>
      </c>
      <c r="Y294" s="11">
        <v>150</v>
      </c>
      <c r="Z294">
        <v>2.7886799999999998</v>
      </c>
    </row>
    <row r="295" spans="1:26" x14ac:dyDescent="0.25">
      <c r="A295" s="11">
        <v>1.56</v>
      </c>
      <c r="B295" s="11">
        <v>1</v>
      </c>
      <c r="C295" s="11">
        <v>5</v>
      </c>
      <c r="D295">
        <v>10.5</v>
      </c>
      <c r="E295" s="11">
        <v>58</v>
      </c>
      <c r="F295" s="11">
        <v>750</v>
      </c>
      <c r="G295">
        <v>10</v>
      </c>
      <c r="H295">
        <v>25</v>
      </c>
      <c r="I295" s="11">
        <v>1</v>
      </c>
      <c r="J295" s="11">
        <v>3</v>
      </c>
      <c r="K295" s="11">
        <v>4.2</v>
      </c>
      <c r="N295">
        <v>1.34</v>
      </c>
      <c r="O295" s="11">
        <v>0.3</v>
      </c>
      <c r="P295" s="11">
        <v>5</v>
      </c>
      <c r="Q295">
        <v>7.2</v>
      </c>
      <c r="R295">
        <v>180</v>
      </c>
      <c r="S295">
        <v>317</v>
      </c>
      <c r="T295" s="11">
        <v>5</v>
      </c>
      <c r="W295">
        <v>0</v>
      </c>
      <c r="X295" s="11">
        <v>1</v>
      </c>
      <c r="Y295">
        <v>1</v>
      </c>
      <c r="Z295">
        <v>6.5270000000000001</v>
      </c>
    </row>
    <row r="296" spans="1:26" x14ac:dyDescent="0.25">
      <c r="A296" s="11">
        <v>1.56</v>
      </c>
      <c r="B296" s="11">
        <v>1</v>
      </c>
      <c r="C296" s="11">
        <v>5</v>
      </c>
      <c r="D296">
        <v>10.5</v>
      </c>
      <c r="E296" s="11">
        <v>58</v>
      </c>
      <c r="F296" s="11">
        <v>750</v>
      </c>
      <c r="G296">
        <v>10</v>
      </c>
      <c r="H296">
        <v>30</v>
      </c>
      <c r="I296" s="11">
        <v>1</v>
      </c>
      <c r="J296" s="11">
        <v>3</v>
      </c>
      <c r="K296" s="11">
        <v>4.4000000000000004</v>
      </c>
      <c r="N296">
        <v>1.46</v>
      </c>
      <c r="O296" s="11">
        <v>0.3</v>
      </c>
      <c r="P296" s="11">
        <v>5</v>
      </c>
      <c r="Q296">
        <v>7.2</v>
      </c>
      <c r="R296">
        <v>180</v>
      </c>
      <c r="S296">
        <v>317</v>
      </c>
      <c r="T296" s="11">
        <v>20</v>
      </c>
      <c r="W296">
        <v>0</v>
      </c>
      <c r="X296" s="11">
        <v>1</v>
      </c>
      <c r="Y296">
        <v>1</v>
      </c>
      <c r="Z296">
        <v>5.5555000000000003</v>
      </c>
    </row>
    <row r="297" spans="1:26" x14ac:dyDescent="0.25">
      <c r="A297" s="11">
        <v>1.56</v>
      </c>
      <c r="B297" s="11">
        <v>1</v>
      </c>
      <c r="C297" s="11">
        <v>5</v>
      </c>
      <c r="D297">
        <v>10.5</v>
      </c>
      <c r="E297" s="11">
        <v>58</v>
      </c>
      <c r="F297" s="11">
        <v>750</v>
      </c>
      <c r="G297">
        <v>15</v>
      </c>
      <c r="H297">
        <v>0</v>
      </c>
      <c r="I297" s="11">
        <v>1</v>
      </c>
      <c r="J297" s="11">
        <v>3</v>
      </c>
      <c r="K297" s="11">
        <v>3</v>
      </c>
      <c r="N297">
        <v>1.46</v>
      </c>
      <c r="O297" s="11">
        <v>0.3</v>
      </c>
      <c r="P297" s="11">
        <v>5</v>
      </c>
      <c r="Q297">
        <v>7.2</v>
      </c>
      <c r="R297">
        <v>180</v>
      </c>
      <c r="S297">
        <v>317</v>
      </c>
      <c r="T297" s="11">
        <v>40</v>
      </c>
      <c r="W297">
        <v>0</v>
      </c>
      <c r="X297" s="11">
        <v>1</v>
      </c>
      <c r="Y297">
        <v>1</v>
      </c>
      <c r="Z297">
        <v>4.5840999999999994</v>
      </c>
    </row>
    <row r="298" spans="1:26" x14ac:dyDescent="0.25">
      <c r="A298" s="11">
        <v>1.56</v>
      </c>
      <c r="B298" s="11">
        <v>1</v>
      </c>
      <c r="C298" s="11">
        <v>5</v>
      </c>
      <c r="D298">
        <v>10.5</v>
      </c>
      <c r="E298" s="11">
        <v>58</v>
      </c>
      <c r="F298" s="11">
        <v>750</v>
      </c>
      <c r="G298" s="11">
        <v>15</v>
      </c>
      <c r="H298">
        <v>5</v>
      </c>
      <c r="I298" s="11">
        <v>1</v>
      </c>
      <c r="J298" s="11">
        <v>3</v>
      </c>
      <c r="K298" s="11">
        <v>3.6</v>
      </c>
      <c r="N298">
        <v>1.47</v>
      </c>
      <c r="O298" s="11">
        <v>0.3</v>
      </c>
      <c r="P298" s="11">
        <v>5</v>
      </c>
      <c r="Q298">
        <v>7.2</v>
      </c>
      <c r="R298">
        <v>180</v>
      </c>
      <c r="S298">
        <v>317</v>
      </c>
      <c r="T298" s="11">
        <v>60</v>
      </c>
      <c r="W298">
        <v>0</v>
      </c>
      <c r="X298" s="11">
        <v>1</v>
      </c>
      <c r="Y298">
        <v>1</v>
      </c>
      <c r="Z298">
        <v>4.0338000000000003</v>
      </c>
    </row>
    <row r="299" spans="1:26" x14ac:dyDescent="0.25">
      <c r="A299" s="11">
        <v>1.56</v>
      </c>
      <c r="B299" s="11">
        <v>1</v>
      </c>
      <c r="C299" s="11">
        <v>5</v>
      </c>
      <c r="D299">
        <v>10.5</v>
      </c>
      <c r="E299" s="11">
        <v>58</v>
      </c>
      <c r="F299" s="11">
        <v>750</v>
      </c>
      <c r="G299" s="11">
        <v>15</v>
      </c>
      <c r="H299">
        <v>10</v>
      </c>
      <c r="I299" s="11">
        <v>1</v>
      </c>
      <c r="J299" s="11">
        <v>3</v>
      </c>
      <c r="K299" s="11">
        <v>3.8</v>
      </c>
      <c r="N299">
        <v>1.48</v>
      </c>
      <c r="O299" s="11">
        <v>0.3</v>
      </c>
      <c r="P299" s="11">
        <v>5</v>
      </c>
      <c r="Q299">
        <v>7.2</v>
      </c>
      <c r="R299">
        <v>180</v>
      </c>
      <c r="S299">
        <v>317</v>
      </c>
      <c r="T299" s="11">
        <v>80</v>
      </c>
      <c r="W299">
        <v>0</v>
      </c>
      <c r="X299" s="11">
        <v>1</v>
      </c>
      <c r="Y299">
        <v>1</v>
      </c>
      <c r="Z299">
        <v>4.2965</v>
      </c>
    </row>
    <row r="300" spans="1:26" x14ac:dyDescent="0.25">
      <c r="A300" s="11">
        <v>1.56</v>
      </c>
      <c r="B300" s="11">
        <v>1</v>
      </c>
      <c r="C300" s="11">
        <v>5</v>
      </c>
      <c r="D300">
        <v>10.5</v>
      </c>
      <c r="E300" s="11">
        <v>58</v>
      </c>
      <c r="F300" s="11">
        <v>750</v>
      </c>
      <c r="G300" s="11">
        <v>15</v>
      </c>
      <c r="H300">
        <v>15</v>
      </c>
      <c r="I300" s="11">
        <v>1</v>
      </c>
      <c r="J300" s="11">
        <v>3</v>
      </c>
      <c r="K300" s="11">
        <v>4</v>
      </c>
      <c r="N300">
        <v>1.51</v>
      </c>
      <c r="O300" s="11">
        <v>0.3</v>
      </c>
      <c r="P300" s="11">
        <v>5</v>
      </c>
      <c r="Q300">
        <v>7.2</v>
      </c>
      <c r="R300">
        <v>180</v>
      </c>
      <c r="S300">
        <v>317</v>
      </c>
      <c r="T300" s="11">
        <v>100</v>
      </c>
      <c r="W300">
        <v>0</v>
      </c>
      <c r="X300" s="11">
        <v>1</v>
      </c>
      <c r="Y300">
        <v>1</v>
      </c>
      <c r="Z300">
        <v>3.9734000000000003</v>
      </c>
    </row>
    <row r="301" spans="1:26" x14ac:dyDescent="0.25">
      <c r="A301" s="11">
        <v>1.56</v>
      </c>
      <c r="B301" s="11">
        <v>1</v>
      </c>
      <c r="C301" s="11">
        <v>5</v>
      </c>
      <c r="D301">
        <v>10.5</v>
      </c>
      <c r="E301" s="11">
        <v>58</v>
      </c>
      <c r="F301" s="11">
        <v>750</v>
      </c>
      <c r="G301" s="11">
        <v>15</v>
      </c>
      <c r="H301">
        <v>20</v>
      </c>
      <c r="I301" s="11">
        <v>1</v>
      </c>
      <c r="J301" s="11">
        <v>3</v>
      </c>
      <c r="K301" s="11">
        <v>4.4000000000000004</v>
      </c>
      <c r="N301">
        <v>1.52</v>
      </c>
      <c r="O301" s="11">
        <v>0.3</v>
      </c>
      <c r="P301" s="11">
        <v>5</v>
      </c>
      <c r="Q301">
        <v>7.2</v>
      </c>
      <c r="R301">
        <v>180</v>
      </c>
      <c r="S301">
        <v>317</v>
      </c>
      <c r="T301" s="11">
        <v>120</v>
      </c>
      <c r="W301">
        <v>0</v>
      </c>
      <c r="X301" s="11">
        <v>1</v>
      </c>
      <c r="Y301">
        <v>1</v>
      </c>
      <c r="Z301">
        <v>4.2130999999999998</v>
      </c>
    </row>
    <row r="302" spans="1:26" x14ac:dyDescent="0.25">
      <c r="A302" s="11">
        <v>1.56</v>
      </c>
      <c r="B302" s="11">
        <v>1</v>
      </c>
      <c r="C302" s="11">
        <v>5</v>
      </c>
      <c r="D302">
        <v>10.5</v>
      </c>
      <c r="E302" s="11">
        <v>58</v>
      </c>
      <c r="F302" s="11">
        <v>750</v>
      </c>
      <c r="G302" s="11">
        <v>15</v>
      </c>
      <c r="H302">
        <v>25</v>
      </c>
      <c r="I302" s="11">
        <v>1</v>
      </c>
      <c r="J302" s="11">
        <v>3</v>
      </c>
      <c r="K302" s="11">
        <v>5</v>
      </c>
      <c r="N302">
        <v>1.54</v>
      </c>
      <c r="O302" s="11">
        <v>0.3</v>
      </c>
      <c r="P302" s="11">
        <v>5</v>
      </c>
      <c r="Q302">
        <v>7.2</v>
      </c>
      <c r="R302">
        <v>180</v>
      </c>
      <c r="S302">
        <v>317</v>
      </c>
      <c r="T302" s="11">
        <v>140</v>
      </c>
      <c r="W302">
        <v>0</v>
      </c>
      <c r="X302" s="11">
        <v>1</v>
      </c>
      <c r="Y302">
        <v>1</v>
      </c>
      <c r="Z302">
        <v>3.9253999999999998</v>
      </c>
    </row>
    <row r="303" spans="1:26" x14ac:dyDescent="0.25">
      <c r="A303" s="11">
        <v>1.56</v>
      </c>
      <c r="B303" s="11">
        <v>1</v>
      </c>
      <c r="C303" s="11">
        <v>5</v>
      </c>
      <c r="D303">
        <v>10.5</v>
      </c>
      <c r="E303" s="11">
        <v>58</v>
      </c>
      <c r="F303" s="11">
        <v>750</v>
      </c>
      <c r="G303" s="11">
        <v>15</v>
      </c>
      <c r="H303">
        <v>30</v>
      </c>
      <c r="I303" s="11">
        <v>1</v>
      </c>
      <c r="J303" s="11">
        <v>3</v>
      </c>
      <c r="K303" s="11">
        <v>5.2</v>
      </c>
      <c r="N303">
        <v>1.34</v>
      </c>
      <c r="O303" s="11">
        <v>0.3</v>
      </c>
      <c r="P303" s="11">
        <v>5</v>
      </c>
      <c r="Q303">
        <v>7.2</v>
      </c>
      <c r="R303">
        <v>180</v>
      </c>
      <c r="S303">
        <v>317</v>
      </c>
      <c r="T303" s="11">
        <v>5</v>
      </c>
      <c r="W303">
        <v>0</v>
      </c>
      <c r="X303" s="11">
        <v>1</v>
      </c>
      <c r="Y303">
        <v>31</v>
      </c>
      <c r="Z303">
        <v>8.1446000000000005</v>
      </c>
    </row>
    <row r="304" spans="1:26" x14ac:dyDescent="0.25">
      <c r="A304" s="11">
        <v>1.56</v>
      </c>
      <c r="B304" s="11">
        <v>1</v>
      </c>
      <c r="C304" s="11">
        <v>5</v>
      </c>
      <c r="D304">
        <v>10.5</v>
      </c>
      <c r="E304" s="11">
        <v>58</v>
      </c>
      <c r="F304" s="11">
        <v>750</v>
      </c>
      <c r="G304">
        <v>20</v>
      </c>
      <c r="H304">
        <v>0</v>
      </c>
      <c r="I304" s="11">
        <v>1</v>
      </c>
      <c r="J304" s="11">
        <v>3</v>
      </c>
      <c r="K304" s="11">
        <v>3.2</v>
      </c>
      <c r="N304">
        <v>1.46</v>
      </c>
      <c r="O304" s="11">
        <v>0.3</v>
      </c>
      <c r="P304" s="11">
        <v>5</v>
      </c>
      <c r="Q304">
        <v>7.2</v>
      </c>
      <c r="R304">
        <v>180</v>
      </c>
      <c r="S304">
        <v>317</v>
      </c>
      <c r="T304" s="11">
        <v>20</v>
      </c>
      <c r="W304">
        <v>0</v>
      </c>
      <c r="X304" s="11">
        <v>1</v>
      </c>
      <c r="Y304">
        <v>31</v>
      </c>
      <c r="Z304">
        <v>6.6229000000000005</v>
      </c>
    </row>
    <row r="305" spans="1:26" x14ac:dyDescent="0.25">
      <c r="A305" s="11">
        <v>1.56</v>
      </c>
      <c r="B305" s="11">
        <v>1</v>
      </c>
      <c r="C305" s="11">
        <v>5</v>
      </c>
      <c r="D305">
        <v>10.5</v>
      </c>
      <c r="E305" s="11">
        <v>58</v>
      </c>
      <c r="F305" s="11">
        <v>750</v>
      </c>
      <c r="G305">
        <v>20</v>
      </c>
      <c r="H305">
        <v>5</v>
      </c>
      <c r="I305" s="11">
        <v>1</v>
      </c>
      <c r="J305" s="11">
        <v>3</v>
      </c>
      <c r="K305" s="11">
        <v>3.8</v>
      </c>
      <c r="N305">
        <v>1.46</v>
      </c>
      <c r="O305" s="11">
        <v>0.3</v>
      </c>
      <c r="P305" s="11">
        <v>5</v>
      </c>
      <c r="Q305">
        <v>7.2</v>
      </c>
      <c r="R305">
        <v>180</v>
      </c>
      <c r="S305">
        <v>317</v>
      </c>
      <c r="T305" s="11">
        <v>40</v>
      </c>
      <c r="W305">
        <v>0</v>
      </c>
      <c r="X305" s="11">
        <v>1</v>
      </c>
      <c r="Y305">
        <v>31</v>
      </c>
      <c r="Z305">
        <v>5.8307000000000002</v>
      </c>
    </row>
    <row r="306" spans="1:26" x14ac:dyDescent="0.25">
      <c r="A306" s="11">
        <v>1.56</v>
      </c>
      <c r="B306" s="11">
        <v>1</v>
      </c>
      <c r="C306" s="11">
        <v>5</v>
      </c>
      <c r="D306">
        <v>10.5</v>
      </c>
      <c r="E306" s="11">
        <v>58</v>
      </c>
      <c r="F306" s="11">
        <v>750</v>
      </c>
      <c r="G306">
        <v>20</v>
      </c>
      <c r="H306">
        <v>10</v>
      </c>
      <c r="I306" s="11">
        <v>1</v>
      </c>
      <c r="J306" s="11">
        <v>3</v>
      </c>
      <c r="K306" s="11">
        <v>4</v>
      </c>
      <c r="N306">
        <v>1.47</v>
      </c>
      <c r="O306" s="11">
        <v>0.3</v>
      </c>
      <c r="P306" s="11">
        <v>5</v>
      </c>
      <c r="Q306">
        <v>7.2</v>
      </c>
      <c r="R306">
        <v>180</v>
      </c>
      <c r="S306">
        <v>317</v>
      </c>
      <c r="T306" s="11">
        <v>60</v>
      </c>
      <c r="W306">
        <v>0</v>
      </c>
      <c r="X306" s="11">
        <v>1</v>
      </c>
      <c r="Y306">
        <v>31</v>
      </c>
      <c r="Z306">
        <v>5.5325999999999995</v>
      </c>
    </row>
    <row r="307" spans="1:26" x14ac:dyDescent="0.25">
      <c r="A307" s="11">
        <v>1.56</v>
      </c>
      <c r="B307" s="11">
        <v>1</v>
      </c>
      <c r="C307" s="11">
        <v>5</v>
      </c>
      <c r="D307">
        <v>10.5</v>
      </c>
      <c r="E307" s="11">
        <v>58</v>
      </c>
      <c r="F307" s="11">
        <v>750</v>
      </c>
      <c r="G307">
        <v>20</v>
      </c>
      <c r="H307">
        <v>15</v>
      </c>
      <c r="I307" s="11">
        <v>1</v>
      </c>
      <c r="J307" s="11">
        <v>3</v>
      </c>
      <c r="K307" s="11">
        <v>4.4000000000000004</v>
      </c>
      <c r="N307">
        <v>1.48</v>
      </c>
      <c r="O307" s="11">
        <v>0.3</v>
      </c>
      <c r="P307" s="11">
        <v>5</v>
      </c>
      <c r="Q307">
        <v>7.2</v>
      </c>
      <c r="R307">
        <v>180</v>
      </c>
      <c r="S307">
        <v>317</v>
      </c>
      <c r="T307" s="11">
        <v>80</v>
      </c>
      <c r="W307">
        <v>0</v>
      </c>
      <c r="X307" s="11">
        <v>1</v>
      </c>
      <c r="Y307">
        <v>31</v>
      </c>
      <c r="Z307">
        <v>4.8488999999999995</v>
      </c>
    </row>
    <row r="308" spans="1:26" x14ac:dyDescent="0.25">
      <c r="A308" s="11">
        <v>1.56</v>
      </c>
      <c r="B308" s="11">
        <v>1</v>
      </c>
      <c r="C308" s="11">
        <v>5</v>
      </c>
      <c r="D308">
        <v>10.5</v>
      </c>
      <c r="E308" s="11">
        <v>58</v>
      </c>
      <c r="F308" s="11">
        <v>750</v>
      </c>
      <c r="G308">
        <v>20</v>
      </c>
      <c r="H308">
        <v>20</v>
      </c>
      <c r="I308" s="11">
        <v>1</v>
      </c>
      <c r="J308" s="11">
        <v>3</v>
      </c>
      <c r="K308" s="11">
        <v>4.8</v>
      </c>
      <c r="N308">
        <v>1.51</v>
      </c>
      <c r="O308" s="11">
        <v>0.3</v>
      </c>
      <c r="P308" s="11">
        <v>5</v>
      </c>
      <c r="Q308">
        <v>7.2</v>
      </c>
      <c r="R308">
        <v>180</v>
      </c>
      <c r="S308">
        <v>317</v>
      </c>
      <c r="T308" s="11">
        <v>100</v>
      </c>
      <c r="W308">
        <v>0</v>
      </c>
      <c r="X308" s="11">
        <v>1</v>
      </c>
      <c r="Y308">
        <v>31</v>
      </c>
      <c r="Z308">
        <v>4.5258000000000003</v>
      </c>
    </row>
    <row r="309" spans="1:26" x14ac:dyDescent="0.25">
      <c r="A309" s="11">
        <v>1.56</v>
      </c>
      <c r="B309" s="11">
        <v>1</v>
      </c>
      <c r="C309" s="11">
        <v>5</v>
      </c>
      <c r="D309">
        <v>10.5</v>
      </c>
      <c r="E309" s="11">
        <v>58</v>
      </c>
      <c r="F309" s="11">
        <v>750</v>
      </c>
      <c r="G309">
        <v>20</v>
      </c>
      <c r="H309">
        <v>25</v>
      </c>
      <c r="I309" s="11">
        <v>1</v>
      </c>
      <c r="J309" s="11">
        <v>3</v>
      </c>
      <c r="K309" s="11">
        <v>5.4</v>
      </c>
      <c r="N309">
        <v>1.52</v>
      </c>
      <c r="O309" s="11">
        <v>0.3</v>
      </c>
      <c r="P309" s="11">
        <v>5</v>
      </c>
      <c r="Q309">
        <v>7.2</v>
      </c>
      <c r="R309">
        <v>180</v>
      </c>
      <c r="S309">
        <v>317</v>
      </c>
      <c r="T309" s="11">
        <v>120</v>
      </c>
      <c r="W309">
        <v>0</v>
      </c>
      <c r="X309" s="11">
        <v>1</v>
      </c>
      <c r="Y309">
        <v>31</v>
      </c>
      <c r="Z309">
        <v>4.4298999999999999</v>
      </c>
    </row>
    <row r="310" spans="1:26" x14ac:dyDescent="0.25">
      <c r="A310" s="11">
        <v>1.56</v>
      </c>
      <c r="B310" s="11">
        <v>1</v>
      </c>
      <c r="C310" s="11">
        <v>5</v>
      </c>
      <c r="D310">
        <v>10.5</v>
      </c>
      <c r="E310" s="11">
        <v>58</v>
      </c>
      <c r="F310" s="11">
        <v>750</v>
      </c>
      <c r="G310">
        <v>20</v>
      </c>
      <c r="H310">
        <v>30</v>
      </c>
      <c r="I310" s="11">
        <v>1</v>
      </c>
      <c r="J310" s="11">
        <v>3</v>
      </c>
      <c r="K310" s="11">
        <v>6</v>
      </c>
      <c r="N310">
        <v>1.54</v>
      </c>
      <c r="O310" s="11">
        <v>0.3</v>
      </c>
      <c r="P310" s="11">
        <v>5</v>
      </c>
      <c r="Q310">
        <v>7.2</v>
      </c>
      <c r="R310">
        <v>180</v>
      </c>
      <c r="S310">
        <v>317</v>
      </c>
      <c r="T310" s="11">
        <v>140</v>
      </c>
      <c r="W310">
        <v>0</v>
      </c>
      <c r="X310" s="11">
        <v>1</v>
      </c>
      <c r="Y310">
        <v>31</v>
      </c>
      <c r="Z310">
        <v>3.7210999999999999</v>
      </c>
    </row>
    <row r="311" spans="1:26" x14ac:dyDescent="0.25">
      <c r="A311" s="11">
        <v>1.56</v>
      </c>
      <c r="B311" s="11">
        <v>1</v>
      </c>
      <c r="C311" s="11">
        <v>5</v>
      </c>
      <c r="D311">
        <v>10.5</v>
      </c>
      <c r="E311" s="11">
        <v>58</v>
      </c>
      <c r="F311" s="11">
        <v>750</v>
      </c>
      <c r="G311">
        <v>25</v>
      </c>
      <c r="H311">
        <v>0</v>
      </c>
      <c r="I311" s="11">
        <v>1</v>
      </c>
      <c r="J311" s="11">
        <v>3</v>
      </c>
      <c r="K311" s="11">
        <v>3.6</v>
      </c>
      <c r="N311">
        <v>1.34</v>
      </c>
      <c r="O311" s="11">
        <v>0.3</v>
      </c>
      <c r="P311" s="11">
        <v>5</v>
      </c>
      <c r="Q311">
        <v>7.2</v>
      </c>
      <c r="R311">
        <v>180</v>
      </c>
      <c r="S311">
        <v>317</v>
      </c>
      <c r="T311" s="11">
        <v>5</v>
      </c>
      <c r="W311">
        <v>0</v>
      </c>
      <c r="X311" s="11">
        <v>1</v>
      </c>
      <c r="Y311">
        <v>58</v>
      </c>
      <c r="Z311">
        <v>6.1662999999999997</v>
      </c>
    </row>
    <row r="312" spans="1:26" x14ac:dyDescent="0.25">
      <c r="A312" s="11">
        <v>1.56</v>
      </c>
      <c r="B312" s="11">
        <v>1</v>
      </c>
      <c r="C312" s="11">
        <v>5</v>
      </c>
      <c r="D312">
        <v>10.5</v>
      </c>
      <c r="E312" s="11">
        <v>58</v>
      </c>
      <c r="F312" s="11">
        <v>750</v>
      </c>
      <c r="G312">
        <v>25</v>
      </c>
      <c r="H312">
        <v>5</v>
      </c>
      <c r="I312" s="11">
        <v>1</v>
      </c>
      <c r="J312" s="11">
        <v>3</v>
      </c>
      <c r="K312" s="11">
        <v>3.92</v>
      </c>
      <c r="N312">
        <v>1.46</v>
      </c>
      <c r="O312" s="11">
        <v>0.3</v>
      </c>
      <c r="P312" s="11">
        <v>5</v>
      </c>
      <c r="Q312">
        <v>7.2</v>
      </c>
      <c r="R312">
        <v>180</v>
      </c>
      <c r="S312">
        <v>317</v>
      </c>
      <c r="T312" s="11">
        <v>20</v>
      </c>
      <c r="W312">
        <v>0</v>
      </c>
      <c r="X312" s="11">
        <v>1</v>
      </c>
      <c r="Y312">
        <v>58</v>
      </c>
      <c r="Z312">
        <v>5.6284999999999998</v>
      </c>
    </row>
    <row r="313" spans="1:26" x14ac:dyDescent="0.25">
      <c r="A313" s="11">
        <v>1.56</v>
      </c>
      <c r="B313" s="11">
        <v>1</v>
      </c>
      <c r="C313" s="11">
        <v>5</v>
      </c>
      <c r="D313">
        <v>10.5</v>
      </c>
      <c r="E313" s="11">
        <v>58</v>
      </c>
      <c r="F313" s="11">
        <v>750</v>
      </c>
      <c r="G313">
        <v>25</v>
      </c>
      <c r="H313">
        <v>10</v>
      </c>
      <c r="I313" s="11">
        <v>1</v>
      </c>
      <c r="J313" s="11">
        <v>3</v>
      </c>
      <c r="K313" s="11">
        <v>4.88</v>
      </c>
      <c r="N313">
        <v>1.46</v>
      </c>
      <c r="O313" s="11">
        <v>0.3</v>
      </c>
      <c r="P313" s="11">
        <v>5</v>
      </c>
      <c r="Q313">
        <v>7.2</v>
      </c>
      <c r="R313">
        <v>180</v>
      </c>
      <c r="S313">
        <v>317</v>
      </c>
      <c r="T313" s="11">
        <v>40</v>
      </c>
      <c r="W313">
        <v>0</v>
      </c>
      <c r="X313" s="11">
        <v>1</v>
      </c>
      <c r="Y313">
        <v>58</v>
      </c>
      <c r="Z313">
        <v>5.1595000000000004</v>
      </c>
    </row>
    <row r="314" spans="1:26" x14ac:dyDescent="0.25">
      <c r="A314" s="11">
        <v>1.56</v>
      </c>
      <c r="B314" s="11">
        <v>1</v>
      </c>
      <c r="C314" s="11">
        <v>5</v>
      </c>
      <c r="D314">
        <v>10.5</v>
      </c>
      <c r="E314" s="11">
        <v>58</v>
      </c>
      <c r="F314" s="11">
        <v>750</v>
      </c>
      <c r="G314">
        <v>25</v>
      </c>
      <c r="H314">
        <v>15</v>
      </c>
      <c r="I314" s="11">
        <v>1</v>
      </c>
      <c r="J314" s="11">
        <v>3</v>
      </c>
      <c r="K314" s="11">
        <v>4.8</v>
      </c>
      <c r="N314">
        <v>1.47</v>
      </c>
      <c r="O314" s="11">
        <v>0.3</v>
      </c>
      <c r="P314" s="11">
        <v>5</v>
      </c>
      <c r="Q314">
        <v>7.2</v>
      </c>
      <c r="R314">
        <v>180</v>
      </c>
      <c r="S314">
        <v>317</v>
      </c>
      <c r="T314" s="11">
        <v>60</v>
      </c>
      <c r="W314">
        <v>0</v>
      </c>
      <c r="X314" s="11">
        <v>1</v>
      </c>
      <c r="Y314">
        <v>58</v>
      </c>
      <c r="Z314">
        <v>5.5201000000000002</v>
      </c>
    </row>
    <row r="315" spans="1:26" x14ac:dyDescent="0.25">
      <c r="A315" s="11">
        <v>1.56</v>
      </c>
      <c r="B315" s="11">
        <v>1</v>
      </c>
      <c r="C315" s="11">
        <v>5</v>
      </c>
      <c r="D315">
        <v>10.5</v>
      </c>
      <c r="E315" s="11">
        <v>58</v>
      </c>
      <c r="F315" s="11">
        <v>750</v>
      </c>
      <c r="G315">
        <v>25</v>
      </c>
      <c r="H315">
        <v>20</v>
      </c>
      <c r="I315" s="11">
        <v>1</v>
      </c>
      <c r="J315" s="11">
        <v>3</v>
      </c>
      <c r="K315" s="11">
        <v>5.2</v>
      </c>
      <c r="N315">
        <v>1.48</v>
      </c>
      <c r="O315" s="11">
        <v>0.3</v>
      </c>
      <c r="P315" s="11">
        <v>5</v>
      </c>
      <c r="Q315">
        <v>7.2</v>
      </c>
      <c r="R315">
        <v>180</v>
      </c>
      <c r="S315">
        <v>317</v>
      </c>
      <c r="T315" s="11">
        <v>80</v>
      </c>
      <c r="W315">
        <v>0</v>
      </c>
      <c r="X315" s="11">
        <v>1</v>
      </c>
      <c r="Y315">
        <v>58</v>
      </c>
      <c r="Z315">
        <v>5.3513000000000002</v>
      </c>
    </row>
    <row r="316" spans="1:26" x14ac:dyDescent="0.25">
      <c r="A316" s="11">
        <v>1.56</v>
      </c>
      <c r="B316" s="11">
        <v>1</v>
      </c>
      <c r="C316" s="11">
        <v>5</v>
      </c>
      <c r="D316">
        <v>10.5</v>
      </c>
      <c r="E316" s="11">
        <v>58</v>
      </c>
      <c r="F316" s="11">
        <v>750</v>
      </c>
      <c r="G316">
        <v>25</v>
      </c>
      <c r="H316">
        <v>25</v>
      </c>
      <c r="I316" s="11">
        <v>1</v>
      </c>
      <c r="J316" s="11">
        <v>3</v>
      </c>
      <c r="K316" s="11">
        <v>5.4</v>
      </c>
      <c r="N316">
        <v>1.51</v>
      </c>
      <c r="O316" s="11">
        <v>0.3</v>
      </c>
      <c r="P316" s="11">
        <v>5</v>
      </c>
      <c r="Q316">
        <v>7.2</v>
      </c>
      <c r="R316">
        <v>180</v>
      </c>
      <c r="S316">
        <v>317</v>
      </c>
      <c r="T316" s="11">
        <v>100</v>
      </c>
      <c r="W316">
        <v>0</v>
      </c>
      <c r="X316" s="11">
        <v>1</v>
      </c>
      <c r="Y316">
        <v>58</v>
      </c>
      <c r="Z316">
        <v>5.3407999999999998</v>
      </c>
    </row>
    <row r="317" spans="1:26" x14ac:dyDescent="0.25">
      <c r="A317" s="11">
        <v>1.56</v>
      </c>
      <c r="B317" s="11">
        <v>1</v>
      </c>
      <c r="C317" s="11">
        <v>5</v>
      </c>
      <c r="D317">
        <v>10.5</v>
      </c>
      <c r="E317" s="11">
        <v>58</v>
      </c>
      <c r="F317" s="11">
        <v>750</v>
      </c>
      <c r="G317">
        <v>25</v>
      </c>
      <c r="H317">
        <v>30</v>
      </c>
      <c r="I317" s="11">
        <v>1</v>
      </c>
      <c r="J317" s="11">
        <v>3</v>
      </c>
      <c r="K317" s="11">
        <v>5.8</v>
      </c>
      <c r="N317">
        <v>1.52</v>
      </c>
      <c r="O317" s="11">
        <v>0.3</v>
      </c>
      <c r="P317" s="11">
        <v>5</v>
      </c>
      <c r="Q317">
        <v>7.2</v>
      </c>
      <c r="R317">
        <v>180</v>
      </c>
      <c r="S317">
        <v>317</v>
      </c>
      <c r="T317" s="11">
        <v>120</v>
      </c>
      <c r="W317">
        <v>0</v>
      </c>
      <c r="X317" s="11">
        <v>1</v>
      </c>
      <c r="Y317">
        <v>58</v>
      </c>
      <c r="Z317">
        <v>4.7279999999999998</v>
      </c>
    </row>
    <row r="318" spans="1:26" x14ac:dyDescent="0.25">
      <c r="A318" s="11">
        <v>1.56</v>
      </c>
      <c r="B318" s="11">
        <v>1</v>
      </c>
      <c r="C318" s="11">
        <v>5</v>
      </c>
      <c r="D318">
        <v>10.5</v>
      </c>
      <c r="E318" s="11">
        <v>58</v>
      </c>
      <c r="F318" s="11">
        <v>750</v>
      </c>
      <c r="G318">
        <v>30</v>
      </c>
      <c r="H318">
        <v>0</v>
      </c>
      <c r="I318" s="11">
        <v>1</v>
      </c>
      <c r="J318" s="11">
        <v>3</v>
      </c>
      <c r="K318" s="11">
        <v>4</v>
      </c>
      <c r="N318">
        <v>1.54</v>
      </c>
      <c r="O318" s="11">
        <v>0.3</v>
      </c>
      <c r="P318" s="11">
        <v>5</v>
      </c>
      <c r="Q318">
        <v>7.2</v>
      </c>
      <c r="R318">
        <v>180</v>
      </c>
      <c r="S318">
        <v>317</v>
      </c>
      <c r="T318" s="11">
        <v>140</v>
      </c>
      <c r="W318">
        <v>0</v>
      </c>
      <c r="X318" s="11">
        <v>1</v>
      </c>
      <c r="Y318">
        <v>58</v>
      </c>
      <c r="Z318">
        <v>4.3214999999999995</v>
      </c>
    </row>
    <row r="319" spans="1:26" x14ac:dyDescent="0.25">
      <c r="A319" s="11">
        <v>1.56</v>
      </c>
      <c r="B319" s="11">
        <v>1</v>
      </c>
      <c r="C319" s="11">
        <v>5</v>
      </c>
      <c r="D319">
        <v>10.5</v>
      </c>
      <c r="E319" s="11">
        <v>58</v>
      </c>
      <c r="F319" s="11">
        <v>750</v>
      </c>
      <c r="G319">
        <v>30</v>
      </c>
      <c r="H319">
        <v>5</v>
      </c>
      <c r="I319" s="11">
        <v>1</v>
      </c>
      <c r="J319" s="11">
        <v>3</v>
      </c>
      <c r="K319" s="11">
        <v>4.2</v>
      </c>
      <c r="N319">
        <v>1.54</v>
      </c>
      <c r="O319" s="11">
        <v>0.3</v>
      </c>
      <c r="P319" s="11">
        <v>5</v>
      </c>
      <c r="Q319" s="11">
        <v>11</v>
      </c>
      <c r="R319">
        <v>141.80000000000001</v>
      </c>
      <c r="S319">
        <v>850</v>
      </c>
      <c r="T319" s="11">
        <v>5</v>
      </c>
      <c r="W319">
        <v>0</v>
      </c>
      <c r="X319" s="11">
        <v>15</v>
      </c>
      <c r="Y319">
        <v>0</v>
      </c>
      <c r="Z319">
        <v>10.4307</v>
      </c>
    </row>
    <row r="320" spans="1:26" x14ac:dyDescent="0.25">
      <c r="A320" s="11">
        <v>1.56</v>
      </c>
      <c r="B320" s="11">
        <v>1</v>
      </c>
      <c r="C320" s="11">
        <v>5</v>
      </c>
      <c r="D320">
        <v>10.5</v>
      </c>
      <c r="E320" s="11">
        <v>58</v>
      </c>
      <c r="F320" s="11">
        <v>750</v>
      </c>
      <c r="G320">
        <v>30</v>
      </c>
      <c r="H320">
        <v>10</v>
      </c>
      <c r="I320" s="11">
        <v>1</v>
      </c>
      <c r="J320" s="11">
        <v>3</v>
      </c>
      <c r="K320" s="11">
        <v>4.4000000000000004</v>
      </c>
      <c r="N320">
        <v>1.54</v>
      </c>
      <c r="O320" s="11">
        <v>0.3</v>
      </c>
      <c r="P320" s="11">
        <v>5</v>
      </c>
      <c r="Q320" s="11">
        <v>11</v>
      </c>
      <c r="R320">
        <v>141.80000000000001</v>
      </c>
      <c r="S320">
        <v>850</v>
      </c>
      <c r="T320" s="11">
        <v>5</v>
      </c>
      <c r="W320">
        <v>0</v>
      </c>
      <c r="X320" s="11">
        <v>15</v>
      </c>
      <c r="Y320" s="11">
        <v>30</v>
      </c>
      <c r="Z320">
        <v>6.6505999999999998</v>
      </c>
    </row>
    <row r="321" spans="1:26" x14ac:dyDescent="0.25">
      <c r="A321" s="11">
        <v>1.56</v>
      </c>
      <c r="B321" s="11">
        <v>1</v>
      </c>
      <c r="C321" s="11">
        <v>5</v>
      </c>
      <c r="D321">
        <v>10.5</v>
      </c>
      <c r="E321" s="11">
        <v>58</v>
      </c>
      <c r="F321" s="11">
        <v>750</v>
      </c>
      <c r="G321">
        <v>30</v>
      </c>
      <c r="H321">
        <v>15</v>
      </c>
      <c r="I321" s="11">
        <v>1</v>
      </c>
      <c r="J321" s="11">
        <v>3</v>
      </c>
      <c r="K321" s="11">
        <v>4.8</v>
      </c>
      <c r="N321">
        <v>1.54</v>
      </c>
      <c r="O321" s="11">
        <v>0.3</v>
      </c>
      <c r="P321" s="11">
        <v>5</v>
      </c>
      <c r="Q321" s="11">
        <v>11</v>
      </c>
      <c r="R321">
        <v>141.80000000000001</v>
      </c>
      <c r="S321">
        <v>850</v>
      </c>
      <c r="T321" s="11">
        <v>5</v>
      </c>
      <c r="W321">
        <v>0</v>
      </c>
      <c r="X321" s="11">
        <v>15</v>
      </c>
      <c r="Y321" s="11">
        <v>60</v>
      </c>
      <c r="Z321">
        <v>3.2454000000000001</v>
      </c>
    </row>
    <row r="322" spans="1:26" x14ac:dyDescent="0.25">
      <c r="A322" s="11">
        <v>1.56</v>
      </c>
      <c r="B322" s="11">
        <v>1</v>
      </c>
      <c r="C322" s="11">
        <v>5</v>
      </c>
      <c r="D322">
        <v>10.5</v>
      </c>
      <c r="E322" s="11">
        <v>58</v>
      </c>
      <c r="F322" s="11">
        <v>750</v>
      </c>
      <c r="G322">
        <v>30</v>
      </c>
      <c r="H322">
        <v>20</v>
      </c>
      <c r="I322" s="11">
        <v>1</v>
      </c>
      <c r="J322" s="11">
        <v>3</v>
      </c>
      <c r="K322" s="11">
        <v>5.2</v>
      </c>
      <c r="N322">
        <v>1.54</v>
      </c>
      <c r="O322" s="11">
        <v>0.3</v>
      </c>
      <c r="P322" s="11">
        <v>5</v>
      </c>
      <c r="Q322" s="11">
        <v>11</v>
      </c>
      <c r="R322">
        <v>141.80000000000001</v>
      </c>
      <c r="S322">
        <v>850</v>
      </c>
      <c r="T322" s="11">
        <v>5</v>
      </c>
      <c r="W322">
        <v>0</v>
      </c>
      <c r="X322" s="11">
        <v>15</v>
      </c>
      <c r="Y322" s="11">
        <v>90</v>
      </c>
      <c r="Z322">
        <v>3.9639000000000002</v>
      </c>
    </row>
    <row r="323" spans="1:26" x14ac:dyDescent="0.25">
      <c r="A323" s="11">
        <v>1.56</v>
      </c>
      <c r="B323" s="11">
        <v>1</v>
      </c>
      <c r="C323" s="11">
        <v>5</v>
      </c>
      <c r="D323">
        <v>10.5</v>
      </c>
      <c r="E323" s="11">
        <v>58</v>
      </c>
      <c r="F323" s="11">
        <v>750</v>
      </c>
      <c r="G323">
        <v>30</v>
      </c>
      <c r="H323">
        <v>25</v>
      </c>
      <c r="I323" s="11">
        <v>1</v>
      </c>
      <c r="J323" s="11">
        <v>3</v>
      </c>
      <c r="K323" s="11">
        <v>5.6</v>
      </c>
      <c r="N323">
        <v>1.54</v>
      </c>
      <c r="O323" s="11">
        <v>0.3</v>
      </c>
      <c r="P323" s="11">
        <v>5</v>
      </c>
      <c r="Q323" s="11">
        <v>11</v>
      </c>
      <c r="R323">
        <v>141.80000000000001</v>
      </c>
      <c r="S323">
        <v>850</v>
      </c>
      <c r="T323" s="11">
        <v>5</v>
      </c>
      <c r="W323">
        <v>0</v>
      </c>
      <c r="X323" s="11">
        <v>15</v>
      </c>
      <c r="Y323" s="11">
        <v>120</v>
      </c>
      <c r="Z323">
        <v>8.9936000000000007</v>
      </c>
    </row>
    <row r="324" spans="1:26" x14ac:dyDescent="0.25">
      <c r="A324" s="11">
        <v>1.56</v>
      </c>
      <c r="B324" s="11">
        <v>1</v>
      </c>
      <c r="C324" s="11">
        <v>5</v>
      </c>
      <c r="D324">
        <v>10.5</v>
      </c>
      <c r="E324" s="11">
        <v>58</v>
      </c>
      <c r="F324" s="11">
        <v>750</v>
      </c>
      <c r="G324">
        <v>30</v>
      </c>
      <c r="H324">
        <v>30</v>
      </c>
      <c r="I324" s="11">
        <v>1</v>
      </c>
      <c r="J324" s="11">
        <v>3</v>
      </c>
      <c r="K324" s="11">
        <v>6</v>
      </c>
      <c r="N324">
        <v>1.54</v>
      </c>
      <c r="O324" s="11">
        <v>0.3</v>
      </c>
      <c r="P324" s="11">
        <v>5</v>
      </c>
      <c r="Q324" s="11">
        <v>11</v>
      </c>
      <c r="R324">
        <v>141.80000000000001</v>
      </c>
      <c r="S324">
        <v>850</v>
      </c>
      <c r="T324" s="11">
        <v>5</v>
      </c>
      <c r="W324">
        <v>0</v>
      </c>
      <c r="X324" s="11">
        <v>15</v>
      </c>
      <c r="Y324" s="11">
        <v>150</v>
      </c>
      <c r="Z324">
        <v>0.44929999999999998</v>
      </c>
    </row>
    <row r="325" spans="1:26" x14ac:dyDescent="0.25">
      <c r="A325" s="11">
        <v>1.56</v>
      </c>
      <c r="B325" s="11">
        <v>1</v>
      </c>
      <c r="C325" s="11">
        <v>5</v>
      </c>
      <c r="D325">
        <v>10.5</v>
      </c>
      <c r="E325" s="11">
        <v>58</v>
      </c>
      <c r="F325" s="11">
        <v>750</v>
      </c>
      <c r="G325" s="11">
        <v>40</v>
      </c>
      <c r="H325">
        <v>0</v>
      </c>
      <c r="I325" s="11">
        <v>1</v>
      </c>
      <c r="J325" s="11">
        <v>3</v>
      </c>
      <c r="K325" s="11">
        <v>4.8</v>
      </c>
      <c r="N325">
        <v>1.54</v>
      </c>
      <c r="O325" s="11">
        <v>0.3</v>
      </c>
      <c r="P325" s="11">
        <v>5</v>
      </c>
      <c r="Q325" s="11">
        <v>11</v>
      </c>
      <c r="R325">
        <v>141.80000000000001</v>
      </c>
      <c r="S325">
        <v>850</v>
      </c>
      <c r="T325" s="11">
        <v>5</v>
      </c>
      <c r="W325">
        <v>0</v>
      </c>
      <c r="X325" s="11">
        <v>15</v>
      </c>
      <c r="Y325" s="11">
        <v>180</v>
      </c>
      <c r="Z325">
        <v>2.1676000000000002</v>
      </c>
    </row>
    <row r="326" spans="1:26" x14ac:dyDescent="0.25">
      <c r="A326" s="11">
        <v>1.56</v>
      </c>
      <c r="B326" s="11">
        <v>1</v>
      </c>
      <c r="C326" s="11">
        <v>5</v>
      </c>
      <c r="D326">
        <v>10.5</v>
      </c>
      <c r="E326" s="11">
        <v>58</v>
      </c>
      <c r="F326" s="11">
        <v>750</v>
      </c>
      <c r="G326" s="11">
        <v>40</v>
      </c>
      <c r="H326">
        <v>5</v>
      </c>
      <c r="I326" s="11">
        <v>1</v>
      </c>
      <c r="J326" s="11">
        <v>3</v>
      </c>
      <c r="K326" s="11">
        <v>5</v>
      </c>
      <c r="N326">
        <v>1.54</v>
      </c>
      <c r="O326" s="11">
        <v>0.3</v>
      </c>
      <c r="P326" s="11">
        <v>5</v>
      </c>
      <c r="Q326" s="11">
        <v>11</v>
      </c>
      <c r="R326">
        <v>141.80000000000001</v>
      </c>
      <c r="S326">
        <v>850</v>
      </c>
      <c r="T326" s="11">
        <v>5</v>
      </c>
      <c r="W326">
        <v>0</v>
      </c>
      <c r="X326">
        <v>15</v>
      </c>
      <c r="Y326" s="11">
        <v>210</v>
      </c>
      <c r="Z326">
        <v>1.4490000000000001</v>
      </c>
    </row>
    <row r="327" spans="1:26" x14ac:dyDescent="0.25">
      <c r="A327" s="11">
        <v>1.56</v>
      </c>
      <c r="B327" s="11">
        <v>1</v>
      </c>
      <c r="C327" s="11">
        <v>5</v>
      </c>
      <c r="D327">
        <v>10.5</v>
      </c>
      <c r="E327" s="11">
        <v>58</v>
      </c>
      <c r="F327" s="11">
        <v>750</v>
      </c>
      <c r="G327" s="11">
        <v>40</v>
      </c>
      <c r="H327">
        <v>10</v>
      </c>
      <c r="I327" s="11">
        <v>1</v>
      </c>
      <c r="J327" s="11">
        <v>3</v>
      </c>
      <c r="K327" s="11">
        <v>5.2</v>
      </c>
      <c r="N327">
        <v>1.54</v>
      </c>
      <c r="O327" s="11">
        <v>0.3</v>
      </c>
      <c r="P327" s="11">
        <v>5</v>
      </c>
      <c r="Q327" s="11">
        <v>11</v>
      </c>
      <c r="R327">
        <v>141.80000000000001</v>
      </c>
      <c r="S327">
        <v>850</v>
      </c>
      <c r="T327" s="11">
        <v>5</v>
      </c>
      <c r="W327">
        <v>0</v>
      </c>
      <c r="X327">
        <v>15</v>
      </c>
      <c r="Y327" s="11">
        <v>240</v>
      </c>
      <c r="Z327">
        <v>1.4490000000000001</v>
      </c>
    </row>
    <row r="328" spans="1:26" x14ac:dyDescent="0.25">
      <c r="A328" s="11">
        <v>1.56</v>
      </c>
      <c r="B328" s="11">
        <v>1</v>
      </c>
      <c r="C328" s="11">
        <v>5</v>
      </c>
      <c r="D328">
        <v>10.5</v>
      </c>
      <c r="E328" s="11">
        <v>58</v>
      </c>
      <c r="F328" s="11">
        <v>750</v>
      </c>
      <c r="G328" s="11">
        <v>40</v>
      </c>
      <c r="H328">
        <v>15</v>
      </c>
      <c r="I328" s="11">
        <v>1</v>
      </c>
      <c r="J328" s="11">
        <v>3</v>
      </c>
      <c r="K328" s="11">
        <v>5.4</v>
      </c>
      <c r="N328">
        <v>1.54</v>
      </c>
      <c r="O328" s="11">
        <v>0.3</v>
      </c>
      <c r="P328" s="11">
        <v>5</v>
      </c>
      <c r="Q328" s="11">
        <v>11</v>
      </c>
      <c r="R328">
        <v>141.80000000000001</v>
      </c>
      <c r="S328">
        <v>850</v>
      </c>
      <c r="T328" s="11">
        <v>5</v>
      </c>
      <c r="W328">
        <v>0</v>
      </c>
      <c r="X328">
        <v>15</v>
      </c>
      <c r="Y328" s="11">
        <v>270</v>
      </c>
      <c r="Z328">
        <v>0.9023000000000001</v>
      </c>
    </row>
    <row r="329" spans="1:26" x14ac:dyDescent="0.25">
      <c r="A329" s="11">
        <v>1.56</v>
      </c>
      <c r="B329" s="11">
        <v>1</v>
      </c>
      <c r="C329" s="11">
        <v>5</v>
      </c>
      <c r="D329">
        <v>10.5</v>
      </c>
      <c r="E329" s="11">
        <v>58</v>
      </c>
      <c r="F329" s="11">
        <v>750</v>
      </c>
      <c r="G329" s="11">
        <v>40</v>
      </c>
      <c r="H329">
        <v>20</v>
      </c>
      <c r="I329" s="11">
        <v>1</v>
      </c>
      <c r="J329" s="11">
        <v>3</v>
      </c>
      <c r="K329" s="11">
        <v>5.6</v>
      </c>
      <c r="N329">
        <v>1.54</v>
      </c>
      <c r="O329" s="11">
        <v>0.3</v>
      </c>
      <c r="P329" s="11">
        <v>5</v>
      </c>
      <c r="Q329" s="11">
        <v>11</v>
      </c>
      <c r="R329">
        <v>141.80000000000001</v>
      </c>
      <c r="S329">
        <v>850</v>
      </c>
      <c r="T329" s="11">
        <v>5</v>
      </c>
      <c r="W329">
        <v>0</v>
      </c>
      <c r="X329">
        <v>15</v>
      </c>
      <c r="Y329" s="11">
        <v>300</v>
      </c>
      <c r="Z329">
        <v>2.7923999999999998</v>
      </c>
    </row>
    <row r="330" spans="1:26" x14ac:dyDescent="0.25">
      <c r="A330" s="11">
        <v>1.56</v>
      </c>
      <c r="B330" s="11">
        <v>1</v>
      </c>
      <c r="C330" s="11">
        <v>5</v>
      </c>
      <c r="D330">
        <v>10.5</v>
      </c>
      <c r="E330" s="11">
        <v>58</v>
      </c>
      <c r="F330" s="11">
        <v>750</v>
      </c>
      <c r="G330" s="11">
        <v>40</v>
      </c>
      <c r="H330">
        <v>25</v>
      </c>
      <c r="I330" s="11">
        <v>1</v>
      </c>
      <c r="J330" s="11">
        <v>3</v>
      </c>
      <c r="K330" s="11">
        <v>5.8</v>
      </c>
      <c r="N330">
        <v>1.54</v>
      </c>
      <c r="O330" s="11">
        <v>0.3</v>
      </c>
      <c r="P330" s="11">
        <v>5</v>
      </c>
      <c r="Q330" s="11">
        <v>11</v>
      </c>
      <c r="R330">
        <v>141.80000000000001</v>
      </c>
      <c r="S330">
        <v>850</v>
      </c>
      <c r="T330" s="11">
        <v>5</v>
      </c>
      <c r="W330">
        <v>0</v>
      </c>
      <c r="X330">
        <v>15</v>
      </c>
      <c r="Y330" s="11">
        <v>330</v>
      </c>
      <c r="Z330">
        <v>1.1678999999999999</v>
      </c>
    </row>
    <row r="331" spans="1:26" x14ac:dyDescent="0.25">
      <c r="A331" s="11">
        <v>1.56</v>
      </c>
      <c r="B331" s="11">
        <v>1</v>
      </c>
      <c r="C331" s="11">
        <v>5</v>
      </c>
      <c r="D331">
        <v>10.5</v>
      </c>
      <c r="E331" s="11">
        <v>58</v>
      </c>
      <c r="F331" s="11">
        <v>750</v>
      </c>
      <c r="G331" s="11">
        <v>40</v>
      </c>
      <c r="H331">
        <v>30</v>
      </c>
      <c r="I331" s="11">
        <v>1</v>
      </c>
      <c r="J331" s="11">
        <v>3</v>
      </c>
      <c r="K331" s="11">
        <v>6.2</v>
      </c>
      <c r="N331">
        <v>1.54</v>
      </c>
      <c r="O331" s="11">
        <v>0.3</v>
      </c>
      <c r="P331" s="11">
        <v>5</v>
      </c>
      <c r="Q331" s="11">
        <v>11</v>
      </c>
      <c r="R331">
        <v>141.80000000000001</v>
      </c>
      <c r="S331">
        <v>850</v>
      </c>
      <c r="T331" s="11">
        <v>5</v>
      </c>
      <c r="W331">
        <v>0</v>
      </c>
      <c r="X331">
        <v>15</v>
      </c>
      <c r="Y331" s="11">
        <v>360</v>
      </c>
      <c r="Z331">
        <v>1.1678999999999999</v>
      </c>
    </row>
    <row r="332" spans="1:26" x14ac:dyDescent="0.25">
      <c r="A332" s="11">
        <v>1.56</v>
      </c>
      <c r="B332" s="11">
        <v>1</v>
      </c>
      <c r="C332" s="11">
        <v>5</v>
      </c>
      <c r="D332">
        <v>10.5</v>
      </c>
      <c r="E332" s="11">
        <v>58</v>
      </c>
      <c r="F332" s="11">
        <v>750</v>
      </c>
      <c r="G332" s="11">
        <v>10</v>
      </c>
      <c r="H332" s="11">
        <v>0</v>
      </c>
      <c r="I332" s="11">
        <v>2</v>
      </c>
      <c r="J332" s="11">
        <v>3</v>
      </c>
      <c r="K332" s="11">
        <v>2.84</v>
      </c>
      <c r="N332">
        <v>1.54</v>
      </c>
      <c r="O332" s="11">
        <v>0.3</v>
      </c>
      <c r="P332" s="11">
        <v>5</v>
      </c>
      <c r="Q332" s="11">
        <v>11</v>
      </c>
      <c r="R332">
        <v>141.80000000000001</v>
      </c>
      <c r="S332">
        <v>850</v>
      </c>
      <c r="T332" s="11">
        <v>20</v>
      </c>
      <c r="W332">
        <v>0</v>
      </c>
      <c r="X332" s="11">
        <v>15</v>
      </c>
      <c r="Y332">
        <v>0</v>
      </c>
      <c r="Z332">
        <v>5.4790999999999999</v>
      </c>
    </row>
    <row r="333" spans="1:26" x14ac:dyDescent="0.25">
      <c r="A333" s="11">
        <v>1.56</v>
      </c>
      <c r="B333" s="11">
        <v>1</v>
      </c>
      <c r="C333" s="11">
        <v>5</v>
      </c>
      <c r="D333">
        <v>10.5</v>
      </c>
      <c r="E333" s="11">
        <v>58</v>
      </c>
      <c r="F333" s="11">
        <v>750</v>
      </c>
      <c r="G333" s="11">
        <v>10</v>
      </c>
      <c r="H333" s="11">
        <v>5</v>
      </c>
      <c r="I333" s="11">
        <v>2</v>
      </c>
      <c r="J333" s="11">
        <v>3</v>
      </c>
      <c r="K333" s="11">
        <v>3.4</v>
      </c>
      <c r="N333">
        <v>1.54</v>
      </c>
      <c r="O333" s="11">
        <v>0.3</v>
      </c>
      <c r="P333" s="11">
        <v>5</v>
      </c>
      <c r="Q333" s="11">
        <v>11</v>
      </c>
      <c r="R333">
        <v>141.80000000000001</v>
      </c>
      <c r="S333">
        <v>850</v>
      </c>
      <c r="T333" s="11">
        <v>20</v>
      </c>
      <c r="W333">
        <v>0</v>
      </c>
      <c r="X333" s="11">
        <v>15</v>
      </c>
      <c r="Y333" s="11">
        <v>30</v>
      </c>
      <c r="Z333">
        <v>4.4950000000000001</v>
      </c>
    </row>
    <row r="334" spans="1:26" x14ac:dyDescent="0.25">
      <c r="A334" s="11">
        <v>1.56</v>
      </c>
      <c r="B334" s="11">
        <v>1</v>
      </c>
      <c r="C334" s="11">
        <v>5</v>
      </c>
      <c r="D334">
        <v>10.5</v>
      </c>
      <c r="E334" s="11">
        <v>58</v>
      </c>
      <c r="F334" s="11">
        <v>750</v>
      </c>
      <c r="G334" s="11">
        <v>10</v>
      </c>
      <c r="H334" s="11">
        <v>10</v>
      </c>
      <c r="I334" s="11">
        <v>2</v>
      </c>
      <c r="J334" s="11">
        <v>3</v>
      </c>
      <c r="K334" s="11">
        <v>3.4</v>
      </c>
      <c r="N334">
        <v>1.54</v>
      </c>
      <c r="O334" s="11">
        <v>0.3</v>
      </c>
      <c r="P334" s="11">
        <v>5</v>
      </c>
      <c r="Q334" s="11">
        <v>11</v>
      </c>
      <c r="R334">
        <v>141.80000000000001</v>
      </c>
      <c r="S334">
        <v>850</v>
      </c>
      <c r="T334" s="11">
        <v>20</v>
      </c>
      <c r="W334">
        <v>0</v>
      </c>
      <c r="X334" s="11">
        <v>15</v>
      </c>
      <c r="Y334" s="11">
        <v>60</v>
      </c>
      <c r="Z334">
        <v>4.7604999999999995</v>
      </c>
    </row>
    <row r="335" spans="1:26" x14ac:dyDescent="0.25">
      <c r="A335" s="11">
        <v>1.56</v>
      </c>
      <c r="B335" s="11">
        <v>1</v>
      </c>
      <c r="C335" s="11">
        <v>5</v>
      </c>
      <c r="D335">
        <v>10.5</v>
      </c>
      <c r="E335" s="11">
        <v>58</v>
      </c>
      <c r="F335" s="11">
        <v>750</v>
      </c>
      <c r="G335" s="11">
        <v>10</v>
      </c>
      <c r="H335" s="11">
        <v>15</v>
      </c>
      <c r="I335" s="11">
        <v>2</v>
      </c>
      <c r="J335" s="11">
        <v>3</v>
      </c>
      <c r="K335" s="11">
        <v>3.4</v>
      </c>
      <c r="N335">
        <v>1.54</v>
      </c>
      <c r="O335" s="11">
        <v>0.3</v>
      </c>
      <c r="P335" s="11">
        <v>5</v>
      </c>
      <c r="Q335" s="11">
        <v>11</v>
      </c>
      <c r="R335">
        <v>141.80000000000001</v>
      </c>
      <c r="S335">
        <v>850</v>
      </c>
      <c r="T335" s="11">
        <v>20</v>
      </c>
      <c r="W335">
        <v>0</v>
      </c>
      <c r="X335" s="11">
        <v>15</v>
      </c>
      <c r="Y335" s="11">
        <v>90</v>
      </c>
      <c r="Z335">
        <v>2.1676000000000002</v>
      </c>
    </row>
    <row r="336" spans="1:26" x14ac:dyDescent="0.25">
      <c r="A336" s="11">
        <v>1.56</v>
      </c>
      <c r="B336" s="11">
        <v>1</v>
      </c>
      <c r="C336" s="11">
        <v>5</v>
      </c>
      <c r="D336">
        <v>10.5</v>
      </c>
      <c r="E336" s="11">
        <v>58</v>
      </c>
      <c r="F336" s="11">
        <v>750</v>
      </c>
      <c r="G336" s="11">
        <v>10</v>
      </c>
      <c r="H336" s="11">
        <v>20</v>
      </c>
      <c r="I336" s="11">
        <v>2</v>
      </c>
      <c r="J336" s="11">
        <v>3</v>
      </c>
      <c r="K336" s="11">
        <v>4</v>
      </c>
      <c r="N336">
        <v>1.54</v>
      </c>
      <c r="O336" s="11">
        <v>0.3</v>
      </c>
      <c r="P336" s="11">
        <v>5</v>
      </c>
      <c r="Q336" s="11">
        <v>11</v>
      </c>
      <c r="R336">
        <v>141.80000000000001</v>
      </c>
      <c r="S336">
        <v>850</v>
      </c>
      <c r="T336" s="11">
        <v>20</v>
      </c>
      <c r="W336">
        <v>0</v>
      </c>
      <c r="X336" s="11">
        <v>15</v>
      </c>
      <c r="Y336" s="11">
        <v>120</v>
      </c>
      <c r="Z336" s="11">
        <v>4.7604999999999995</v>
      </c>
    </row>
    <row r="337" spans="1:26" x14ac:dyDescent="0.25">
      <c r="A337" s="11">
        <v>1.56</v>
      </c>
      <c r="B337" s="11">
        <v>1</v>
      </c>
      <c r="C337" s="11">
        <v>5</v>
      </c>
      <c r="D337">
        <v>10.5</v>
      </c>
      <c r="E337" s="11">
        <v>58</v>
      </c>
      <c r="F337" s="11">
        <v>750</v>
      </c>
      <c r="G337" s="11">
        <v>10</v>
      </c>
      <c r="H337" s="11">
        <v>25</v>
      </c>
      <c r="I337" s="11">
        <v>2</v>
      </c>
      <c r="J337" s="11">
        <v>3</v>
      </c>
      <c r="K337" s="11">
        <v>4.2</v>
      </c>
      <c r="N337">
        <v>1.54</v>
      </c>
      <c r="O337" s="11">
        <v>0.3</v>
      </c>
      <c r="P337" s="11">
        <v>5</v>
      </c>
      <c r="Q337" s="11">
        <v>11</v>
      </c>
      <c r="R337">
        <v>141.80000000000001</v>
      </c>
      <c r="S337">
        <v>850</v>
      </c>
      <c r="T337" s="11">
        <v>20</v>
      </c>
      <c r="W337">
        <v>0</v>
      </c>
      <c r="X337" s="11">
        <v>15</v>
      </c>
      <c r="Y337" s="11">
        <v>150</v>
      </c>
      <c r="Z337">
        <v>1.7145999999999999</v>
      </c>
    </row>
    <row r="338" spans="1:26" x14ac:dyDescent="0.25">
      <c r="A338" s="11">
        <v>1.56</v>
      </c>
      <c r="B338" s="11">
        <v>1</v>
      </c>
      <c r="C338" s="11">
        <v>5</v>
      </c>
      <c r="D338">
        <v>10.5</v>
      </c>
      <c r="E338" s="11">
        <v>58</v>
      </c>
      <c r="F338" s="11">
        <v>750</v>
      </c>
      <c r="G338" s="11">
        <v>10</v>
      </c>
      <c r="H338" s="11">
        <v>30</v>
      </c>
      <c r="I338" s="11">
        <v>2</v>
      </c>
      <c r="J338" s="11">
        <v>3</v>
      </c>
      <c r="K338">
        <v>4.4000000000000004</v>
      </c>
      <c r="N338">
        <v>1.54</v>
      </c>
      <c r="O338" s="11">
        <v>0.3</v>
      </c>
      <c r="P338" s="11">
        <v>5</v>
      </c>
      <c r="Q338" s="11">
        <v>11</v>
      </c>
      <c r="R338">
        <v>141.80000000000001</v>
      </c>
      <c r="S338">
        <v>850</v>
      </c>
      <c r="T338" s="11">
        <v>20</v>
      </c>
      <c r="W338">
        <v>0</v>
      </c>
      <c r="X338" s="11">
        <v>15</v>
      </c>
      <c r="Y338" s="11">
        <v>180</v>
      </c>
      <c r="Z338">
        <v>2.4331</v>
      </c>
    </row>
    <row r="339" spans="1:26" x14ac:dyDescent="0.25">
      <c r="A339" s="11">
        <v>1.56</v>
      </c>
      <c r="B339" s="11">
        <v>1</v>
      </c>
      <c r="C339" s="11">
        <v>5</v>
      </c>
      <c r="D339">
        <v>10.5</v>
      </c>
      <c r="E339" s="11">
        <v>58</v>
      </c>
      <c r="F339" s="11">
        <v>750</v>
      </c>
      <c r="G339" s="11">
        <v>15</v>
      </c>
      <c r="H339" s="11">
        <v>0</v>
      </c>
      <c r="I339" s="11">
        <v>2</v>
      </c>
      <c r="J339" s="11">
        <v>3</v>
      </c>
      <c r="K339" s="11">
        <v>3.6</v>
      </c>
      <c r="N339">
        <v>1.54</v>
      </c>
      <c r="O339" s="11">
        <v>0.3</v>
      </c>
      <c r="P339" s="11">
        <v>5</v>
      </c>
      <c r="Q339" s="11">
        <v>11</v>
      </c>
      <c r="R339">
        <v>141.80000000000001</v>
      </c>
      <c r="S339">
        <v>850</v>
      </c>
      <c r="T339" s="11">
        <v>20</v>
      </c>
      <c r="W339">
        <v>0</v>
      </c>
      <c r="X339">
        <v>15</v>
      </c>
      <c r="Y339" s="11">
        <v>210</v>
      </c>
      <c r="Z339">
        <v>2.1676000000000002</v>
      </c>
    </row>
    <row r="340" spans="1:26" x14ac:dyDescent="0.25">
      <c r="A340" s="11">
        <v>1.56</v>
      </c>
      <c r="B340" s="11">
        <v>1</v>
      </c>
      <c r="C340" s="11">
        <v>5</v>
      </c>
      <c r="D340">
        <v>10.5</v>
      </c>
      <c r="E340" s="11">
        <v>58</v>
      </c>
      <c r="F340" s="11">
        <v>750</v>
      </c>
      <c r="G340" s="11">
        <v>15</v>
      </c>
      <c r="H340" s="11">
        <v>5</v>
      </c>
      <c r="I340" s="11">
        <v>2</v>
      </c>
      <c r="J340" s="11">
        <v>3</v>
      </c>
      <c r="K340" s="11">
        <v>3.8</v>
      </c>
      <c r="N340">
        <v>1.54</v>
      </c>
      <c r="O340" s="11">
        <v>0.3</v>
      </c>
      <c r="P340" s="11">
        <v>5</v>
      </c>
      <c r="Q340" s="11">
        <v>11</v>
      </c>
      <c r="R340">
        <v>141.80000000000001</v>
      </c>
      <c r="S340">
        <v>850</v>
      </c>
      <c r="T340" s="11">
        <v>20</v>
      </c>
      <c r="W340">
        <v>0</v>
      </c>
      <c r="X340">
        <v>15</v>
      </c>
      <c r="Y340" s="11">
        <v>240</v>
      </c>
      <c r="Z340">
        <v>3.1516999999999999</v>
      </c>
    </row>
    <row r="341" spans="1:26" x14ac:dyDescent="0.25">
      <c r="A341" s="11">
        <v>1.56</v>
      </c>
      <c r="B341" s="11">
        <v>1</v>
      </c>
      <c r="C341" s="11">
        <v>5</v>
      </c>
      <c r="D341">
        <v>10.5</v>
      </c>
      <c r="E341" s="11">
        <v>58</v>
      </c>
      <c r="F341" s="11">
        <v>750</v>
      </c>
      <c r="G341" s="11">
        <v>15</v>
      </c>
      <c r="H341" s="11">
        <v>10</v>
      </c>
      <c r="I341" s="11">
        <v>2</v>
      </c>
      <c r="J341" s="11">
        <v>3</v>
      </c>
      <c r="K341" s="11">
        <v>4</v>
      </c>
      <c r="N341">
        <v>1.54</v>
      </c>
      <c r="O341" s="11">
        <v>0.3</v>
      </c>
      <c r="P341" s="11">
        <v>5</v>
      </c>
      <c r="Q341" s="11">
        <v>11</v>
      </c>
      <c r="R341">
        <v>141.80000000000001</v>
      </c>
      <c r="S341">
        <v>850</v>
      </c>
      <c r="T341" s="11">
        <v>20</v>
      </c>
      <c r="W341">
        <v>0</v>
      </c>
      <c r="X341">
        <v>15</v>
      </c>
      <c r="Y341" s="11">
        <v>270</v>
      </c>
      <c r="Z341">
        <v>2.7923999999999998</v>
      </c>
    </row>
    <row r="342" spans="1:26" x14ac:dyDescent="0.25">
      <c r="A342" s="11">
        <v>1.56</v>
      </c>
      <c r="B342" s="11">
        <v>1</v>
      </c>
      <c r="C342" s="11">
        <v>5</v>
      </c>
      <c r="D342">
        <v>10.5</v>
      </c>
      <c r="E342" s="11">
        <v>58</v>
      </c>
      <c r="F342" s="11">
        <v>750</v>
      </c>
      <c r="G342" s="11">
        <v>15</v>
      </c>
      <c r="H342" s="11">
        <v>15</v>
      </c>
      <c r="I342" s="11">
        <v>2</v>
      </c>
      <c r="J342" s="11">
        <v>3</v>
      </c>
      <c r="K342" s="11">
        <v>4.2</v>
      </c>
      <c r="N342">
        <v>1.54</v>
      </c>
      <c r="O342" s="11">
        <v>0.3</v>
      </c>
      <c r="P342" s="11">
        <v>5</v>
      </c>
      <c r="Q342" s="11">
        <v>11</v>
      </c>
      <c r="R342">
        <v>141.80000000000001</v>
      </c>
      <c r="S342">
        <v>850</v>
      </c>
      <c r="T342" s="11">
        <v>20</v>
      </c>
      <c r="W342">
        <v>0</v>
      </c>
      <c r="X342">
        <v>15</v>
      </c>
      <c r="Y342" s="11">
        <v>300</v>
      </c>
      <c r="Z342">
        <v>1.5271000000000001</v>
      </c>
    </row>
    <row r="343" spans="1:26" x14ac:dyDescent="0.25">
      <c r="A343" s="11">
        <v>1.56</v>
      </c>
      <c r="B343" s="11">
        <v>1</v>
      </c>
      <c r="C343" s="11">
        <v>5</v>
      </c>
      <c r="D343">
        <v>10.5</v>
      </c>
      <c r="E343" s="11">
        <v>58</v>
      </c>
      <c r="F343" s="11">
        <v>750</v>
      </c>
      <c r="G343" s="11">
        <v>15</v>
      </c>
      <c r="H343" s="11">
        <v>20</v>
      </c>
      <c r="I343" s="11">
        <v>2</v>
      </c>
      <c r="J343" s="11">
        <v>3</v>
      </c>
      <c r="K343" s="11">
        <v>4.4000000000000004</v>
      </c>
      <c r="N343">
        <v>1.54</v>
      </c>
      <c r="O343" s="11">
        <v>0.3</v>
      </c>
      <c r="P343" s="11">
        <v>5</v>
      </c>
      <c r="Q343" s="11">
        <v>11</v>
      </c>
      <c r="R343">
        <v>141.80000000000001</v>
      </c>
      <c r="S343">
        <v>850</v>
      </c>
      <c r="T343" s="11">
        <v>20</v>
      </c>
      <c r="W343">
        <v>0</v>
      </c>
      <c r="X343">
        <v>15</v>
      </c>
      <c r="Y343" s="11">
        <v>330</v>
      </c>
      <c r="Z343">
        <v>1.0897999999999999</v>
      </c>
    </row>
    <row r="344" spans="1:26" x14ac:dyDescent="0.25">
      <c r="A344" s="11">
        <v>1.56</v>
      </c>
      <c r="B344" s="11">
        <v>1</v>
      </c>
      <c r="C344" s="11">
        <v>5</v>
      </c>
      <c r="D344">
        <v>10.5</v>
      </c>
      <c r="E344" s="11">
        <v>58</v>
      </c>
      <c r="F344" s="11">
        <v>750</v>
      </c>
      <c r="G344" s="11">
        <v>15</v>
      </c>
      <c r="H344" s="11">
        <v>25</v>
      </c>
      <c r="I344" s="11">
        <v>2</v>
      </c>
      <c r="J344" s="11">
        <v>3</v>
      </c>
      <c r="K344" s="11">
        <v>5</v>
      </c>
      <c r="N344">
        <v>1.54</v>
      </c>
      <c r="O344" s="11">
        <v>0.3</v>
      </c>
      <c r="P344" s="11">
        <v>5</v>
      </c>
      <c r="Q344" s="11">
        <v>11</v>
      </c>
      <c r="R344">
        <v>141.80000000000001</v>
      </c>
      <c r="S344">
        <v>850</v>
      </c>
      <c r="T344" s="11">
        <v>20</v>
      </c>
      <c r="W344">
        <v>0</v>
      </c>
      <c r="X344">
        <v>15</v>
      </c>
      <c r="Y344" s="11">
        <v>360</v>
      </c>
      <c r="Z344">
        <v>0.9023000000000001</v>
      </c>
    </row>
    <row r="345" spans="1:26" x14ac:dyDescent="0.25">
      <c r="A345" s="11">
        <v>1.56</v>
      </c>
      <c r="B345" s="11">
        <v>1</v>
      </c>
      <c r="C345" s="11">
        <v>5</v>
      </c>
      <c r="D345">
        <v>10.5</v>
      </c>
      <c r="E345" s="11">
        <v>58</v>
      </c>
      <c r="F345" s="11">
        <v>750</v>
      </c>
      <c r="G345" s="11">
        <v>15</v>
      </c>
      <c r="H345" s="11">
        <v>30</v>
      </c>
      <c r="I345" s="11">
        <v>2</v>
      </c>
      <c r="J345" s="11">
        <v>3</v>
      </c>
      <c r="K345" s="11">
        <v>5.2</v>
      </c>
      <c r="N345">
        <v>1.54</v>
      </c>
      <c r="O345" s="11">
        <v>0.3</v>
      </c>
      <c r="P345" s="11">
        <v>5</v>
      </c>
      <c r="Q345" s="11">
        <v>11</v>
      </c>
      <c r="R345">
        <v>141.80000000000001</v>
      </c>
      <c r="S345">
        <v>850</v>
      </c>
      <c r="T345" s="11">
        <v>40</v>
      </c>
      <c r="W345">
        <v>0</v>
      </c>
      <c r="X345" s="11">
        <v>15</v>
      </c>
      <c r="Y345">
        <v>0</v>
      </c>
      <c r="Z345">
        <v>8.8062000000000005</v>
      </c>
    </row>
    <row r="346" spans="1:26" x14ac:dyDescent="0.25">
      <c r="A346" s="11">
        <v>1.56</v>
      </c>
      <c r="B346" s="11">
        <v>1</v>
      </c>
      <c r="C346" s="11">
        <v>5</v>
      </c>
      <c r="D346">
        <v>10.5</v>
      </c>
      <c r="E346" s="11">
        <v>58</v>
      </c>
      <c r="F346" s="11">
        <v>750</v>
      </c>
      <c r="G346" s="11">
        <v>20</v>
      </c>
      <c r="H346" s="11">
        <v>0</v>
      </c>
      <c r="I346" s="11">
        <v>2</v>
      </c>
      <c r="J346" s="11">
        <v>3</v>
      </c>
      <c r="K346" s="11">
        <v>3.6</v>
      </c>
      <c r="N346">
        <v>1.54</v>
      </c>
      <c r="O346" s="11">
        <v>0.3</v>
      </c>
      <c r="P346" s="11">
        <v>5</v>
      </c>
      <c r="Q346" s="11">
        <v>11</v>
      </c>
      <c r="R346">
        <v>141.80000000000001</v>
      </c>
      <c r="S346">
        <v>850</v>
      </c>
      <c r="T346" s="11">
        <v>40</v>
      </c>
      <c r="W346">
        <v>0</v>
      </c>
      <c r="X346" s="11">
        <v>15</v>
      </c>
      <c r="Y346" s="11">
        <v>30</v>
      </c>
      <c r="Z346">
        <v>6.0258000000000003</v>
      </c>
    </row>
    <row r="347" spans="1:26" x14ac:dyDescent="0.25">
      <c r="A347" s="11">
        <v>1.56</v>
      </c>
      <c r="B347" s="11">
        <v>1</v>
      </c>
      <c r="C347" s="11">
        <v>5</v>
      </c>
      <c r="D347">
        <v>10.5</v>
      </c>
      <c r="E347" s="11">
        <v>58</v>
      </c>
      <c r="F347" s="11">
        <v>750</v>
      </c>
      <c r="G347" s="11">
        <v>20</v>
      </c>
      <c r="H347" s="11">
        <v>5</v>
      </c>
      <c r="I347" s="11">
        <v>2</v>
      </c>
      <c r="J347" s="11">
        <v>3</v>
      </c>
      <c r="K347" s="11">
        <v>3.8</v>
      </c>
      <c r="N347">
        <v>1.54</v>
      </c>
      <c r="O347" s="11">
        <v>0.3</v>
      </c>
      <c r="P347" s="11">
        <v>5</v>
      </c>
      <c r="Q347" s="11">
        <v>11</v>
      </c>
      <c r="R347">
        <v>141.80000000000001</v>
      </c>
      <c r="S347">
        <v>850</v>
      </c>
      <c r="T347" s="11">
        <v>40</v>
      </c>
      <c r="W347">
        <v>0</v>
      </c>
      <c r="X347" s="11">
        <v>15</v>
      </c>
      <c r="Y347" s="11">
        <v>60</v>
      </c>
      <c r="Z347">
        <v>8.3531999999999993</v>
      </c>
    </row>
    <row r="348" spans="1:26" x14ac:dyDescent="0.25">
      <c r="A348" s="11">
        <v>1.56</v>
      </c>
      <c r="B348" s="11">
        <v>1</v>
      </c>
      <c r="C348" s="11">
        <v>5</v>
      </c>
      <c r="D348">
        <v>10.5</v>
      </c>
      <c r="E348" s="11">
        <v>58</v>
      </c>
      <c r="F348" s="11">
        <v>750</v>
      </c>
      <c r="G348" s="11">
        <v>20</v>
      </c>
      <c r="H348" s="11">
        <v>10</v>
      </c>
      <c r="I348" s="11">
        <v>2</v>
      </c>
      <c r="J348" s="11">
        <v>3</v>
      </c>
      <c r="K348" s="11">
        <v>4</v>
      </c>
      <c r="N348">
        <v>1.54</v>
      </c>
      <c r="O348" s="11">
        <v>0.3</v>
      </c>
      <c r="P348" s="11">
        <v>5</v>
      </c>
      <c r="Q348" s="11">
        <v>11</v>
      </c>
      <c r="R348">
        <v>141.80000000000001</v>
      </c>
      <c r="S348">
        <v>850</v>
      </c>
      <c r="T348" s="11">
        <v>40</v>
      </c>
      <c r="W348">
        <v>0</v>
      </c>
      <c r="X348" s="11">
        <v>15</v>
      </c>
      <c r="Y348" s="11">
        <v>90</v>
      </c>
      <c r="Z348">
        <v>4.5887000000000002</v>
      </c>
    </row>
    <row r="349" spans="1:26" x14ac:dyDescent="0.25">
      <c r="A349" s="11">
        <v>1.56</v>
      </c>
      <c r="B349" s="11">
        <v>1</v>
      </c>
      <c r="C349" s="11">
        <v>5</v>
      </c>
      <c r="D349">
        <v>10.5</v>
      </c>
      <c r="E349" s="11">
        <v>58</v>
      </c>
      <c r="F349" s="11">
        <v>750</v>
      </c>
      <c r="G349" s="11">
        <v>20</v>
      </c>
      <c r="H349" s="11">
        <v>15</v>
      </c>
      <c r="I349" s="11">
        <v>2</v>
      </c>
      <c r="J349" s="11">
        <v>3</v>
      </c>
      <c r="K349" s="11">
        <v>4.2</v>
      </c>
      <c r="N349">
        <v>1.54</v>
      </c>
      <c r="O349" s="11">
        <v>0.3</v>
      </c>
      <c r="P349" s="11">
        <v>5</v>
      </c>
      <c r="Q349" s="11">
        <v>11</v>
      </c>
      <c r="R349">
        <v>141.80000000000001</v>
      </c>
      <c r="S349">
        <v>850</v>
      </c>
      <c r="T349" s="11">
        <v>40</v>
      </c>
      <c r="W349">
        <v>0</v>
      </c>
      <c r="X349" s="11">
        <v>15</v>
      </c>
      <c r="Y349" s="11">
        <v>120</v>
      </c>
      <c r="Z349">
        <v>9.3529</v>
      </c>
    </row>
    <row r="350" spans="1:26" x14ac:dyDescent="0.25">
      <c r="A350" s="11">
        <v>1.56</v>
      </c>
      <c r="B350" s="11">
        <v>1</v>
      </c>
      <c r="C350" s="11">
        <v>5</v>
      </c>
      <c r="D350">
        <v>10.5</v>
      </c>
      <c r="E350" s="11">
        <v>58</v>
      </c>
      <c r="F350" s="11">
        <v>750</v>
      </c>
      <c r="G350" s="11">
        <v>20</v>
      </c>
      <c r="H350" s="11">
        <v>20</v>
      </c>
      <c r="I350" s="11">
        <v>2</v>
      </c>
      <c r="J350" s="11">
        <v>3</v>
      </c>
      <c r="K350" s="11">
        <v>4.4000000000000004</v>
      </c>
      <c r="N350">
        <v>1.54</v>
      </c>
      <c r="O350" s="11">
        <v>0.3</v>
      </c>
      <c r="P350" s="11">
        <v>5</v>
      </c>
      <c r="Q350" s="11">
        <v>11</v>
      </c>
      <c r="R350">
        <v>141.80000000000001</v>
      </c>
      <c r="S350">
        <v>850</v>
      </c>
      <c r="T350" s="11">
        <v>40</v>
      </c>
      <c r="W350">
        <v>0</v>
      </c>
      <c r="X350" s="11">
        <v>15</v>
      </c>
      <c r="Y350" s="11">
        <v>150</v>
      </c>
      <c r="Z350">
        <v>9.1654999999999998</v>
      </c>
    </row>
    <row r="351" spans="1:26" x14ac:dyDescent="0.25">
      <c r="A351" s="11">
        <v>1.56</v>
      </c>
      <c r="B351" s="11">
        <v>1</v>
      </c>
      <c r="C351" s="11">
        <v>5</v>
      </c>
      <c r="D351">
        <v>10.5</v>
      </c>
      <c r="E351" s="11">
        <v>58</v>
      </c>
      <c r="F351" s="11">
        <v>750</v>
      </c>
      <c r="G351" s="11">
        <v>20</v>
      </c>
      <c r="H351" s="11">
        <v>25</v>
      </c>
      <c r="I351" s="11">
        <v>2</v>
      </c>
      <c r="J351" s="11">
        <v>3</v>
      </c>
      <c r="K351" s="11">
        <v>4.5999999999999996</v>
      </c>
      <c r="N351">
        <v>1.54</v>
      </c>
      <c r="O351" s="11">
        <v>0.3</v>
      </c>
      <c r="P351" s="11">
        <v>5</v>
      </c>
      <c r="Q351" s="11">
        <v>11</v>
      </c>
      <c r="R351">
        <v>141.80000000000001</v>
      </c>
      <c r="S351">
        <v>850</v>
      </c>
      <c r="T351" s="11">
        <v>40</v>
      </c>
      <c r="W351">
        <v>0</v>
      </c>
      <c r="X351" s="11">
        <v>15</v>
      </c>
      <c r="Y351" s="11">
        <v>180</v>
      </c>
      <c r="Z351">
        <v>1.4490000000000001</v>
      </c>
    </row>
    <row r="352" spans="1:26" x14ac:dyDescent="0.25">
      <c r="A352" s="11">
        <v>1.56</v>
      </c>
      <c r="B352" s="11">
        <v>1</v>
      </c>
      <c r="C352" s="11">
        <v>5</v>
      </c>
      <c r="D352">
        <v>10.5</v>
      </c>
      <c r="E352" s="11">
        <v>58</v>
      </c>
      <c r="F352" s="11">
        <v>750</v>
      </c>
      <c r="G352" s="11">
        <v>20</v>
      </c>
      <c r="H352" s="11">
        <v>30</v>
      </c>
      <c r="I352" s="11">
        <v>2</v>
      </c>
      <c r="J352" s="11">
        <v>3</v>
      </c>
      <c r="K352" s="11">
        <v>5</v>
      </c>
      <c r="N352">
        <v>1.54</v>
      </c>
      <c r="O352" s="11">
        <v>0.3</v>
      </c>
      <c r="P352" s="11">
        <v>5</v>
      </c>
      <c r="Q352" s="11">
        <v>11</v>
      </c>
      <c r="R352">
        <v>141.80000000000001</v>
      </c>
      <c r="S352">
        <v>850</v>
      </c>
      <c r="T352" s="11">
        <v>40</v>
      </c>
      <c r="W352">
        <v>0</v>
      </c>
      <c r="X352">
        <v>15</v>
      </c>
      <c r="Y352" s="11">
        <v>210</v>
      </c>
      <c r="Z352">
        <v>1.2616000000000001</v>
      </c>
    </row>
    <row r="353" spans="1:26" x14ac:dyDescent="0.25">
      <c r="A353" s="11">
        <v>1.56</v>
      </c>
      <c r="B353" s="11">
        <v>1</v>
      </c>
      <c r="C353" s="11">
        <v>5</v>
      </c>
      <c r="D353">
        <v>10.5</v>
      </c>
      <c r="E353" s="11">
        <v>58</v>
      </c>
      <c r="F353" s="11">
        <v>750</v>
      </c>
      <c r="G353" s="11">
        <v>25</v>
      </c>
      <c r="H353" s="11">
        <v>0</v>
      </c>
      <c r="I353" s="11">
        <v>2</v>
      </c>
      <c r="J353" s="11">
        <v>3</v>
      </c>
      <c r="K353" s="11">
        <v>4.2</v>
      </c>
      <c r="N353">
        <v>1.54</v>
      </c>
      <c r="O353" s="11">
        <v>0.3</v>
      </c>
      <c r="P353" s="11">
        <v>5</v>
      </c>
      <c r="Q353" s="11">
        <v>11</v>
      </c>
      <c r="R353">
        <v>141.80000000000001</v>
      </c>
      <c r="S353">
        <v>850</v>
      </c>
      <c r="T353" s="11">
        <v>40</v>
      </c>
      <c r="W353">
        <v>0</v>
      </c>
      <c r="X353">
        <v>15</v>
      </c>
      <c r="Y353" s="11">
        <v>240</v>
      </c>
      <c r="Z353">
        <v>1.4490000000000001</v>
      </c>
    </row>
    <row r="354" spans="1:26" x14ac:dyDescent="0.25">
      <c r="A354" s="11">
        <v>1.56</v>
      </c>
      <c r="B354" s="11">
        <v>1</v>
      </c>
      <c r="C354" s="11">
        <v>5</v>
      </c>
      <c r="D354">
        <v>10.5</v>
      </c>
      <c r="E354" s="11">
        <v>58</v>
      </c>
      <c r="F354" s="11">
        <v>750</v>
      </c>
      <c r="G354" s="11">
        <v>25</v>
      </c>
      <c r="H354" s="11">
        <v>5</v>
      </c>
      <c r="I354" s="11">
        <v>2</v>
      </c>
      <c r="J354" s="11">
        <v>3</v>
      </c>
      <c r="K354" s="11">
        <v>4.2</v>
      </c>
      <c r="N354">
        <v>1.54</v>
      </c>
      <c r="O354" s="11">
        <v>0.3</v>
      </c>
      <c r="P354" s="11">
        <v>5</v>
      </c>
      <c r="Q354" s="11">
        <v>11</v>
      </c>
      <c r="R354">
        <v>141.80000000000001</v>
      </c>
      <c r="S354">
        <v>850</v>
      </c>
      <c r="T354" s="11">
        <v>40</v>
      </c>
      <c r="W354">
        <v>0</v>
      </c>
      <c r="X354">
        <v>15</v>
      </c>
      <c r="Y354" s="11">
        <v>270</v>
      </c>
      <c r="Z354">
        <v>1.1678999999999999</v>
      </c>
    </row>
    <row r="355" spans="1:26" x14ac:dyDescent="0.25">
      <c r="A355" s="11">
        <v>1.56</v>
      </c>
      <c r="B355" s="11">
        <v>1</v>
      </c>
      <c r="C355" s="11">
        <v>5</v>
      </c>
      <c r="D355">
        <v>10.5</v>
      </c>
      <c r="E355" s="11">
        <v>58</v>
      </c>
      <c r="F355" s="11">
        <v>750</v>
      </c>
      <c r="G355" s="11">
        <v>25</v>
      </c>
      <c r="H355" s="11">
        <v>10</v>
      </c>
      <c r="I355" s="11">
        <v>2</v>
      </c>
      <c r="J355" s="11">
        <v>3</v>
      </c>
      <c r="K355" s="11">
        <v>4.4800000000000004</v>
      </c>
      <c r="N355">
        <v>1.54</v>
      </c>
      <c r="O355" s="11">
        <v>0.3</v>
      </c>
      <c r="P355" s="11">
        <v>5</v>
      </c>
      <c r="Q355" s="11">
        <v>11</v>
      </c>
      <c r="R355">
        <v>141.80000000000001</v>
      </c>
      <c r="S355">
        <v>850</v>
      </c>
      <c r="T355" s="11">
        <v>40</v>
      </c>
      <c r="W355">
        <v>0</v>
      </c>
      <c r="X355">
        <v>15</v>
      </c>
      <c r="Y355" s="11">
        <v>300</v>
      </c>
      <c r="Z355">
        <v>1.5271000000000001</v>
      </c>
    </row>
    <row r="356" spans="1:26" x14ac:dyDescent="0.25">
      <c r="A356" s="11">
        <v>1.56</v>
      </c>
      <c r="B356" s="11">
        <v>1</v>
      </c>
      <c r="C356" s="11">
        <v>5</v>
      </c>
      <c r="D356">
        <v>10.5</v>
      </c>
      <c r="E356" s="11">
        <v>58</v>
      </c>
      <c r="F356" s="11">
        <v>750</v>
      </c>
      <c r="G356" s="11">
        <v>25</v>
      </c>
      <c r="H356" s="11">
        <v>15</v>
      </c>
      <c r="I356" s="11">
        <v>2</v>
      </c>
      <c r="J356" s="11">
        <v>3</v>
      </c>
      <c r="K356" s="11">
        <v>4.4000000000000004</v>
      </c>
      <c r="N356">
        <v>1.54</v>
      </c>
      <c r="O356" s="11">
        <v>0.3</v>
      </c>
      <c r="P356" s="11">
        <v>5</v>
      </c>
      <c r="Q356" s="11">
        <v>11</v>
      </c>
      <c r="R356">
        <v>141.80000000000001</v>
      </c>
      <c r="S356">
        <v>850</v>
      </c>
      <c r="T356" s="11">
        <v>40</v>
      </c>
      <c r="W356">
        <v>0</v>
      </c>
      <c r="X356">
        <v>15</v>
      </c>
      <c r="Y356" s="11">
        <v>330</v>
      </c>
      <c r="Z356">
        <v>1.3553000000000002</v>
      </c>
    </row>
    <row r="357" spans="1:26" x14ac:dyDescent="0.25">
      <c r="A357" s="11">
        <v>1.56</v>
      </c>
      <c r="B357" s="11">
        <v>1</v>
      </c>
      <c r="C357" s="11">
        <v>5</v>
      </c>
      <c r="D357">
        <v>10.5</v>
      </c>
      <c r="E357" s="11">
        <v>58</v>
      </c>
      <c r="F357" s="11">
        <v>750</v>
      </c>
      <c r="G357" s="11">
        <v>25</v>
      </c>
      <c r="H357" s="11">
        <v>20</v>
      </c>
      <c r="I357" s="11">
        <v>2</v>
      </c>
      <c r="J357" s="11">
        <v>3</v>
      </c>
      <c r="K357" s="11">
        <v>4.5999999999999996</v>
      </c>
      <c r="N357">
        <v>1.54</v>
      </c>
      <c r="O357" s="11">
        <v>0.3</v>
      </c>
      <c r="P357" s="11">
        <v>5</v>
      </c>
      <c r="Q357" s="11">
        <v>11</v>
      </c>
      <c r="R357">
        <v>141.80000000000001</v>
      </c>
      <c r="S357">
        <v>850</v>
      </c>
      <c r="T357" s="11">
        <v>40</v>
      </c>
      <c r="W357">
        <v>0</v>
      </c>
      <c r="X357">
        <v>15</v>
      </c>
      <c r="Y357" s="11">
        <v>360</v>
      </c>
      <c r="Z357">
        <v>1.3553000000000002</v>
      </c>
    </row>
    <row r="358" spans="1:26" x14ac:dyDescent="0.25">
      <c r="A358" s="11">
        <v>1.56</v>
      </c>
      <c r="B358" s="11">
        <v>1</v>
      </c>
      <c r="C358" s="11">
        <v>5</v>
      </c>
      <c r="D358">
        <v>10.5</v>
      </c>
      <c r="E358" s="11">
        <v>58</v>
      </c>
      <c r="F358" s="11">
        <v>750</v>
      </c>
      <c r="G358" s="11">
        <v>25</v>
      </c>
      <c r="H358" s="11">
        <v>25</v>
      </c>
      <c r="I358" s="11">
        <v>2</v>
      </c>
      <c r="J358" s="11">
        <v>3</v>
      </c>
      <c r="K358" s="11">
        <v>5</v>
      </c>
      <c r="N358">
        <v>1.54</v>
      </c>
      <c r="O358" s="11">
        <v>0.3</v>
      </c>
      <c r="P358" s="11">
        <v>5</v>
      </c>
      <c r="Q358" s="11">
        <v>11</v>
      </c>
      <c r="R358">
        <v>141.80000000000001</v>
      </c>
      <c r="S358">
        <v>850</v>
      </c>
      <c r="T358" s="11">
        <v>60</v>
      </c>
      <c r="W358">
        <v>0</v>
      </c>
      <c r="X358" s="11">
        <v>15</v>
      </c>
      <c r="Y358">
        <v>0</v>
      </c>
      <c r="Z358">
        <v>7.4629000000000003</v>
      </c>
    </row>
    <row r="359" spans="1:26" x14ac:dyDescent="0.25">
      <c r="A359" s="11">
        <v>1.56</v>
      </c>
      <c r="B359" s="11">
        <v>1</v>
      </c>
      <c r="C359" s="11">
        <v>5</v>
      </c>
      <c r="D359">
        <v>10.5</v>
      </c>
      <c r="E359" s="11">
        <v>58</v>
      </c>
      <c r="F359" s="11">
        <v>750</v>
      </c>
      <c r="G359" s="11">
        <v>25</v>
      </c>
      <c r="H359" s="11">
        <v>30</v>
      </c>
      <c r="I359" s="11">
        <v>2</v>
      </c>
      <c r="J359" s="11">
        <v>3</v>
      </c>
      <c r="K359" s="11">
        <v>5.2</v>
      </c>
      <c r="N359">
        <v>1.54</v>
      </c>
      <c r="O359" s="11">
        <v>0.3</v>
      </c>
      <c r="P359" s="11">
        <v>5</v>
      </c>
      <c r="Q359" s="11">
        <v>11</v>
      </c>
      <c r="R359">
        <v>141.80000000000001</v>
      </c>
      <c r="S359">
        <v>850</v>
      </c>
      <c r="T359" s="11">
        <v>60</v>
      </c>
      <c r="W359">
        <v>0</v>
      </c>
      <c r="X359" s="11">
        <v>15</v>
      </c>
      <c r="Y359" s="11">
        <v>30</v>
      </c>
      <c r="Z359">
        <v>7.4629000000000003</v>
      </c>
    </row>
    <row r="360" spans="1:26" x14ac:dyDescent="0.25">
      <c r="A360" s="11">
        <v>1.56</v>
      </c>
      <c r="B360" s="11">
        <v>1</v>
      </c>
      <c r="C360" s="11">
        <v>5</v>
      </c>
      <c r="D360">
        <v>10.5</v>
      </c>
      <c r="E360" s="11">
        <v>58</v>
      </c>
      <c r="F360" s="11">
        <v>750</v>
      </c>
      <c r="G360" s="11">
        <v>30</v>
      </c>
      <c r="H360" s="11">
        <v>0</v>
      </c>
      <c r="I360" s="11">
        <v>2</v>
      </c>
      <c r="J360" s="11">
        <v>3</v>
      </c>
      <c r="K360" s="11">
        <v>4.4000000000000004</v>
      </c>
      <c r="N360">
        <v>1.54</v>
      </c>
      <c r="O360" s="11">
        <v>0.3</v>
      </c>
      <c r="P360" s="11">
        <v>5</v>
      </c>
      <c r="Q360" s="11">
        <v>11</v>
      </c>
      <c r="R360">
        <v>141.80000000000001</v>
      </c>
      <c r="S360">
        <v>850</v>
      </c>
      <c r="T360" s="11">
        <v>60</v>
      </c>
      <c r="W360">
        <v>0</v>
      </c>
      <c r="X360" s="11">
        <v>15</v>
      </c>
      <c r="Y360" s="11">
        <v>60</v>
      </c>
      <c r="Z360">
        <v>9.0716999999999999</v>
      </c>
    </row>
    <row r="361" spans="1:26" x14ac:dyDescent="0.25">
      <c r="A361" s="11">
        <v>1.56</v>
      </c>
      <c r="B361" s="11">
        <v>1</v>
      </c>
      <c r="C361" s="11">
        <v>5</v>
      </c>
      <c r="D361">
        <v>10.5</v>
      </c>
      <c r="E361" s="11">
        <v>58</v>
      </c>
      <c r="F361" s="11">
        <v>750</v>
      </c>
      <c r="G361" s="11">
        <v>30</v>
      </c>
      <c r="H361" s="11">
        <v>5</v>
      </c>
      <c r="I361" s="11">
        <v>2</v>
      </c>
      <c r="J361" s="11">
        <v>3</v>
      </c>
      <c r="K361" s="11">
        <v>4.4000000000000004</v>
      </c>
      <c r="N361">
        <v>1.54</v>
      </c>
      <c r="O361" s="11">
        <v>0.3</v>
      </c>
      <c r="P361" s="11">
        <v>5</v>
      </c>
      <c r="Q361" s="11">
        <v>11</v>
      </c>
      <c r="R361">
        <v>141.80000000000001</v>
      </c>
      <c r="S361">
        <v>850</v>
      </c>
      <c r="T361" s="11">
        <v>60</v>
      </c>
      <c r="W361">
        <v>0</v>
      </c>
      <c r="X361" s="11">
        <v>15</v>
      </c>
      <c r="Y361" s="11">
        <v>90</v>
      </c>
      <c r="Z361">
        <v>3.1516999999999999</v>
      </c>
    </row>
    <row r="362" spans="1:26" x14ac:dyDescent="0.25">
      <c r="A362" s="11">
        <v>1.56</v>
      </c>
      <c r="B362" s="11">
        <v>1</v>
      </c>
      <c r="C362" s="11">
        <v>5</v>
      </c>
      <c r="D362">
        <v>10.5</v>
      </c>
      <c r="E362" s="11">
        <v>58</v>
      </c>
      <c r="F362" s="11">
        <v>750</v>
      </c>
      <c r="G362" s="11">
        <v>30</v>
      </c>
      <c r="H362" s="11">
        <v>10</v>
      </c>
      <c r="I362" s="11">
        <v>2</v>
      </c>
      <c r="J362" s="11">
        <v>3</v>
      </c>
      <c r="K362" s="11">
        <v>4.5999999999999996</v>
      </c>
      <c r="N362">
        <v>1.54</v>
      </c>
      <c r="O362" s="11">
        <v>0.3</v>
      </c>
      <c r="P362" s="11">
        <v>5</v>
      </c>
      <c r="Q362" s="11">
        <v>11</v>
      </c>
      <c r="R362">
        <v>141.80000000000001</v>
      </c>
      <c r="S362">
        <v>850</v>
      </c>
      <c r="T362" s="11">
        <v>60</v>
      </c>
      <c r="W362">
        <v>0</v>
      </c>
      <c r="X362" s="11">
        <v>15</v>
      </c>
      <c r="Y362" s="11">
        <v>120</v>
      </c>
      <c r="Z362">
        <v>4.8542999999999994</v>
      </c>
    </row>
    <row r="363" spans="1:26" x14ac:dyDescent="0.25">
      <c r="A363" s="11">
        <v>1.56</v>
      </c>
      <c r="B363" s="11">
        <v>1</v>
      </c>
      <c r="C363" s="11">
        <v>5</v>
      </c>
      <c r="D363">
        <v>10.5</v>
      </c>
      <c r="E363" s="11">
        <v>58</v>
      </c>
      <c r="F363" s="11">
        <v>750</v>
      </c>
      <c r="G363" s="11">
        <v>30</v>
      </c>
      <c r="H363" s="11">
        <v>15</v>
      </c>
      <c r="I363" s="11">
        <v>2</v>
      </c>
      <c r="J363" s="11">
        <v>3</v>
      </c>
      <c r="K363" s="11">
        <v>4.8</v>
      </c>
      <c r="N363">
        <v>1.54</v>
      </c>
      <c r="O363" s="11">
        <v>0.3</v>
      </c>
      <c r="P363" s="11">
        <v>5</v>
      </c>
      <c r="Q363" s="11">
        <v>11</v>
      </c>
      <c r="R363">
        <v>141.80000000000001</v>
      </c>
      <c r="S363">
        <v>850</v>
      </c>
      <c r="T363" s="11">
        <v>60</v>
      </c>
      <c r="W363">
        <v>0</v>
      </c>
      <c r="X363" s="11">
        <v>15</v>
      </c>
      <c r="Y363" s="11">
        <v>150</v>
      </c>
      <c r="Z363">
        <v>3.5109000000000004</v>
      </c>
    </row>
    <row r="364" spans="1:26" x14ac:dyDescent="0.25">
      <c r="A364" s="11">
        <v>1.56</v>
      </c>
      <c r="B364" s="11">
        <v>1</v>
      </c>
      <c r="C364" s="11">
        <v>5</v>
      </c>
      <c r="D364">
        <v>10.5</v>
      </c>
      <c r="E364" s="11">
        <v>58</v>
      </c>
      <c r="F364" s="11">
        <v>750</v>
      </c>
      <c r="G364" s="11">
        <v>30</v>
      </c>
      <c r="H364" s="11">
        <v>20</v>
      </c>
      <c r="I364" s="11">
        <v>2</v>
      </c>
      <c r="J364" s="11">
        <v>3</v>
      </c>
      <c r="K364" s="11">
        <v>5.2</v>
      </c>
      <c r="N364">
        <v>1.54</v>
      </c>
      <c r="O364" s="11">
        <v>0.3</v>
      </c>
      <c r="P364" s="11">
        <v>5</v>
      </c>
      <c r="Q364" s="11">
        <v>11</v>
      </c>
      <c r="R364">
        <v>141.80000000000001</v>
      </c>
      <c r="S364">
        <v>850</v>
      </c>
      <c r="T364" s="11">
        <v>60</v>
      </c>
      <c r="W364">
        <v>0</v>
      </c>
      <c r="X364" s="11">
        <v>15</v>
      </c>
      <c r="Y364" s="11">
        <v>180</v>
      </c>
      <c r="Z364">
        <v>2.5268000000000002</v>
      </c>
    </row>
    <row r="365" spans="1:26" x14ac:dyDescent="0.25">
      <c r="A365" s="11">
        <v>1.56</v>
      </c>
      <c r="B365" s="11">
        <v>1</v>
      </c>
      <c r="C365" s="11">
        <v>5</v>
      </c>
      <c r="D365">
        <v>10.5</v>
      </c>
      <c r="E365" s="11">
        <v>58</v>
      </c>
      <c r="F365" s="11">
        <v>750</v>
      </c>
      <c r="G365" s="11">
        <v>30</v>
      </c>
      <c r="H365" s="11">
        <v>25</v>
      </c>
      <c r="I365" s="11">
        <v>2</v>
      </c>
      <c r="J365" s="11">
        <v>3</v>
      </c>
      <c r="K365" s="11">
        <v>5.2</v>
      </c>
      <c r="N365">
        <v>1.54</v>
      </c>
      <c r="O365" s="11">
        <v>0.3</v>
      </c>
      <c r="P365" s="11">
        <v>5</v>
      </c>
      <c r="Q365" s="11">
        <v>11</v>
      </c>
      <c r="R365">
        <v>141.80000000000001</v>
      </c>
      <c r="S365">
        <v>850</v>
      </c>
      <c r="T365" s="11">
        <v>60</v>
      </c>
      <c r="W365">
        <v>0</v>
      </c>
      <c r="X365">
        <v>15</v>
      </c>
      <c r="Y365" s="11">
        <v>210</v>
      </c>
      <c r="Z365">
        <v>0.73050000000000004</v>
      </c>
    </row>
    <row r="366" spans="1:26" x14ac:dyDescent="0.25">
      <c r="A366" s="11">
        <v>1.56</v>
      </c>
      <c r="B366" s="11">
        <v>1</v>
      </c>
      <c r="C366" s="11">
        <v>5</v>
      </c>
      <c r="D366">
        <v>10.5</v>
      </c>
      <c r="E366" s="11">
        <v>58</v>
      </c>
      <c r="F366" s="11">
        <v>750</v>
      </c>
      <c r="G366" s="11">
        <v>30</v>
      </c>
      <c r="H366" s="11">
        <v>30</v>
      </c>
      <c r="I366" s="11">
        <v>2</v>
      </c>
      <c r="J366" s="11">
        <v>3</v>
      </c>
      <c r="K366" s="11">
        <v>5.4</v>
      </c>
      <c r="N366">
        <v>1.54</v>
      </c>
      <c r="O366" s="11">
        <v>0.3</v>
      </c>
      <c r="P366" s="11">
        <v>5</v>
      </c>
      <c r="Q366" s="11">
        <v>11</v>
      </c>
      <c r="R366">
        <v>141.80000000000001</v>
      </c>
      <c r="S366">
        <v>850</v>
      </c>
      <c r="T366" s="11">
        <v>60</v>
      </c>
      <c r="W366">
        <v>0</v>
      </c>
      <c r="X366">
        <v>15</v>
      </c>
      <c r="Y366" s="11">
        <v>240</v>
      </c>
      <c r="Z366">
        <v>5.8382999999999994</v>
      </c>
    </row>
    <row r="367" spans="1:26" x14ac:dyDescent="0.25">
      <c r="A367" s="11">
        <v>1.56</v>
      </c>
      <c r="B367" s="11">
        <v>1</v>
      </c>
      <c r="C367" s="11">
        <v>5</v>
      </c>
      <c r="D367">
        <v>10.5</v>
      </c>
      <c r="E367" s="11">
        <v>58</v>
      </c>
      <c r="F367" s="11">
        <v>750</v>
      </c>
      <c r="G367" s="11">
        <v>35</v>
      </c>
      <c r="H367" s="11">
        <v>0</v>
      </c>
      <c r="I367" s="11">
        <v>2</v>
      </c>
      <c r="J367" s="11">
        <v>3</v>
      </c>
      <c r="K367" s="11">
        <v>4.8</v>
      </c>
      <c r="N367">
        <v>1.54</v>
      </c>
      <c r="O367" s="11">
        <v>0.3</v>
      </c>
      <c r="P367" s="11">
        <v>5</v>
      </c>
      <c r="Q367" s="11">
        <v>11</v>
      </c>
      <c r="R367">
        <v>141.80000000000001</v>
      </c>
      <c r="S367">
        <v>850</v>
      </c>
      <c r="T367" s="11">
        <v>60</v>
      </c>
      <c r="W367">
        <v>0</v>
      </c>
      <c r="X367">
        <v>15</v>
      </c>
      <c r="Y367" s="11">
        <v>270</v>
      </c>
      <c r="Z367">
        <v>2.7923999999999998</v>
      </c>
    </row>
    <row r="368" spans="1:26" x14ac:dyDescent="0.25">
      <c r="A368" s="11">
        <v>1.56</v>
      </c>
      <c r="B368" s="11">
        <v>1</v>
      </c>
      <c r="C368" s="11">
        <v>5</v>
      </c>
      <c r="D368">
        <v>10.5</v>
      </c>
      <c r="E368" s="11">
        <v>58</v>
      </c>
      <c r="F368" s="11">
        <v>750</v>
      </c>
      <c r="G368" s="11">
        <v>35</v>
      </c>
      <c r="H368" s="11">
        <v>5</v>
      </c>
      <c r="I368" s="11">
        <v>2</v>
      </c>
      <c r="J368" s="11">
        <v>3</v>
      </c>
      <c r="K368" s="11">
        <v>4.8</v>
      </c>
      <c r="N368">
        <v>1.54</v>
      </c>
      <c r="O368" s="11">
        <v>0.3</v>
      </c>
      <c r="P368" s="11">
        <v>5</v>
      </c>
      <c r="Q368" s="11">
        <v>11</v>
      </c>
      <c r="R368">
        <v>141.80000000000001</v>
      </c>
      <c r="S368">
        <v>850</v>
      </c>
      <c r="T368" s="11">
        <v>60</v>
      </c>
      <c r="W368">
        <v>0</v>
      </c>
      <c r="X368">
        <v>15</v>
      </c>
      <c r="Y368" s="11">
        <v>300</v>
      </c>
      <c r="Z368">
        <v>7.4629000000000003</v>
      </c>
    </row>
    <row r="369" spans="1:26" x14ac:dyDescent="0.25">
      <c r="A369" s="11">
        <v>1.56</v>
      </c>
      <c r="B369" s="11">
        <v>1</v>
      </c>
      <c r="C369" s="11">
        <v>5</v>
      </c>
      <c r="D369">
        <v>10.5</v>
      </c>
      <c r="E369" s="11">
        <v>58</v>
      </c>
      <c r="F369" s="11">
        <v>750</v>
      </c>
      <c r="G369" s="11">
        <v>35</v>
      </c>
      <c r="H369" s="11">
        <v>10</v>
      </c>
      <c r="I369" s="11">
        <v>2</v>
      </c>
      <c r="J369" s="11">
        <v>3</v>
      </c>
      <c r="K369" s="11">
        <v>5</v>
      </c>
      <c r="N369">
        <v>1.54</v>
      </c>
      <c r="O369" s="11">
        <v>0.3</v>
      </c>
      <c r="P369" s="11">
        <v>5</v>
      </c>
      <c r="Q369" s="11">
        <v>11</v>
      </c>
      <c r="R369">
        <v>141.80000000000001</v>
      </c>
      <c r="S369">
        <v>850</v>
      </c>
      <c r="T369" s="11">
        <v>60</v>
      </c>
      <c r="W369">
        <v>0</v>
      </c>
      <c r="X369">
        <v>15</v>
      </c>
      <c r="Y369" s="11">
        <v>330</v>
      </c>
      <c r="Z369">
        <v>2.3393999999999999</v>
      </c>
    </row>
    <row r="370" spans="1:26" x14ac:dyDescent="0.25">
      <c r="A370" s="11">
        <v>1.56</v>
      </c>
      <c r="B370" s="11">
        <v>1</v>
      </c>
      <c r="C370" s="11">
        <v>5</v>
      </c>
      <c r="D370">
        <v>10.5</v>
      </c>
      <c r="E370" s="11">
        <v>58</v>
      </c>
      <c r="F370" s="11">
        <v>750</v>
      </c>
      <c r="G370" s="11">
        <v>35</v>
      </c>
      <c r="H370" s="11">
        <v>15</v>
      </c>
      <c r="I370" s="11">
        <v>2</v>
      </c>
      <c r="J370" s="11">
        <v>3</v>
      </c>
      <c r="K370" s="11">
        <v>5.2</v>
      </c>
      <c r="N370">
        <v>1.54</v>
      </c>
      <c r="O370" s="11">
        <v>0.3</v>
      </c>
      <c r="P370" s="11">
        <v>5</v>
      </c>
      <c r="Q370" s="11">
        <v>11</v>
      </c>
      <c r="R370">
        <v>141.80000000000001</v>
      </c>
      <c r="S370">
        <v>850</v>
      </c>
      <c r="T370" s="11">
        <v>60</v>
      </c>
      <c r="W370">
        <v>0</v>
      </c>
      <c r="X370">
        <v>15</v>
      </c>
      <c r="Y370" s="11">
        <v>360</v>
      </c>
      <c r="Z370">
        <v>1.7145999999999999</v>
      </c>
    </row>
    <row r="371" spans="1:26" x14ac:dyDescent="0.25">
      <c r="A371" s="11">
        <v>1.56</v>
      </c>
      <c r="B371" s="11">
        <v>1</v>
      </c>
      <c r="C371" s="11">
        <v>5</v>
      </c>
      <c r="D371">
        <v>10.5</v>
      </c>
      <c r="E371" s="11">
        <v>58</v>
      </c>
      <c r="F371" s="11">
        <v>750</v>
      </c>
      <c r="G371" s="11">
        <v>35</v>
      </c>
      <c r="H371" s="11">
        <v>20</v>
      </c>
      <c r="I371" s="11">
        <v>2</v>
      </c>
      <c r="J371" s="11">
        <v>3</v>
      </c>
      <c r="K371" s="11">
        <v>5.2</v>
      </c>
      <c r="N371">
        <v>1.54</v>
      </c>
      <c r="O371" s="11">
        <v>0.3</v>
      </c>
      <c r="P371" s="11">
        <v>5</v>
      </c>
      <c r="Q371" s="11">
        <v>11</v>
      </c>
      <c r="R371">
        <v>141.80000000000001</v>
      </c>
      <c r="S371">
        <v>850</v>
      </c>
      <c r="T371" s="11">
        <v>90</v>
      </c>
      <c r="W371">
        <v>0</v>
      </c>
      <c r="X371" s="11">
        <v>15</v>
      </c>
      <c r="Y371">
        <v>0</v>
      </c>
      <c r="Z371">
        <v>5.4009999999999998</v>
      </c>
    </row>
    <row r="372" spans="1:26" x14ac:dyDescent="0.25">
      <c r="A372" s="11">
        <v>1.56</v>
      </c>
      <c r="B372" s="11">
        <v>1</v>
      </c>
      <c r="C372" s="11">
        <v>5</v>
      </c>
      <c r="D372">
        <v>10.5</v>
      </c>
      <c r="E372" s="11">
        <v>58</v>
      </c>
      <c r="F372" s="11">
        <v>750</v>
      </c>
      <c r="G372" s="11">
        <v>35</v>
      </c>
      <c r="H372" s="11">
        <v>25</v>
      </c>
      <c r="I372" s="11">
        <v>2</v>
      </c>
      <c r="J372" s="11">
        <v>3</v>
      </c>
      <c r="K372" s="11">
        <v>5.4</v>
      </c>
      <c r="N372">
        <v>1.54</v>
      </c>
      <c r="O372" s="11">
        <v>0.3</v>
      </c>
      <c r="P372" s="11">
        <v>5</v>
      </c>
      <c r="Q372" s="11">
        <v>11</v>
      </c>
      <c r="R372">
        <v>141.80000000000001</v>
      </c>
      <c r="S372">
        <v>850</v>
      </c>
      <c r="T372" s="11">
        <v>90</v>
      </c>
      <c r="W372">
        <v>0</v>
      </c>
      <c r="X372" s="11">
        <v>15</v>
      </c>
      <c r="Y372" s="11">
        <v>30</v>
      </c>
      <c r="Z372">
        <v>5.4790999999999999</v>
      </c>
    </row>
    <row r="373" spans="1:26" x14ac:dyDescent="0.25">
      <c r="A373" s="11">
        <v>1.56</v>
      </c>
      <c r="B373" s="11">
        <v>1</v>
      </c>
      <c r="C373" s="11">
        <v>5</v>
      </c>
      <c r="D373">
        <v>10.5</v>
      </c>
      <c r="E373" s="11">
        <v>58</v>
      </c>
      <c r="F373" s="11">
        <v>750</v>
      </c>
      <c r="G373" s="11">
        <v>35</v>
      </c>
      <c r="H373" s="11">
        <v>30</v>
      </c>
      <c r="I373" s="11">
        <v>2</v>
      </c>
      <c r="J373" s="11">
        <v>3</v>
      </c>
      <c r="K373" s="11">
        <v>5.4</v>
      </c>
      <c r="N373">
        <v>1.54</v>
      </c>
      <c r="O373" s="11">
        <v>0.3</v>
      </c>
      <c r="P373" s="11">
        <v>5</v>
      </c>
      <c r="Q373" s="11">
        <v>11</v>
      </c>
      <c r="R373">
        <v>141.80000000000001</v>
      </c>
      <c r="S373">
        <v>850</v>
      </c>
      <c r="T373" s="11">
        <v>90</v>
      </c>
      <c r="W373">
        <v>0</v>
      </c>
      <c r="X373" s="11">
        <v>15</v>
      </c>
      <c r="Y373" s="11">
        <v>60</v>
      </c>
      <c r="Z373">
        <v>8.3531999999999993</v>
      </c>
    </row>
    <row r="374" spans="1:26" x14ac:dyDescent="0.25">
      <c r="A374" s="11">
        <v>1.56</v>
      </c>
      <c r="B374" s="11">
        <v>1</v>
      </c>
      <c r="C374" s="11">
        <v>5</v>
      </c>
      <c r="D374">
        <v>10.5</v>
      </c>
      <c r="E374" s="11">
        <v>58</v>
      </c>
      <c r="F374" s="11">
        <v>750</v>
      </c>
      <c r="G374" s="11">
        <v>40</v>
      </c>
      <c r="H374" s="11">
        <v>0</v>
      </c>
      <c r="I374" s="11">
        <v>2</v>
      </c>
      <c r="J374" s="11">
        <v>3</v>
      </c>
      <c r="K374" s="11">
        <v>5</v>
      </c>
      <c r="N374">
        <v>1.54</v>
      </c>
      <c r="O374" s="11">
        <v>0.3</v>
      </c>
      <c r="P374" s="11">
        <v>5</v>
      </c>
      <c r="Q374" s="11">
        <v>11</v>
      </c>
      <c r="R374">
        <v>141.80000000000001</v>
      </c>
      <c r="S374">
        <v>850</v>
      </c>
      <c r="T374" s="11">
        <v>90</v>
      </c>
      <c r="W374">
        <v>0</v>
      </c>
      <c r="X374" s="11">
        <v>15</v>
      </c>
      <c r="Y374" s="11">
        <v>90</v>
      </c>
      <c r="Z374">
        <v>3.5109000000000004</v>
      </c>
    </row>
    <row r="375" spans="1:26" x14ac:dyDescent="0.25">
      <c r="A375" s="11">
        <v>1.56</v>
      </c>
      <c r="B375" s="11">
        <v>1</v>
      </c>
      <c r="C375" s="11">
        <v>5</v>
      </c>
      <c r="D375">
        <v>10.5</v>
      </c>
      <c r="E375" s="11">
        <v>58</v>
      </c>
      <c r="F375" s="11">
        <v>750</v>
      </c>
      <c r="G375" s="11">
        <v>40</v>
      </c>
      <c r="H375" s="11">
        <v>5</v>
      </c>
      <c r="I375" s="11">
        <v>2</v>
      </c>
      <c r="J375" s="11">
        <v>3</v>
      </c>
      <c r="K375" s="11">
        <v>5</v>
      </c>
      <c r="N375">
        <v>1.54</v>
      </c>
      <c r="O375" s="11">
        <v>0.3</v>
      </c>
      <c r="P375" s="11">
        <v>5</v>
      </c>
      <c r="Q375" s="11">
        <v>11</v>
      </c>
      <c r="R375">
        <v>141.80000000000001</v>
      </c>
      <c r="S375">
        <v>850</v>
      </c>
      <c r="T375" s="11">
        <v>90</v>
      </c>
      <c r="W375">
        <v>0</v>
      </c>
      <c r="X375" s="11">
        <v>15</v>
      </c>
      <c r="Y375" s="11">
        <v>120</v>
      </c>
      <c r="Z375">
        <v>5.4009999999999998</v>
      </c>
    </row>
    <row r="376" spans="1:26" x14ac:dyDescent="0.25">
      <c r="A376" s="11">
        <v>1.56</v>
      </c>
      <c r="B376" s="11">
        <v>1</v>
      </c>
      <c r="C376" s="11">
        <v>5</v>
      </c>
      <c r="D376">
        <v>10.5</v>
      </c>
      <c r="E376" s="11">
        <v>58</v>
      </c>
      <c r="F376" s="11">
        <v>750</v>
      </c>
      <c r="G376" s="11">
        <v>40</v>
      </c>
      <c r="H376" s="11">
        <v>10</v>
      </c>
      <c r="I376" s="11">
        <v>2</v>
      </c>
      <c r="J376" s="11">
        <v>3</v>
      </c>
      <c r="K376" s="11">
        <v>5</v>
      </c>
      <c r="N376">
        <v>1.54</v>
      </c>
      <c r="O376" s="11">
        <v>0.3</v>
      </c>
      <c r="P376" s="11">
        <v>5</v>
      </c>
      <c r="Q376" s="11">
        <v>11</v>
      </c>
      <c r="R376">
        <v>141.80000000000001</v>
      </c>
      <c r="S376">
        <v>850</v>
      </c>
      <c r="T376" s="11">
        <v>90</v>
      </c>
      <c r="W376">
        <v>0</v>
      </c>
      <c r="X376" s="11">
        <v>15</v>
      </c>
      <c r="Y376" s="11">
        <v>150</v>
      </c>
      <c r="Z376">
        <v>4.4013</v>
      </c>
    </row>
    <row r="377" spans="1:26" x14ac:dyDescent="0.25">
      <c r="A377" s="11">
        <v>1.56</v>
      </c>
      <c r="B377" s="11">
        <v>1</v>
      </c>
      <c r="C377" s="11">
        <v>5</v>
      </c>
      <c r="D377">
        <v>10.5</v>
      </c>
      <c r="E377" s="11">
        <v>58</v>
      </c>
      <c r="F377" s="11">
        <v>750</v>
      </c>
      <c r="G377" s="11">
        <v>40</v>
      </c>
      <c r="H377" s="11">
        <v>15</v>
      </c>
      <c r="I377" s="11">
        <v>2</v>
      </c>
      <c r="J377" s="11">
        <v>3</v>
      </c>
      <c r="K377" s="11">
        <v>5.2</v>
      </c>
      <c r="N377">
        <v>1.54</v>
      </c>
      <c r="O377" s="11">
        <v>0.3</v>
      </c>
      <c r="P377" s="11">
        <v>5</v>
      </c>
      <c r="Q377" s="11">
        <v>11</v>
      </c>
      <c r="R377">
        <v>141.80000000000001</v>
      </c>
      <c r="S377">
        <v>850</v>
      </c>
      <c r="T377" s="11">
        <v>90</v>
      </c>
      <c r="W377">
        <v>0</v>
      </c>
      <c r="X377" s="11">
        <v>15</v>
      </c>
      <c r="Y377" s="11">
        <v>180</v>
      </c>
      <c r="Z377">
        <v>3.6046</v>
      </c>
    </row>
    <row r="378" spans="1:26" x14ac:dyDescent="0.25">
      <c r="A378" s="11">
        <v>1.56</v>
      </c>
      <c r="B378" s="11">
        <v>1</v>
      </c>
      <c r="C378" s="11">
        <v>5</v>
      </c>
      <c r="D378">
        <v>10.5</v>
      </c>
      <c r="E378" s="11">
        <v>58</v>
      </c>
      <c r="F378" s="11">
        <v>750</v>
      </c>
      <c r="G378" s="11">
        <v>40</v>
      </c>
      <c r="H378" s="11">
        <v>20</v>
      </c>
      <c r="I378" s="11">
        <v>2</v>
      </c>
      <c r="J378" s="11">
        <v>3</v>
      </c>
      <c r="K378" s="11">
        <v>5.3</v>
      </c>
      <c r="N378">
        <v>1.54</v>
      </c>
      <c r="O378" s="11">
        <v>0.3</v>
      </c>
      <c r="P378" s="11">
        <v>5</v>
      </c>
      <c r="Q378" s="11">
        <v>11</v>
      </c>
      <c r="R378">
        <v>141.80000000000001</v>
      </c>
      <c r="S378">
        <v>850</v>
      </c>
      <c r="T378" s="11">
        <v>90</v>
      </c>
      <c r="W378">
        <v>0</v>
      </c>
      <c r="X378">
        <v>15</v>
      </c>
      <c r="Y378" s="11">
        <v>210</v>
      </c>
      <c r="Z378">
        <v>0.9023000000000001</v>
      </c>
    </row>
    <row r="379" spans="1:26" x14ac:dyDescent="0.25">
      <c r="A379" s="11">
        <v>1.56</v>
      </c>
      <c r="B379" s="11">
        <v>1</v>
      </c>
      <c r="C379" s="11">
        <v>5</v>
      </c>
      <c r="D379">
        <v>10.5</v>
      </c>
      <c r="E379" s="11">
        <v>58</v>
      </c>
      <c r="F379" s="11">
        <v>750</v>
      </c>
      <c r="G379" s="11">
        <v>40</v>
      </c>
      <c r="H379" s="11">
        <v>25</v>
      </c>
      <c r="I379" s="11">
        <v>2</v>
      </c>
      <c r="J379" s="11">
        <v>3</v>
      </c>
      <c r="K379" s="11">
        <v>5.4</v>
      </c>
      <c r="N379">
        <v>1.54</v>
      </c>
      <c r="O379" s="11">
        <v>0.3</v>
      </c>
      <c r="P379" s="11">
        <v>5</v>
      </c>
      <c r="Q379" s="11">
        <v>11</v>
      </c>
      <c r="R379">
        <v>141.80000000000001</v>
      </c>
      <c r="S379">
        <v>850</v>
      </c>
      <c r="T379" s="11">
        <v>90</v>
      </c>
      <c r="W379">
        <v>0</v>
      </c>
      <c r="X379">
        <v>15</v>
      </c>
      <c r="Y379" s="11">
        <v>240</v>
      </c>
      <c r="Z379">
        <v>10.9618</v>
      </c>
    </row>
    <row r="380" spans="1:26" x14ac:dyDescent="0.25">
      <c r="A380" s="11">
        <v>1.56</v>
      </c>
      <c r="B380" s="11">
        <v>1</v>
      </c>
      <c r="C380" s="11">
        <v>5</v>
      </c>
      <c r="D380">
        <v>10.5</v>
      </c>
      <c r="E380" s="11">
        <v>58</v>
      </c>
      <c r="F380" s="11">
        <v>750</v>
      </c>
      <c r="G380" s="11">
        <v>40</v>
      </c>
      <c r="H380" s="11">
        <v>30</v>
      </c>
      <c r="I380" s="11">
        <v>2</v>
      </c>
      <c r="J380" s="11">
        <v>3</v>
      </c>
      <c r="K380" s="11">
        <v>5.4</v>
      </c>
      <c r="N380">
        <v>1.54</v>
      </c>
      <c r="O380" s="11">
        <v>0.3</v>
      </c>
      <c r="P380" s="11">
        <v>5</v>
      </c>
      <c r="Q380" s="11">
        <v>11</v>
      </c>
      <c r="R380">
        <v>141.80000000000001</v>
      </c>
      <c r="S380">
        <v>850</v>
      </c>
      <c r="T380" s="11">
        <v>90</v>
      </c>
      <c r="W380">
        <v>0</v>
      </c>
      <c r="X380">
        <v>15</v>
      </c>
      <c r="Y380" s="11">
        <v>270</v>
      </c>
      <c r="Z380">
        <v>8.6343999999999994</v>
      </c>
    </row>
    <row r="381" spans="1:26" x14ac:dyDescent="0.25">
      <c r="A381" s="11">
        <v>1.51</v>
      </c>
      <c r="B381" s="11">
        <v>1</v>
      </c>
      <c r="C381" s="11">
        <v>5</v>
      </c>
      <c r="D381" s="11">
        <v>7.9</v>
      </c>
      <c r="E381">
        <v>125</v>
      </c>
      <c r="F381" s="11">
        <v>479.8</v>
      </c>
      <c r="G381" s="11">
        <v>20</v>
      </c>
      <c r="H381" s="11">
        <v>0</v>
      </c>
      <c r="I381" s="11">
        <v>1</v>
      </c>
      <c r="J381" s="11">
        <v>0</v>
      </c>
      <c r="K381">
        <v>0.33500000000000002</v>
      </c>
      <c r="N381">
        <v>1.54</v>
      </c>
      <c r="O381" s="11">
        <v>0.3</v>
      </c>
      <c r="P381" s="11">
        <v>5</v>
      </c>
      <c r="Q381" s="11">
        <v>11</v>
      </c>
      <c r="R381">
        <v>141.80000000000001</v>
      </c>
      <c r="S381">
        <v>850</v>
      </c>
      <c r="T381" s="11">
        <v>90</v>
      </c>
      <c r="W381">
        <v>0</v>
      </c>
      <c r="X381">
        <v>15</v>
      </c>
      <c r="Y381" s="11">
        <v>300</v>
      </c>
      <c r="Z381">
        <v>11.0555</v>
      </c>
    </row>
    <row r="382" spans="1:26" x14ac:dyDescent="0.25">
      <c r="A382" s="11">
        <v>1.51</v>
      </c>
      <c r="B382" s="11">
        <v>1</v>
      </c>
      <c r="C382" s="11">
        <v>5</v>
      </c>
      <c r="D382" s="11">
        <v>7.9</v>
      </c>
      <c r="E382">
        <v>125</v>
      </c>
      <c r="F382" s="11">
        <v>479.8</v>
      </c>
      <c r="G382" s="11">
        <v>40</v>
      </c>
      <c r="H382" s="11">
        <v>0</v>
      </c>
      <c r="I382" s="11">
        <v>1</v>
      </c>
      <c r="J382" s="11">
        <v>0</v>
      </c>
      <c r="K382">
        <v>0.39516000000000001</v>
      </c>
      <c r="N382">
        <v>1.54</v>
      </c>
      <c r="O382" s="11">
        <v>0.3</v>
      </c>
      <c r="P382" s="11">
        <v>5</v>
      </c>
      <c r="Q382" s="11">
        <v>11</v>
      </c>
      <c r="R382">
        <v>141.80000000000001</v>
      </c>
      <c r="S382">
        <v>850</v>
      </c>
      <c r="T382" s="11">
        <v>90</v>
      </c>
      <c r="W382">
        <v>0</v>
      </c>
      <c r="X382">
        <v>15</v>
      </c>
      <c r="Y382" s="11">
        <v>330</v>
      </c>
      <c r="Z382">
        <v>6.0258000000000003</v>
      </c>
    </row>
    <row r="383" spans="1:26" x14ac:dyDescent="0.25">
      <c r="A383" s="11">
        <v>1.51</v>
      </c>
      <c r="B383" s="11">
        <v>1</v>
      </c>
      <c r="C383" s="11">
        <v>5</v>
      </c>
      <c r="D383" s="11">
        <v>7.9</v>
      </c>
      <c r="E383">
        <v>125</v>
      </c>
      <c r="F383" s="11">
        <v>479.8</v>
      </c>
      <c r="G383" s="11">
        <v>60</v>
      </c>
      <c r="H383" s="11">
        <v>0</v>
      </c>
      <c r="I383" s="11">
        <v>1</v>
      </c>
      <c r="J383" s="11">
        <v>0</v>
      </c>
      <c r="K383">
        <v>0.42307</v>
      </c>
      <c r="N383">
        <v>1.54</v>
      </c>
      <c r="O383" s="11">
        <v>0.3</v>
      </c>
      <c r="P383" s="11">
        <v>5</v>
      </c>
      <c r="Q383" s="11">
        <v>11</v>
      </c>
      <c r="R383">
        <v>141.80000000000001</v>
      </c>
      <c r="S383">
        <v>850</v>
      </c>
      <c r="T383" s="11">
        <v>90</v>
      </c>
      <c r="W383">
        <v>0</v>
      </c>
      <c r="X383">
        <v>15</v>
      </c>
      <c r="Y383" s="11">
        <v>360</v>
      </c>
      <c r="Z383">
        <v>5.4790999999999999</v>
      </c>
    </row>
    <row r="384" spans="1:26" x14ac:dyDescent="0.25">
      <c r="A384" s="11">
        <v>1.51</v>
      </c>
      <c r="B384" s="11">
        <v>1</v>
      </c>
      <c r="C384" s="11">
        <v>5</v>
      </c>
      <c r="D384" s="11">
        <v>7.9</v>
      </c>
      <c r="E384">
        <v>125</v>
      </c>
      <c r="F384" s="11">
        <v>479.8</v>
      </c>
      <c r="G384" s="11">
        <v>80</v>
      </c>
      <c r="H384" s="11">
        <v>0</v>
      </c>
      <c r="I384" s="11">
        <v>1</v>
      </c>
      <c r="J384" s="11">
        <v>0</v>
      </c>
      <c r="K384">
        <v>0.43051</v>
      </c>
      <c r="N384">
        <v>1.54</v>
      </c>
      <c r="O384" s="11">
        <v>0.3</v>
      </c>
      <c r="P384" s="11">
        <v>5</v>
      </c>
      <c r="Q384" s="11">
        <v>11</v>
      </c>
      <c r="R384">
        <v>141.80000000000001</v>
      </c>
      <c r="S384">
        <v>850</v>
      </c>
      <c r="T384" s="11">
        <v>120</v>
      </c>
      <c r="W384">
        <v>0</v>
      </c>
      <c r="X384" s="11">
        <v>15</v>
      </c>
      <c r="Y384">
        <v>0</v>
      </c>
      <c r="Z384">
        <v>9.0716999999999999</v>
      </c>
    </row>
    <row r="385" spans="1:26" x14ac:dyDescent="0.25">
      <c r="A385" s="11">
        <v>1.51</v>
      </c>
      <c r="B385" s="11">
        <v>1</v>
      </c>
      <c r="C385" s="11">
        <v>5</v>
      </c>
      <c r="D385" s="11">
        <v>7.9</v>
      </c>
      <c r="E385">
        <v>125</v>
      </c>
      <c r="F385" s="11">
        <v>479.8</v>
      </c>
      <c r="G385" s="11">
        <v>100</v>
      </c>
      <c r="H385" s="11">
        <v>0</v>
      </c>
      <c r="I385" s="11">
        <v>1</v>
      </c>
      <c r="J385" s="11">
        <v>0</v>
      </c>
      <c r="K385">
        <v>0.68540000000000001</v>
      </c>
      <c r="N385">
        <v>1.54</v>
      </c>
      <c r="O385" s="11">
        <v>0.3</v>
      </c>
      <c r="P385" s="11">
        <v>5</v>
      </c>
      <c r="Q385" s="11">
        <v>11</v>
      </c>
      <c r="R385">
        <v>141.80000000000001</v>
      </c>
      <c r="S385">
        <v>850</v>
      </c>
      <c r="T385" s="11">
        <v>120</v>
      </c>
      <c r="W385">
        <v>0</v>
      </c>
      <c r="X385" s="11">
        <v>15</v>
      </c>
      <c r="Y385" s="11">
        <v>30</v>
      </c>
      <c r="Z385">
        <v>8.7125000000000004</v>
      </c>
    </row>
    <row r="386" spans="1:26" x14ac:dyDescent="0.25">
      <c r="A386" s="11">
        <v>1.51</v>
      </c>
      <c r="B386" s="11">
        <v>1</v>
      </c>
      <c r="C386" s="11">
        <v>5</v>
      </c>
      <c r="D386" s="11">
        <v>8.6999999999999993</v>
      </c>
      <c r="E386">
        <v>207.7</v>
      </c>
      <c r="F386" s="11">
        <v>479.8</v>
      </c>
      <c r="G386" s="11">
        <v>20</v>
      </c>
      <c r="H386" s="11">
        <v>0</v>
      </c>
      <c r="I386" s="11">
        <v>2</v>
      </c>
      <c r="J386" s="11">
        <v>0</v>
      </c>
      <c r="K386">
        <v>0.91935999999999996</v>
      </c>
      <c r="N386">
        <v>1.54</v>
      </c>
      <c r="O386" s="11">
        <v>0.3</v>
      </c>
      <c r="P386" s="11">
        <v>5</v>
      </c>
      <c r="Q386" s="11">
        <v>11</v>
      </c>
      <c r="R386">
        <v>141.80000000000001</v>
      </c>
      <c r="S386">
        <v>850</v>
      </c>
      <c r="T386" s="11">
        <v>120</v>
      </c>
      <c r="W386">
        <v>0</v>
      </c>
      <c r="X386" s="11">
        <v>15</v>
      </c>
      <c r="Y386" s="11">
        <v>60</v>
      </c>
      <c r="Z386">
        <v>10.2433</v>
      </c>
    </row>
    <row r="387" spans="1:26" x14ac:dyDescent="0.25">
      <c r="A387" s="11">
        <v>1.51</v>
      </c>
      <c r="B387" s="11">
        <v>1</v>
      </c>
      <c r="C387" s="11">
        <v>5</v>
      </c>
      <c r="D387" s="11">
        <v>8.6999999999999993</v>
      </c>
      <c r="E387">
        <v>207.7</v>
      </c>
      <c r="F387" s="11">
        <v>479.8</v>
      </c>
      <c r="G387" s="11">
        <v>40</v>
      </c>
      <c r="H387" s="11">
        <v>0</v>
      </c>
      <c r="I387" s="11">
        <v>2</v>
      </c>
      <c r="J387" s="11">
        <v>0</v>
      </c>
      <c r="K387">
        <v>0.73660000000000003</v>
      </c>
      <c r="N387">
        <v>1.54</v>
      </c>
      <c r="O387" s="11">
        <v>0.3</v>
      </c>
      <c r="P387" s="11">
        <v>5</v>
      </c>
      <c r="Q387" s="11">
        <v>11</v>
      </c>
      <c r="R387">
        <v>141.80000000000001</v>
      </c>
      <c r="S387">
        <v>850</v>
      </c>
      <c r="T387" s="11">
        <v>120</v>
      </c>
      <c r="W387">
        <v>0</v>
      </c>
      <c r="X387" s="11">
        <v>15</v>
      </c>
      <c r="Y387" s="11">
        <v>90</v>
      </c>
      <c r="Z387">
        <v>3.2454000000000001</v>
      </c>
    </row>
    <row r="388" spans="1:26" x14ac:dyDescent="0.25">
      <c r="A388" s="11">
        <v>1.51</v>
      </c>
      <c r="B388" s="11">
        <v>1</v>
      </c>
      <c r="C388" s="11">
        <v>5</v>
      </c>
      <c r="D388" s="11">
        <v>8.6999999999999993</v>
      </c>
      <c r="E388">
        <v>207.7</v>
      </c>
      <c r="F388" s="11">
        <v>479.8</v>
      </c>
      <c r="G388" s="11">
        <v>60</v>
      </c>
      <c r="H388" s="11">
        <v>0</v>
      </c>
      <c r="I388" s="11">
        <v>2</v>
      </c>
      <c r="J388" s="11">
        <v>0</v>
      </c>
      <c r="K388">
        <v>0.64583999999999997</v>
      </c>
      <c r="N388">
        <v>1.54</v>
      </c>
      <c r="O388" s="11">
        <v>0.3</v>
      </c>
      <c r="P388" s="11">
        <v>5</v>
      </c>
      <c r="Q388" s="11">
        <v>11</v>
      </c>
      <c r="R388">
        <v>141.80000000000001</v>
      </c>
      <c r="S388">
        <v>850</v>
      </c>
      <c r="T388" s="11">
        <v>120</v>
      </c>
      <c r="W388">
        <v>0</v>
      </c>
      <c r="X388" s="11">
        <v>15</v>
      </c>
      <c r="Y388" s="11">
        <v>120</v>
      </c>
      <c r="Z388">
        <v>5.2134999999999998</v>
      </c>
    </row>
    <row r="389" spans="1:26" x14ac:dyDescent="0.25">
      <c r="A389" s="11">
        <v>1.51</v>
      </c>
      <c r="B389" s="11">
        <v>1</v>
      </c>
      <c r="C389" s="11">
        <v>5</v>
      </c>
      <c r="D389" s="11">
        <v>8.6999999999999993</v>
      </c>
      <c r="E389">
        <v>207.7</v>
      </c>
      <c r="F389" s="11">
        <v>479.8</v>
      </c>
      <c r="G389" s="11">
        <v>80</v>
      </c>
      <c r="H389" s="11">
        <v>0</v>
      </c>
      <c r="I389" s="11">
        <v>2</v>
      </c>
      <c r="J389" s="11">
        <v>0</v>
      </c>
      <c r="K389">
        <v>0.72487000000000001</v>
      </c>
      <c r="N389">
        <v>1.54</v>
      </c>
      <c r="O389" s="11">
        <v>0.3</v>
      </c>
      <c r="P389" s="11">
        <v>5</v>
      </c>
      <c r="Q389" s="11">
        <v>11</v>
      </c>
      <c r="R389">
        <v>141.80000000000001</v>
      </c>
      <c r="S389">
        <v>850</v>
      </c>
      <c r="T389" s="11">
        <v>120</v>
      </c>
      <c r="W389">
        <v>0</v>
      </c>
      <c r="X389" s="11">
        <v>15</v>
      </c>
      <c r="Y389" s="11">
        <v>150</v>
      </c>
      <c r="Z389">
        <v>5.8382999999999994</v>
      </c>
    </row>
    <row r="390" spans="1:26" x14ac:dyDescent="0.25">
      <c r="A390" s="11">
        <v>1.51</v>
      </c>
      <c r="B390" s="11">
        <v>1</v>
      </c>
      <c r="C390" s="11">
        <v>5</v>
      </c>
      <c r="D390" s="11">
        <v>8.6999999999999993</v>
      </c>
      <c r="E390">
        <v>207.7</v>
      </c>
      <c r="F390" s="11">
        <v>479.8</v>
      </c>
      <c r="G390" s="11">
        <v>100</v>
      </c>
      <c r="H390" s="11">
        <v>0</v>
      </c>
      <c r="I390" s="11">
        <v>2</v>
      </c>
      <c r="J390" s="11">
        <v>0</v>
      </c>
      <c r="K390">
        <v>1.2126300000000001</v>
      </c>
      <c r="N390">
        <v>1.54</v>
      </c>
      <c r="O390" s="11">
        <v>0.3</v>
      </c>
      <c r="P390" s="11">
        <v>5</v>
      </c>
      <c r="Q390" s="11">
        <v>11</v>
      </c>
      <c r="R390">
        <v>141.80000000000001</v>
      </c>
      <c r="S390">
        <v>850</v>
      </c>
      <c r="T390" s="11">
        <v>120</v>
      </c>
      <c r="W390">
        <v>0</v>
      </c>
      <c r="X390" s="11">
        <v>15</v>
      </c>
      <c r="Y390" s="11">
        <v>180</v>
      </c>
      <c r="Z390">
        <v>3.6046</v>
      </c>
    </row>
    <row r="391" spans="1:26" x14ac:dyDescent="0.25">
      <c r="A391" s="11">
        <v>1.31</v>
      </c>
      <c r="B391" s="11">
        <v>1</v>
      </c>
      <c r="C391" s="11">
        <v>5</v>
      </c>
      <c r="D391" s="11">
        <v>20.399999999999999</v>
      </c>
      <c r="E391">
        <v>467.5</v>
      </c>
      <c r="F391">
        <f>F392/0.8</f>
        <v>441.25</v>
      </c>
      <c r="G391" s="11">
        <v>30</v>
      </c>
      <c r="H391" s="11">
        <v>0</v>
      </c>
      <c r="I391" s="11">
        <v>1</v>
      </c>
      <c r="J391" s="11">
        <v>120</v>
      </c>
      <c r="K391">
        <v>8.2632100000000008</v>
      </c>
      <c r="N391">
        <v>1.54</v>
      </c>
      <c r="O391" s="11">
        <v>0.3</v>
      </c>
      <c r="P391" s="11">
        <v>5</v>
      </c>
      <c r="Q391" s="11">
        <v>11</v>
      </c>
      <c r="R391">
        <v>141.80000000000001</v>
      </c>
      <c r="S391">
        <v>850</v>
      </c>
      <c r="T391" s="11">
        <v>120</v>
      </c>
      <c r="W391">
        <v>0</v>
      </c>
      <c r="X391">
        <v>15</v>
      </c>
      <c r="Y391" s="11">
        <v>210</v>
      </c>
      <c r="Z391">
        <v>0.99609999999999999</v>
      </c>
    </row>
    <row r="392" spans="1:26" x14ac:dyDescent="0.25">
      <c r="A392" s="11">
        <v>1.31</v>
      </c>
      <c r="B392" s="11">
        <v>1</v>
      </c>
      <c r="C392" s="11">
        <v>5</v>
      </c>
      <c r="D392" s="11">
        <v>20.399999999999999</v>
      </c>
      <c r="E392">
        <v>467.5</v>
      </c>
      <c r="F392" s="11">
        <v>353</v>
      </c>
      <c r="G392" s="11">
        <v>30</v>
      </c>
      <c r="H392" s="11">
        <v>0</v>
      </c>
      <c r="I392" s="11">
        <v>1</v>
      </c>
      <c r="J392" s="11">
        <v>120</v>
      </c>
      <c r="K392">
        <v>10.434369999999999</v>
      </c>
      <c r="N392">
        <v>1.54</v>
      </c>
      <c r="O392" s="11">
        <v>0.3</v>
      </c>
      <c r="P392" s="11">
        <v>5</v>
      </c>
      <c r="Q392" s="11">
        <v>11</v>
      </c>
      <c r="R392">
        <v>141.80000000000001</v>
      </c>
      <c r="S392">
        <v>850</v>
      </c>
      <c r="T392" s="11">
        <v>120</v>
      </c>
      <c r="W392">
        <v>0</v>
      </c>
      <c r="X392">
        <v>15</v>
      </c>
      <c r="Y392" s="11">
        <v>240</v>
      </c>
      <c r="Z392">
        <v>6.1195000000000004</v>
      </c>
    </row>
    <row r="393" spans="1:26" x14ac:dyDescent="0.25">
      <c r="A393" s="11">
        <v>1.31</v>
      </c>
      <c r="B393" s="11">
        <v>1</v>
      </c>
      <c r="C393" s="11">
        <v>5</v>
      </c>
      <c r="D393" s="11">
        <v>20.399999999999999</v>
      </c>
      <c r="E393">
        <v>467.5</v>
      </c>
      <c r="F393" s="11">
        <v>426</v>
      </c>
      <c r="G393" s="11">
        <v>30</v>
      </c>
      <c r="H393" s="11">
        <v>0</v>
      </c>
      <c r="I393" s="11">
        <v>1</v>
      </c>
      <c r="J393" s="11">
        <v>120</v>
      </c>
      <c r="K393">
        <v>11.39934</v>
      </c>
      <c r="N393">
        <v>1.54</v>
      </c>
      <c r="O393" s="11">
        <v>0.3</v>
      </c>
      <c r="P393" s="11">
        <v>5</v>
      </c>
      <c r="Q393" s="11">
        <v>11</v>
      </c>
      <c r="R393">
        <v>141.80000000000001</v>
      </c>
      <c r="S393">
        <v>850</v>
      </c>
      <c r="T393" s="11">
        <v>120</v>
      </c>
      <c r="W393">
        <v>0</v>
      </c>
      <c r="X393">
        <v>15</v>
      </c>
      <c r="Y393" s="11">
        <v>270</v>
      </c>
      <c r="Z393">
        <v>8.0876999999999999</v>
      </c>
    </row>
    <row r="394" spans="1:26" x14ac:dyDescent="0.25">
      <c r="A394" s="11">
        <v>1.31</v>
      </c>
      <c r="B394" s="11">
        <v>1</v>
      </c>
      <c r="C394" s="11">
        <v>5</v>
      </c>
      <c r="D394" s="11">
        <v>20.399999999999999</v>
      </c>
      <c r="E394">
        <v>467.5</v>
      </c>
      <c r="F394" s="11">
        <v>499</v>
      </c>
      <c r="G394" s="11">
        <v>30</v>
      </c>
      <c r="H394" s="11">
        <v>0</v>
      </c>
      <c r="I394" s="11">
        <v>1</v>
      </c>
      <c r="J394" s="11">
        <v>120</v>
      </c>
      <c r="K394">
        <v>9.7408099999999997</v>
      </c>
      <c r="N394">
        <v>1.54</v>
      </c>
      <c r="O394" s="11">
        <v>0.3</v>
      </c>
      <c r="P394" s="11">
        <v>5</v>
      </c>
      <c r="Q394" s="11">
        <v>11</v>
      </c>
      <c r="R394">
        <v>141.80000000000001</v>
      </c>
      <c r="S394">
        <v>850</v>
      </c>
      <c r="T394" s="11">
        <v>120</v>
      </c>
      <c r="W394">
        <v>0</v>
      </c>
      <c r="X394">
        <v>15</v>
      </c>
      <c r="Y394" s="11">
        <v>300</v>
      </c>
      <c r="Z394">
        <v>7.5565999999999995</v>
      </c>
    </row>
    <row r="395" spans="1:26" x14ac:dyDescent="0.25">
      <c r="A395" s="11">
        <v>1.31</v>
      </c>
      <c r="B395" s="11">
        <v>1</v>
      </c>
      <c r="C395" s="11">
        <v>5</v>
      </c>
      <c r="D395" s="11">
        <v>20.399999999999999</v>
      </c>
      <c r="E395">
        <v>467.5</v>
      </c>
      <c r="F395" s="11">
        <v>573</v>
      </c>
      <c r="G395" s="11">
        <v>30</v>
      </c>
      <c r="H395" s="11">
        <v>0</v>
      </c>
      <c r="I395" s="11">
        <v>1</v>
      </c>
      <c r="J395" s="11">
        <v>120</v>
      </c>
      <c r="K395">
        <v>10.524839999999999</v>
      </c>
      <c r="N395">
        <v>1.54</v>
      </c>
      <c r="O395" s="11">
        <v>0.3</v>
      </c>
      <c r="P395" s="11">
        <v>5</v>
      </c>
      <c r="Q395" s="11">
        <v>11</v>
      </c>
      <c r="R395">
        <v>141.80000000000001</v>
      </c>
      <c r="S395">
        <v>850</v>
      </c>
      <c r="T395" s="11">
        <v>120</v>
      </c>
      <c r="W395">
        <v>0</v>
      </c>
      <c r="X395">
        <v>15</v>
      </c>
      <c r="Y395" s="11">
        <v>330</v>
      </c>
      <c r="Z395">
        <v>7.8220999999999998</v>
      </c>
    </row>
    <row r="396" spans="1:26" x14ac:dyDescent="0.25">
      <c r="A396" s="11">
        <v>1.31</v>
      </c>
      <c r="B396" s="11">
        <v>1</v>
      </c>
      <c r="C396" s="11">
        <v>5</v>
      </c>
      <c r="D396" s="11">
        <v>20.399999999999999</v>
      </c>
      <c r="E396">
        <v>483.5</v>
      </c>
      <c r="F396">
        <f>F397/0.8</f>
        <v>441.25</v>
      </c>
      <c r="G396" s="11">
        <v>60</v>
      </c>
      <c r="H396" s="11">
        <v>0</v>
      </c>
      <c r="I396" s="11">
        <v>2</v>
      </c>
      <c r="J396" s="11">
        <v>120</v>
      </c>
      <c r="K396">
        <v>7.4361800000000002</v>
      </c>
      <c r="N396">
        <v>1.54</v>
      </c>
      <c r="O396" s="11">
        <v>0.3</v>
      </c>
      <c r="P396" s="11">
        <v>5</v>
      </c>
      <c r="Q396" s="11">
        <v>11</v>
      </c>
      <c r="R396">
        <v>141.80000000000001</v>
      </c>
      <c r="S396">
        <v>850</v>
      </c>
      <c r="T396" s="11">
        <v>120</v>
      </c>
      <c r="W396">
        <v>0</v>
      </c>
      <c r="X396">
        <v>15</v>
      </c>
      <c r="Y396" s="11">
        <v>360</v>
      </c>
      <c r="Z396">
        <v>6.6505999999999998</v>
      </c>
    </row>
    <row r="397" spans="1:26" x14ac:dyDescent="0.25">
      <c r="A397" s="11">
        <v>1.31</v>
      </c>
      <c r="B397" s="11">
        <v>1</v>
      </c>
      <c r="C397" s="11">
        <v>5</v>
      </c>
      <c r="D397" s="11">
        <v>20.399999999999999</v>
      </c>
      <c r="E397">
        <v>483.5</v>
      </c>
      <c r="F397" s="11">
        <v>353</v>
      </c>
      <c r="G397" s="11">
        <v>60</v>
      </c>
      <c r="H397" s="11">
        <v>0</v>
      </c>
      <c r="I397" s="11">
        <v>2</v>
      </c>
      <c r="J397" s="11">
        <v>120</v>
      </c>
      <c r="K397">
        <v>12.9335</v>
      </c>
      <c r="N397">
        <v>1.54</v>
      </c>
      <c r="O397" s="11">
        <v>0.3</v>
      </c>
      <c r="P397" s="11">
        <v>5</v>
      </c>
      <c r="Q397" s="11">
        <v>11</v>
      </c>
      <c r="R397">
        <v>141.80000000000001</v>
      </c>
      <c r="S397">
        <v>850</v>
      </c>
      <c r="T397" s="11">
        <v>150</v>
      </c>
      <c r="W397">
        <v>0</v>
      </c>
      <c r="X397" s="11">
        <v>15</v>
      </c>
      <c r="Y397">
        <v>0</v>
      </c>
      <c r="Z397">
        <v>9.8840000000000003</v>
      </c>
    </row>
    <row r="398" spans="1:26" x14ac:dyDescent="0.25">
      <c r="A398" s="11">
        <v>1.31</v>
      </c>
      <c r="B398" s="11">
        <v>1</v>
      </c>
      <c r="C398" s="11">
        <v>5</v>
      </c>
      <c r="D398" s="11">
        <v>20.399999999999999</v>
      </c>
      <c r="E398">
        <v>483.5</v>
      </c>
      <c r="F398" s="11">
        <v>426</v>
      </c>
      <c r="G398" s="11">
        <v>60</v>
      </c>
      <c r="H398" s="11">
        <v>0</v>
      </c>
      <c r="I398" s="11">
        <v>2</v>
      </c>
      <c r="J398" s="11">
        <v>120</v>
      </c>
      <c r="K398">
        <v>11.58122</v>
      </c>
      <c r="N398">
        <v>1.54</v>
      </c>
      <c r="O398" s="11">
        <v>0.3</v>
      </c>
      <c r="P398" s="11">
        <v>5</v>
      </c>
      <c r="Q398" s="11">
        <v>11</v>
      </c>
      <c r="R398">
        <v>141.80000000000001</v>
      </c>
      <c r="S398">
        <v>850</v>
      </c>
      <c r="T398" s="11">
        <v>150</v>
      </c>
      <c r="W398">
        <v>0</v>
      </c>
      <c r="X398" s="11">
        <v>15</v>
      </c>
      <c r="Y398" s="11">
        <v>30</v>
      </c>
      <c r="Z398">
        <v>8.4469000000000012</v>
      </c>
    </row>
    <row r="399" spans="1:26" x14ac:dyDescent="0.25">
      <c r="A399" s="11">
        <v>1.31</v>
      </c>
      <c r="B399" s="11">
        <v>1</v>
      </c>
      <c r="C399" s="11">
        <v>5</v>
      </c>
      <c r="D399" s="11">
        <v>20.399999999999999</v>
      </c>
      <c r="E399">
        <v>483.5</v>
      </c>
      <c r="F399" s="11">
        <v>499</v>
      </c>
      <c r="G399" s="11">
        <v>60</v>
      </c>
      <c r="H399" s="11">
        <v>0</v>
      </c>
      <c r="I399" s="11">
        <v>2</v>
      </c>
      <c r="J399" s="11">
        <v>120</v>
      </c>
      <c r="K399">
        <v>13.609640000000001</v>
      </c>
      <c r="N399">
        <v>1.54</v>
      </c>
      <c r="O399" s="11">
        <v>0.3</v>
      </c>
      <c r="P399" s="11">
        <v>5</v>
      </c>
      <c r="Q399" s="11">
        <v>11</v>
      </c>
      <c r="R399">
        <v>141.80000000000001</v>
      </c>
      <c r="S399">
        <v>850</v>
      </c>
      <c r="T399" s="11">
        <v>150</v>
      </c>
      <c r="W399">
        <v>0</v>
      </c>
      <c r="X399" s="11">
        <v>15</v>
      </c>
      <c r="Y399" s="11">
        <v>60</v>
      </c>
      <c r="Z399">
        <v>9.6184999999999992</v>
      </c>
    </row>
    <row r="400" spans="1:26" x14ac:dyDescent="0.25">
      <c r="A400" s="11">
        <v>1.31</v>
      </c>
      <c r="B400" s="11">
        <v>1</v>
      </c>
      <c r="C400" s="11">
        <v>5</v>
      </c>
      <c r="D400" s="11">
        <v>20.399999999999999</v>
      </c>
      <c r="E400">
        <v>483.5</v>
      </c>
      <c r="F400" s="11">
        <v>573</v>
      </c>
      <c r="G400" s="11">
        <v>60</v>
      </c>
      <c r="H400" s="11">
        <v>0</v>
      </c>
      <c r="I400" s="11">
        <v>2</v>
      </c>
      <c r="J400" s="11">
        <v>120</v>
      </c>
      <c r="K400">
        <v>15.299989999999999</v>
      </c>
      <c r="N400">
        <v>1.54</v>
      </c>
      <c r="O400" s="11">
        <v>0.3</v>
      </c>
      <c r="P400" s="11">
        <v>5</v>
      </c>
      <c r="Q400" s="11">
        <v>11</v>
      </c>
      <c r="R400">
        <v>141.80000000000001</v>
      </c>
      <c r="S400">
        <v>850</v>
      </c>
      <c r="T400" s="11">
        <v>150</v>
      </c>
      <c r="W400">
        <v>0</v>
      </c>
      <c r="X400" s="11">
        <v>15</v>
      </c>
      <c r="Y400" s="11">
        <v>90</v>
      </c>
      <c r="Z400">
        <v>3.4172000000000002</v>
      </c>
    </row>
    <row r="401" spans="1:26" x14ac:dyDescent="0.25">
      <c r="A401" s="11">
        <v>1.33</v>
      </c>
      <c r="B401" s="11">
        <v>1</v>
      </c>
      <c r="C401" s="11">
        <v>5</v>
      </c>
      <c r="D401" s="11">
        <v>8</v>
      </c>
      <c r="E401">
        <v>136</v>
      </c>
      <c r="F401" s="11">
        <v>450</v>
      </c>
      <c r="G401" s="11">
        <v>10</v>
      </c>
      <c r="H401" s="11">
        <v>0</v>
      </c>
      <c r="I401" s="11">
        <v>1</v>
      </c>
      <c r="J401" s="11">
        <v>138</v>
      </c>
      <c r="K401">
        <v>0.18323999999999999</v>
      </c>
      <c r="N401">
        <v>1.54</v>
      </c>
      <c r="O401" s="11">
        <v>0.3</v>
      </c>
      <c r="P401" s="11">
        <v>5</v>
      </c>
      <c r="Q401" s="11">
        <v>11</v>
      </c>
      <c r="R401">
        <v>141.80000000000001</v>
      </c>
      <c r="S401">
        <v>850</v>
      </c>
      <c r="T401" s="11">
        <v>150</v>
      </c>
      <c r="W401">
        <v>0</v>
      </c>
      <c r="X401" s="11">
        <v>15</v>
      </c>
      <c r="Y401" s="11">
        <v>120</v>
      </c>
      <c r="Z401">
        <v>7.1973000000000003</v>
      </c>
    </row>
    <row r="402" spans="1:26" x14ac:dyDescent="0.25">
      <c r="A402" s="11">
        <v>1.33</v>
      </c>
      <c r="B402" s="11">
        <v>1</v>
      </c>
      <c r="C402" s="11">
        <v>5</v>
      </c>
      <c r="D402" s="11">
        <v>8</v>
      </c>
      <c r="E402">
        <v>136</v>
      </c>
      <c r="F402" s="11">
        <v>450</v>
      </c>
      <c r="G402" s="11">
        <v>30</v>
      </c>
      <c r="H402" s="11">
        <v>0</v>
      </c>
      <c r="I402" s="11">
        <v>1</v>
      </c>
      <c r="J402" s="11">
        <v>138</v>
      </c>
      <c r="K402">
        <v>0.17211000000000001</v>
      </c>
      <c r="N402">
        <v>1.54</v>
      </c>
      <c r="O402" s="11">
        <v>0.3</v>
      </c>
      <c r="P402" s="11">
        <v>5</v>
      </c>
      <c r="Q402" s="11">
        <v>11</v>
      </c>
      <c r="R402">
        <v>141.80000000000001</v>
      </c>
      <c r="S402">
        <v>850</v>
      </c>
      <c r="T402" s="11">
        <v>150</v>
      </c>
      <c r="W402">
        <v>0</v>
      </c>
      <c r="X402" s="11">
        <v>15</v>
      </c>
      <c r="Y402" s="11">
        <v>150</v>
      </c>
      <c r="Z402">
        <v>4.5887000000000002</v>
      </c>
    </row>
    <row r="403" spans="1:26" x14ac:dyDescent="0.25">
      <c r="A403" s="11">
        <v>1.33</v>
      </c>
      <c r="B403" s="11">
        <v>1</v>
      </c>
      <c r="C403" s="11">
        <v>5</v>
      </c>
      <c r="D403" s="11">
        <v>8</v>
      </c>
      <c r="E403">
        <v>136</v>
      </c>
      <c r="F403" s="11">
        <v>450</v>
      </c>
      <c r="G403" s="11">
        <v>50</v>
      </c>
      <c r="H403" s="11">
        <v>0</v>
      </c>
      <c r="I403" s="11">
        <v>1</v>
      </c>
      <c r="J403" s="11">
        <v>138</v>
      </c>
      <c r="K403">
        <v>0.17127999999999999</v>
      </c>
      <c r="N403">
        <v>1.54</v>
      </c>
      <c r="O403" s="11">
        <v>0.3</v>
      </c>
      <c r="P403" s="11">
        <v>5</v>
      </c>
      <c r="Q403" s="11">
        <v>11</v>
      </c>
      <c r="R403">
        <v>141.80000000000001</v>
      </c>
      <c r="S403">
        <v>850</v>
      </c>
      <c r="T403" s="11">
        <v>150</v>
      </c>
      <c r="W403">
        <v>0</v>
      </c>
      <c r="X403" s="11">
        <v>15</v>
      </c>
      <c r="Y403" s="11">
        <v>180</v>
      </c>
      <c r="Z403">
        <v>4.6823999999999995</v>
      </c>
    </row>
    <row r="404" spans="1:26" x14ac:dyDescent="0.25">
      <c r="A404" s="11">
        <v>1.33</v>
      </c>
      <c r="B404" s="11">
        <v>1</v>
      </c>
      <c r="C404" s="11">
        <v>5</v>
      </c>
      <c r="D404" s="11">
        <v>8</v>
      </c>
      <c r="E404">
        <v>136</v>
      </c>
      <c r="F404" s="11">
        <v>450</v>
      </c>
      <c r="G404" s="11">
        <v>70</v>
      </c>
      <c r="H404" s="11">
        <v>0</v>
      </c>
      <c r="I404" s="11">
        <v>1</v>
      </c>
      <c r="J404" s="11">
        <v>138</v>
      </c>
      <c r="K404">
        <v>0.23680999999999999</v>
      </c>
      <c r="N404">
        <v>1.54</v>
      </c>
      <c r="O404" s="11">
        <v>0.3</v>
      </c>
      <c r="P404" s="11">
        <v>5</v>
      </c>
      <c r="Q404" s="11">
        <v>11</v>
      </c>
      <c r="R404">
        <v>141.80000000000001</v>
      </c>
      <c r="S404">
        <v>850</v>
      </c>
      <c r="T404" s="11">
        <v>150</v>
      </c>
      <c r="W404">
        <v>0</v>
      </c>
      <c r="X404">
        <v>15</v>
      </c>
      <c r="Y404" s="11">
        <v>210</v>
      </c>
      <c r="Z404">
        <v>0.80859999999999999</v>
      </c>
    </row>
    <row r="405" spans="1:26" x14ac:dyDescent="0.25">
      <c r="A405" s="11">
        <v>1.33</v>
      </c>
      <c r="B405" s="11">
        <v>1</v>
      </c>
      <c r="C405" s="11">
        <v>5</v>
      </c>
      <c r="D405" s="11">
        <v>8</v>
      </c>
      <c r="E405">
        <v>136</v>
      </c>
      <c r="F405" s="11">
        <v>450</v>
      </c>
      <c r="G405" s="11">
        <v>90</v>
      </c>
      <c r="H405" s="11">
        <v>0</v>
      </c>
      <c r="I405" s="11">
        <v>1</v>
      </c>
      <c r="J405" s="11">
        <v>138</v>
      </c>
      <c r="K405">
        <v>0.26689000000000002</v>
      </c>
      <c r="N405">
        <v>1.54</v>
      </c>
      <c r="O405" s="11">
        <v>0.3</v>
      </c>
      <c r="P405" s="11">
        <v>5</v>
      </c>
      <c r="Q405" s="11">
        <v>11</v>
      </c>
      <c r="R405">
        <v>141.80000000000001</v>
      </c>
      <c r="S405">
        <v>850</v>
      </c>
      <c r="T405" s="11">
        <v>150</v>
      </c>
      <c r="W405">
        <v>0</v>
      </c>
      <c r="X405">
        <v>15</v>
      </c>
      <c r="Y405" s="11">
        <v>240</v>
      </c>
      <c r="Z405">
        <v>7.1973000000000003</v>
      </c>
    </row>
    <row r="406" spans="1:26" x14ac:dyDescent="0.25">
      <c r="A406" s="11">
        <v>1.33</v>
      </c>
      <c r="B406" s="11">
        <v>1</v>
      </c>
      <c r="C406" s="11">
        <v>5</v>
      </c>
      <c r="D406" s="11">
        <v>8</v>
      </c>
      <c r="E406">
        <v>82</v>
      </c>
      <c r="F406" s="11">
        <v>510</v>
      </c>
      <c r="G406" s="11">
        <v>10</v>
      </c>
      <c r="H406" s="11">
        <v>0</v>
      </c>
      <c r="I406" s="11">
        <v>2</v>
      </c>
      <c r="J406" s="11">
        <v>138</v>
      </c>
      <c r="K406">
        <v>0.16263</v>
      </c>
      <c r="N406">
        <v>1.54</v>
      </c>
      <c r="O406" s="11">
        <v>0.3</v>
      </c>
      <c r="P406" s="11">
        <v>5</v>
      </c>
      <c r="Q406" s="11">
        <v>11</v>
      </c>
      <c r="R406">
        <v>141.80000000000001</v>
      </c>
      <c r="S406">
        <v>850</v>
      </c>
      <c r="T406" s="11">
        <v>150</v>
      </c>
      <c r="W406">
        <v>0</v>
      </c>
      <c r="X406">
        <v>15</v>
      </c>
      <c r="Y406" s="11">
        <v>270</v>
      </c>
      <c r="Z406">
        <v>7.1036000000000001</v>
      </c>
    </row>
    <row r="407" spans="1:26" x14ac:dyDescent="0.25">
      <c r="A407" s="11">
        <v>1.33</v>
      </c>
      <c r="B407" s="11">
        <v>1</v>
      </c>
      <c r="C407" s="11">
        <v>5</v>
      </c>
      <c r="D407" s="11">
        <v>8</v>
      </c>
      <c r="E407">
        <v>82</v>
      </c>
      <c r="F407" s="11">
        <v>510</v>
      </c>
      <c r="G407" s="11">
        <v>30</v>
      </c>
      <c r="H407" s="11">
        <v>0</v>
      </c>
      <c r="I407" s="11">
        <v>2</v>
      </c>
      <c r="J407" s="11">
        <v>138</v>
      </c>
      <c r="K407">
        <v>0.17609</v>
      </c>
      <c r="N407">
        <v>1.54</v>
      </c>
      <c r="O407" s="11">
        <v>0.3</v>
      </c>
      <c r="P407" s="11">
        <v>5</v>
      </c>
      <c r="Q407" s="11">
        <v>11</v>
      </c>
      <c r="R407">
        <v>141.80000000000001</v>
      </c>
      <c r="S407">
        <v>850</v>
      </c>
      <c r="T407" s="11">
        <v>150</v>
      </c>
      <c r="W407">
        <v>0</v>
      </c>
      <c r="X407">
        <v>15</v>
      </c>
      <c r="Y407" s="11">
        <v>300</v>
      </c>
      <c r="Z407">
        <v>5.3073000000000006</v>
      </c>
    </row>
    <row r="408" spans="1:26" x14ac:dyDescent="0.25">
      <c r="A408" s="11">
        <v>1.33</v>
      </c>
      <c r="B408" s="11">
        <v>1</v>
      </c>
      <c r="C408" s="11">
        <v>5</v>
      </c>
      <c r="D408" s="11">
        <v>8</v>
      </c>
      <c r="E408">
        <v>82</v>
      </c>
      <c r="F408" s="11">
        <v>510</v>
      </c>
      <c r="G408" s="11">
        <v>50</v>
      </c>
      <c r="H408" s="11">
        <v>0</v>
      </c>
      <c r="I408" s="11">
        <v>2</v>
      </c>
      <c r="J408" s="11">
        <v>138</v>
      </c>
      <c r="K408">
        <v>0.19339999999999999</v>
      </c>
      <c r="N408">
        <v>1.54</v>
      </c>
      <c r="O408" s="11">
        <v>0.3</v>
      </c>
      <c r="P408" s="11">
        <v>5</v>
      </c>
      <c r="Q408" s="11">
        <v>11</v>
      </c>
      <c r="R408">
        <v>141.80000000000001</v>
      </c>
      <c r="S408">
        <v>850</v>
      </c>
      <c r="T408" s="11">
        <v>150</v>
      </c>
      <c r="W408">
        <v>0</v>
      </c>
      <c r="X408">
        <v>15</v>
      </c>
      <c r="Y408" s="11">
        <v>330</v>
      </c>
      <c r="Z408">
        <v>6.5568999999999997</v>
      </c>
    </row>
    <row r="409" spans="1:26" x14ac:dyDescent="0.25">
      <c r="A409" s="11">
        <v>1.33</v>
      </c>
      <c r="B409" s="11">
        <v>1</v>
      </c>
      <c r="C409" s="11">
        <v>5</v>
      </c>
      <c r="D409" s="11">
        <v>8</v>
      </c>
      <c r="E409">
        <v>82</v>
      </c>
      <c r="F409" s="11">
        <v>510</v>
      </c>
      <c r="G409" s="11">
        <v>70</v>
      </c>
      <c r="H409" s="11">
        <v>0</v>
      </c>
      <c r="I409" s="11">
        <v>2</v>
      </c>
      <c r="J409" s="11">
        <v>138</v>
      </c>
      <c r="K409">
        <v>0.25891999999999998</v>
      </c>
      <c r="N409">
        <v>1.54</v>
      </c>
      <c r="O409" s="11">
        <v>0.3</v>
      </c>
      <c r="P409" s="11">
        <v>5</v>
      </c>
      <c r="Q409" s="11">
        <v>11</v>
      </c>
      <c r="R409">
        <v>141.80000000000001</v>
      </c>
      <c r="S409">
        <v>850</v>
      </c>
      <c r="T409" s="11">
        <v>150</v>
      </c>
      <c r="W409">
        <v>0</v>
      </c>
      <c r="X409">
        <v>15</v>
      </c>
      <c r="Y409" s="11">
        <v>360</v>
      </c>
      <c r="Z409">
        <v>5.5728</v>
      </c>
    </row>
    <row r="410" spans="1:26" x14ac:dyDescent="0.25">
      <c r="A410" s="11">
        <v>1.33</v>
      </c>
      <c r="B410" s="11">
        <v>1</v>
      </c>
      <c r="C410" s="11">
        <v>5</v>
      </c>
      <c r="D410" s="11">
        <v>8</v>
      </c>
      <c r="E410">
        <v>82</v>
      </c>
      <c r="F410" s="11">
        <v>510</v>
      </c>
      <c r="G410" s="11">
        <v>90</v>
      </c>
      <c r="H410" s="11">
        <v>0</v>
      </c>
      <c r="I410" s="11">
        <v>2</v>
      </c>
      <c r="J410" s="11">
        <v>138</v>
      </c>
      <c r="K410">
        <v>0.25741000000000003</v>
      </c>
      <c r="N410">
        <v>1.54</v>
      </c>
      <c r="O410" s="11">
        <v>0.3</v>
      </c>
      <c r="P410" s="11">
        <v>5</v>
      </c>
      <c r="Q410" s="11">
        <v>11</v>
      </c>
      <c r="R410">
        <v>141.80000000000001</v>
      </c>
      <c r="S410">
        <v>850</v>
      </c>
      <c r="T410" s="11">
        <v>20</v>
      </c>
      <c r="W410">
        <v>0</v>
      </c>
      <c r="X410" s="11">
        <v>12</v>
      </c>
      <c r="Y410">
        <v>0</v>
      </c>
      <c r="Z410">
        <v>1.8423999999999998</v>
      </c>
    </row>
    <row r="411" spans="1:26" x14ac:dyDescent="0.25">
      <c r="A411" s="11">
        <v>1.33</v>
      </c>
      <c r="B411" s="11">
        <v>1</v>
      </c>
      <c r="C411" s="11">
        <v>5</v>
      </c>
      <c r="D411" s="11">
        <v>8</v>
      </c>
      <c r="E411">
        <v>56</v>
      </c>
      <c r="F411" s="11">
        <v>400</v>
      </c>
      <c r="G411" s="11">
        <v>10</v>
      </c>
      <c r="H411" s="11">
        <v>0</v>
      </c>
      <c r="I411" s="11">
        <v>1</v>
      </c>
      <c r="J411" s="11">
        <v>160</v>
      </c>
      <c r="K411">
        <v>3.13266</v>
      </c>
      <c r="N411">
        <v>1.54</v>
      </c>
      <c r="O411" s="11">
        <v>0.3</v>
      </c>
      <c r="P411" s="11">
        <v>5</v>
      </c>
      <c r="Q411" s="11">
        <v>11</v>
      </c>
      <c r="R411">
        <v>141.80000000000001</v>
      </c>
      <c r="S411">
        <v>850</v>
      </c>
      <c r="T411" s="11">
        <v>20</v>
      </c>
      <c r="W411">
        <v>0</v>
      </c>
      <c r="X411" s="11">
        <v>12</v>
      </c>
      <c r="Y411" s="11">
        <v>30</v>
      </c>
      <c r="Z411">
        <v>1.5406</v>
      </c>
    </row>
    <row r="412" spans="1:26" x14ac:dyDescent="0.25">
      <c r="A412" s="11">
        <v>1.33</v>
      </c>
      <c r="B412" s="11">
        <v>1</v>
      </c>
      <c r="C412" s="11">
        <v>5</v>
      </c>
      <c r="D412" s="11">
        <v>8</v>
      </c>
      <c r="E412">
        <v>56</v>
      </c>
      <c r="F412" s="11">
        <v>400</v>
      </c>
      <c r="G412" s="11">
        <v>20</v>
      </c>
      <c r="H412" s="11">
        <v>0</v>
      </c>
      <c r="I412" s="11">
        <v>1</v>
      </c>
      <c r="J412" s="11">
        <v>160</v>
      </c>
      <c r="K412">
        <v>2.90544</v>
      </c>
      <c r="N412">
        <v>1.54</v>
      </c>
      <c r="O412" s="11">
        <v>0.3</v>
      </c>
      <c r="P412" s="11">
        <v>5</v>
      </c>
      <c r="Q412" s="11">
        <v>11</v>
      </c>
      <c r="R412">
        <v>141.80000000000001</v>
      </c>
      <c r="S412">
        <v>850</v>
      </c>
      <c r="T412" s="11">
        <v>20</v>
      </c>
      <c r="W412">
        <v>0</v>
      </c>
      <c r="X412" s="11">
        <v>12</v>
      </c>
      <c r="Y412" s="11">
        <v>60</v>
      </c>
      <c r="Z412">
        <v>2.2507999999999999</v>
      </c>
    </row>
    <row r="413" spans="1:26" x14ac:dyDescent="0.25">
      <c r="A413" s="11">
        <v>1.33</v>
      </c>
      <c r="B413" s="11">
        <v>1</v>
      </c>
      <c r="C413" s="11">
        <v>5</v>
      </c>
      <c r="D413" s="11">
        <v>8</v>
      </c>
      <c r="E413">
        <v>56</v>
      </c>
      <c r="F413" s="11">
        <v>400</v>
      </c>
      <c r="G413" s="11">
        <v>30</v>
      </c>
      <c r="H413" s="11">
        <v>0</v>
      </c>
      <c r="I413" s="11">
        <v>1</v>
      </c>
      <c r="J413" s="11">
        <v>160</v>
      </c>
      <c r="K413">
        <v>3.0989399999999998</v>
      </c>
      <c r="N413">
        <v>1.54</v>
      </c>
      <c r="O413" s="11">
        <v>0.3</v>
      </c>
      <c r="P413" s="11">
        <v>5</v>
      </c>
      <c r="Q413" s="11">
        <v>11</v>
      </c>
      <c r="R413">
        <v>141.80000000000001</v>
      </c>
      <c r="S413">
        <v>850</v>
      </c>
      <c r="T413" s="11">
        <v>20</v>
      </c>
      <c r="W413">
        <v>0</v>
      </c>
      <c r="X413" s="11">
        <v>12</v>
      </c>
      <c r="Y413" s="11">
        <v>90</v>
      </c>
      <c r="Z413">
        <v>1.8423999999999998</v>
      </c>
    </row>
    <row r="414" spans="1:26" x14ac:dyDescent="0.25">
      <c r="A414" s="11">
        <v>1.33</v>
      </c>
      <c r="B414" s="11">
        <v>1</v>
      </c>
      <c r="C414" s="11">
        <v>5</v>
      </c>
      <c r="D414" s="11">
        <v>8</v>
      </c>
      <c r="E414">
        <v>56</v>
      </c>
      <c r="F414" s="11">
        <v>400</v>
      </c>
      <c r="G414" s="11">
        <v>40</v>
      </c>
      <c r="H414" s="11">
        <v>0</v>
      </c>
      <c r="I414" s="11">
        <v>1</v>
      </c>
      <c r="J414" s="11">
        <v>160</v>
      </c>
      <c r="K414">
        <v>2.9552800000000001</v>
      </c>
      <c r="N414">
        <v>1.54</v>
      </c>
      <c r="O414" s="11">
        <v>0.3</v>
      </c>
      <c r="P414" s="11">
        <v>5</v>
      </c>
      <c r="Q414" s="11">
        <v>11</v>
      </c>
      <c r="R414">
        <v>141.80000000000001</v>
      </c>
      <c r="S414">
        <v>850</v>
      </c>
      <c r="T414" s="11">
        <v>20</v>
      </c>
      <c r="W414">
        <v>0</v>
      </c>
      <c r="X414" s="11">
        <v>12</v>
      </c>
      <c r="Y414" s="11">
        <v>120</v>
      </c>
      <c r="Z414">
        <v>1.1322000000000001</v>
      </c>
    </row>
    <row r="415" spans="1:26" x14ac:dyDescent="0.25">
      <c r="A415" s="11">
        <v>1.33</v>
      </c>
      <c r="B415" s="11">
        <v>1</v>
      </c>
      <c r="C415" s="11">
        <v>5</v>
      </c>
      <c r="D415" s="11">
        <v>8</v>
      </c>
      <c r="E415">
        <v>56</v>
      </c>
      <c r="F415" s="11">
        <v>400</v>
      </c>
      <c r="G415" s="11">
        <v>50</v>
      </c>
      <c r="H415" s="11">
        <v>0</v>
      </c>
      <c r="I415" s="11">
        <v>1</v>
      </c>
      <c r="J415" s="11">
        <v>160</v>
      </c>
      <c r="K415">
        <v>2.96408</v>
      </c>
      <c r="N415">
        <v>1.54</v>
      </c>
      <c r="O415" s="11">
        <v>0.3</v>
      </c>
      <c r="P415" s="11">
        <v>5</v>
      </c>
      <c r="Q415" s="11">
        <v>11</v>
      </c>
      <c r="R415">
        <v>141.80000000000001</v>
      </c>
      <c r="S415">
        <v>850</v>
      </c>
      <c r="T415" s="11">
        <v>20</v>
      </c>
      <c r="W415">
        <v>0</v>
      </c>
      <c r="X415" s="11">
        <v>12</v>
      </c>
      <c r="Y415" s="11">
        <v>150</v>
      </c>
      <c r="Z415">
        <v>0.83040000000000003</v>
      </c>
    </row>
    <row r="416" spans="1:26" x14ac:dyDescent="0.25">
      <c r="A416" s="11">
        <v>1.33</v>
      </c>
      <c r="B416" s="11">
        <v>1</v>
      </c>
      <c r="C416" s="11">
        <v>5</v>
      </c>
      <c r="D416" s="11">
        <v>8</v>
      </c>
      <c r="E416">
        <v>56</v>
      </c>
      <c r="F416" s="11">
        <v>400</v>
      </c>
      <c r="G416" s="11">
        <v>60</v>
      </c>
      <c r="H416" s="11">
        <v>0</v>
      </c>
      <c r="I416" s="11">
        <v>1</v>
      </c>
      <c r="J416" s="11">
        <v>160</v>
      </c>
      <c r="K416">
        <v>2.37331</v>
      </c>
      <c r="N416">
        <v>1.54</v>
      </c>
      <c r="O416" s="11">
        <v>0.3</v>
      </c>
      <c r="P416" s="11">
        <v>5</v>
      </c>
      <c r="Q416" s="11">
        <v>11</v>
      </c>
      <c r="R416">
        <v>141.80000000000001</v>
      </c>
      <c r="S416">
        <v>850</v>
      </c>
      <c r="T416" s="11">
        <v>20</v>
      </c>
      <c r="W416">
        <v>0</v>
      </c>
      <c r="X416" s="11">
        <v>12</v>
      </c>
      <c r="Y416" s="11">
        <v>180</v>
      </c>
      <c r="Z416">
        <v>1.0257000000000001</v>
      </c>
    </row>
    <row r="417" spans="1:26" x14ac:dyDescent="0.25">
      <c r="A417" s="11">
        <v>1.47</v>
      </c>
      <c r="B417" s="11">
        <v>1</v>
      </c>
      <c r="C417" s="11">
        <v>5</v>
      </c>
      <c r="D417" s="11">
        <v>8</v>
      </c>
      <c r="E417" s="11">
        <v>18.100000000000001</v>
      </c>
      <c r="F417" s="11">
        <v>45</v>
      </c>
      <c r="G417" s="11">
        <v>20</v>
      </c>
      <c r="H417" s="11">
        <v>0</v>
      </c>
      <c r="I417" s="11">
        <v>1</v>
      </c>
      <c r="J417" s="11">
        <v>76</v>
      </c>
      <c r="K417">
        <v>9.74282</v>
      </c>
      <c r="N417">
        <v>1.54</v>
      </c>
      <c r="O417" s="11">
        <v>0.3</v>
      </c>
      <c r="P417" s="11">
        <v>5</v>
      </c>
      <c r="Q417" s="11">
        <v>11</v>
      </c>
      <c r="R417">
        <v>141.80000000000001</v>
      </c>
      <c r="S417">
        <v>850</v>
      </c>
      <c r="T417" s="11">
        <v>20</v>
      </c>
      <c r="W417">
        <v>0</v>
      </c>
      <c r="X417" s="11">
        <v>12</v>
      </c>
      <c r="Y417" s="11">
        <v>210</v>
      </c>
      <c r="Z417">
        <v>2.2507999999999999</v>
      </c>
    </row>
    <row r="418" spans="1:26" x14ac:dyDescent="0.25">
      <c r="A418" s="11">
        <v>1.47</v>
      </c>
      <c r="B418" s="11">
        <v>1</v>
      </c>
      <c r="C418" s="11">
        <v>5</v>
      </c>
      <c r="D418" s="11">
        <v>8</v>
      </c>
      <c r="E418" s="11">
        <v>18.100000000000001</v>
      </c>
      <c r="F418" s="11">
        <v>45</v>
      </c>
      <c r="G418" s="11">
        <v>40</v>
      </c>
      <c r="H418" s="11">
        <v>0</v>
      </c>
      <c r="I418" s="11">
        <v>1</v>
      </c>
      <c r="J418" s="11">
        <v>76</v>
      </c>
      <c r="K418">
        <v>9.9158600000000003</v>
      </c>
      <c r="N418">
        <v>1.54</v>
      </c>
      <c r="O418" s="11">
        <v>0.3</v>
      </c>
      <c r="P418" s="11">
        <v>5</v>
      </c>
      <c r="Q418" s="11">
        <v>11</v>
      </c>
      <c r="R418">
        <v>141.80000000000001</v>
      </c>
      <c r="S418">
        <v>850</v>
      </c>
      <c r="T418" s="11">
        <v>20</v>
      </c>
      <c r="W418">
        <v>0</v>
      </c>
      <c r="X418" s="11">
        <v>12</v>
      </c>
      <c r="Y418" s="11">
        <v>240</v>
      </c>
      <c r="Z418">
        <v>1.0257000000000001</v>
      </c>
    </row>
    <row r="419" spans="1:26" x14ac:dyDescent="0.25">
      <c r="A419" s="11">
        <v>1.47</v>
      </c>
      <c r="B419" s="11">
        <v>1</v>
      </c>
      <c r="C419" s="11">
        <v>5</v>
      </c>
      <c r="D419" s="11">
        <v>8</v>
      </c>
      <c r="E419" s="11">
        <v>18.100000000000001</v>
      </c>
      <c r="F419" s="11">
        <v>45</v>
      </c>
      <c r="G419" s="11">
        <v>60</v>
      </c>
      <c r="H419" s="11">
        <v>0</v>
      </c>
      <c r="I419" s="11">
        <v>1</v>
      </c>
      <c r="J419" s="11">
        <v>76</v>
      </c>
      <c r="K419">
        <v>14.804349999999999</v>
      </c>
      <c r="N419">
        <v>1.54</v>
      </c>
      <c r="O419" s="11">
        <v>0.3</v>
      </c>
      <c r="P419" s="11">
        <v>5</v>
      </c>
      <c r="Q419" s="11">
        <v>11</v>
      </c>
      <c r="R419">
        <v>141.80000000000001</v>
      </c>
      <c r="S419">
        <v>850</v>
      </c>
      <c r="T419" s="11">
        <v>20</v>
      </c>
      <c r="W419">
        <v>0</v>
      </c>
      <c r="X419" s="11">
        <v>12</v>
      </c>
      <c r="Y419" s="11">
        <v>270</v>
      </c>
      <c r="Z419">
        <v>1.3275000000000001</v>
      </c>
    </row>
    <row r="420" spans="1:26" x14ac:dyDescent="0.25">
      <c r="A420" s="11">
        <v>1.47</v>
      </c>
      <c r="B420" s="11">
        <v>1</v>
      </c>
      <c r="C420" s="11">
        <v>5</v>
      </c>
      <c r="D420" s="11">
        <v>8</v>
      </c>
      <c r="E420" s="11">
        <v>18.100000000000001</v>
      </c>
      <c r="F420" s="11">
        <v>45</v>
      </c>
      <c r="G420" s="11">
        <v>80</v>
      </c>
      <c r="H420" s="11">
        <v>0</v>
      </c>
      <c r="I420" s="11">
        <v>1</v>
      </c>
      <c r="J420" s="11">
        <v>76</v>
      </c>
      <c r="K420">
        <v>13.967969999999999</v>
      </c>
      <c r="N420">
        <v>1.54</v>
      </c>
      <c r="O420" s="11">
        <v>0.3</v>
      </c>
      <c r="P420" s="11">
        <v>5</v>
      </c>
      <c r="Q420" s="11">
        <v>11</v>
      </c>
      <c r="R420">
        <v>141.80000000000001</v>
      </c>
      <c r="S420">
        <v>850</v>
      </c>
      <c r="T420" s="11">
        <v>20</v>
      </c>
      <c r="W420">
        <v>0</v>
      </c>
      <c r="X420" s="11">
        <v>12</v>
      </c>
      <c r="Y420" s="11">
        <v>300</v>
      </c>
      <c r="Z420">
        <v>0.61729999999999996</v>
      </c>
    </row>
    <row r="421" spans="1:26" x14ac:dyDescent="0.25">
      <c r="A421" s="11">
        <v>1.47</v>
      </c>
      <c r="B421" s="11">
        <v>1</v>
      </c>
      <c r="C421" s="11">
        <v>5</v>
      </c>
      <c r="D421" s="11">
        <v>8</v>
      </c>
      <c r="E421" s="11">
        <v>18.100000000000001</v>
      </c>
      <c r="F421" s="11">
        <v>45</v>
      </c>
      <c r="G421" s="11">
        <v>100</v>
      </c>
      <c r="H421" s="11">
        <v>0</v>
      </c>
      <c r="I421" s="11">
        <v>1</v>
      </c>
      <c r="J421" s="11">
        <v>76</v>
      </c>
      <c r="K421">
        <v>13.232530000000001</v>
      </c>
      <c r="N421">
        <v>1.54</v>
      </c>
      <c r="O421" s="11">
        <v>0.3</v>
      </c>
      <c r="P421" s="11">
        <v>5</v>
      </c>
      <c r="Q421" s="11">
        <v>11</v>
      </c>
      <c r="R421">
        <v>141.80000000000001</v>
      </c>
      <c r="S421">
        <v>850</v>
      </c>
      <c r="T421" s="11">
        <v>20</v>
      </c>
      <c r="W421">
        <v>0</v>
      </c>
      <c r="X421" s="11">
        <v>12</v>
      </c>
      <c r="Y421" s="11">
        <v>330</v>
      </c>
      <c r="Z421">
        <v>1.1322000000000001</v>
      </c>
    </row>
    <row r="422" spans="1:26" x14ac:dyDescent="0.25">
      <c r="A422" s="11">
        <v>1.47</v>
      </c>
      <c r="B422" s="11">
        <v>1</v>
      </c>
      <c r="C422" s="11">
        <v>5</v>
      </c>
      <c r="D422" s="11">
        <v>8</v>
      </c>
      <c r="E422" s="11">
        <v>18.100000000000001</v>
      </c>
      <c r="F422" s="11">
        <v>135</v>
      </c>
      <c r="G422" s="11">
        <v>20</v>
      </c>
      <c r="H422" s="11">
        <v>0</v>
      </c>
      <c r="I422" s="11">
        <v>1</v>
      </c>
      <c r="J422" s="11">
        <v>76</v>
      </c>
      <c r="K422">
        <v>6.7941700000000003</v>
      </c>
      <c r="N422">
        <v>1.54</v>
      </c>
      <c r="O422" s="11">
        <v>0.3</v>
      </c>
      <c r="P422" s="11">
        <v>5</v>
      </c>
      <c r="Q422" s="11">
        <v>11</v>
      </c>
      <c r="R422">
        <v>141.80000000000001</v>
      </c>
      <c r="S422">
        <v>850</v>
      </c>
      <c r="T422" s="11">
        <v>20</v>
      </c>
      <c r="W422">
        <v>0</v>
      </c>
      <c r="X422" s="11">
        <v>12</v>
      </c>
      <c r="Y422" s="11">
        <v>360</v>
      </c>
      <c r="Z422">
        <v>0.91910000000000003</v>
      </c>
    </row>
    <row r="423" spans="1:26" x14ac:dyDescent="0.25">
      <c r="A423" s="11">
        <v>1.47</v>
      </c>
      <c r="B423" s="11">
        <v>1</v>
      </c>
      <c r="C423" s="11">
        <v>5</v>
      </c>
      <c r="D423" s="11">
        <v>8</v>
      </c>
      <c r="E423" s="11">
        <v>18.100000000000001</v>
      </c>
      <c r="F423" s="11">
        <v>135</v>
      </c>
      <c r="G423" s="11">
        <v>40</v>
      </c>
      <c r="H423" s="11">
        <v>0</v>
      </c>
      <c r="I423" s="11">
        <v>1</v>
      </c>
      <c r="J423" s="11">
        <v>76</v>
      </c>
      <c r="K423">
        <v>7.1222300000000001</v>
      </c>
      <c r="N423">
        <v>1.54</v>
      </c>
      <c r="O423" s="11">
        <v>0.3</v>
      </c>
      <c r="P423" s="11">
        <v>5</v>
      </c>
      <c r="Q423" s="11">
        <v>11</v>
      </c>
      <c r="R423">
        <v>141.80000000000001</v>
      </c>
      <c r="S423">
        <v>850</v>
      </c>
      <c r="T423" s="11">
        <v>40</v>
      </c>
      <c r="W423">
        <v>0</v>
      </c>
      <c r="X423" s="11">
        <v>12</v>
      </c>
      <c r="Y423">
        <v>0</v>
      </c>
      <c r="Z423">
        <v>1.4339999999999999</v>
      </c>
    </row>
    <row r="424" spans="1:26" x14ac:dyDescent="0.25">
      <c r="A424" s="11">
        <v>1.47</v>
      </c>
      <c r="B424" s="11">
        <v>1</v>
      </c>
      <c r="C424" s="11">
        <v>5</v>
      </c>
      <c r="D424" s="11">
        <v>8</v>
      </c>
      <c r="E424" s="11">
        <v>18.100000000000001</v>
      </c>
      <c r="F424" s="11">
        <v>135</v>
      </c>
      <c r="G424" s="11">
        <v>60</v>
      </c>
      <c r="H424" s="11">
        <v>0</v>
      </c>
      <c r="I424" s="11">
        <v>1</v>
      </c>
      <c r="J424" s="11">
        <v>76</v>
      </c>
      <c r="K424">
        <v>7.8639400000000004</v>
      </c>
      <c r="N424">
        <v>1.54</v>
      </c>
      <c r="O424" s="11">
        <v>0.3</v>
      </c>
      <c r="P424" s="11">
        <v>5</v>
      </c>
      <c r="Q424" s="11">
        <v>11</v>
      </c>
      <c r="R424">
        <v>141.80000000000001</v>
      </c>
      <c r="S424">
        <v>850</v>
      </c>
      <c r="T424" s="11">
        <v>40</v>
      </c>
      <c r="W424">
        <v>0</v>
      </c>
      <c r="X424" s="11">
        <v>12</v>
      </c>
      <c r="Y424" s="11">
        <v>30</v>
      </c>
      <c r="Z424">
        <v>1.2386999999999999</v>
      </c>
    </row>
    <row r="425" spans="1:26" x14ac:dyDescent="0.25">
      <c r="A425" s="11">
        <v>1.47</v>
      </c>
      <c r="B425" s="11">
        <v>1</v>
      </c>
      <c r="C425" s="11">
        <v>5</v>
      </c>
      <c r="D425" s="11">
        <v>8</v>
      </c>
      <c r="E425" s="11">
        <v>18.100000000000001</v>
      </c>
      <c r="F425" s="11">
        <v>135</v>
      </c>
      <c r="G425" s="11">
        <v>80</v>
      </c>
      <c r="H425" s="11">
        <v>0</v>
      </c>
      <c r="I425" s="11">
        <v>1</v>
      </c>
      <c r="J425" s="11">
        <v>76</v>
      </c>
      <c r="K425">
        <v>11.472619999999999</v>
      </c>
      <c r="N425">
        <v>1.54</v>
      </c>
      <c r="O425" s="11">
        <v>0.3</v>
      </c>
      <c r="P425" s="11">
        <v>5</v>
      </c>
      <c r="Q425" s="11">
        <v>11</v>
      </c>
      <c r="R425">
        <v>141.80000000000001</v>
      </c>
      <c r="S425">
        <v>850</v>
      </c>
      <c r="T425" s="11">
        <v>40</v>
      </c>
      <c r="W425">
        <v>0</v>
      </c>
      <c r="X425" s="11">
        <v>12</v>
      </c>
      <c r="Y425" s="11">
        <v>60</v>
      </c>
      <c r="Z425">
        <v>1.5406</v>
      </c>
    </row>
    <row r="426" spans="1:26" x14ac:dyDescent="0.25">
      <c r="A426" s="11">
        <v>1.47</v>
      </c>
      <c r="B426" s="11">
        <v>1</v>
      </c>
      <c r="C426" s="11">
        <v>5</v>
      </c>
      <c r="D426" s="11">
        <v>8</v>
      </c>
      <c r="E426" s="11">
        <v>18.100000000000001</v>
      </c>
      <c r="F426" s="11">
        <v>135</v>
      </c>
      <c r="G426" s="11">
        <v>100</v>
      </c>
      <c r="H426" s="11">
        <v>0</v>
      </c>
      <c r="I426" s="11">
        <v>1</v>
      </c>
      <c r="J426" s="11">
        <v>76</v>
      </c>
      <c r="K426">
        <v>11.472619999999999</v>
      </c>
      <c r="N426">
        <v>1.54</v>
      </c>
      <c r="O426" s="11">
        <v>0.3</v>
      </c>
      <c r="P426" s="11">
        <v>5</v>
      </c>
      <c r="Q426" s="11">
        <v>11</v>
      </c>
      <c r="R426">
        <v>141.80000000000001</v>
      </c>
      <c r="S426">
        <v>850</v>
      </c>
      <c r="T426" s="11">
        <v>40</v>
      </c>
      <c r="W426">
        <v>0</v>
      </c>
      <c r="X426" s="11">
        <v>12</v>
      </c>
      <c r="Y426" s="11">
        <v>90</v>
      </c>
      <c r="Z426">
        <v>1.3275000000000001</v>
      </c>
    </row>
    <row r="427" spans="1:26" x14ac:dyDescent="0.25">
      <c r="A427" s="11">
        <v>1.47</v>
      </c>
      <c r="B427" s="11">
        <v>1</v>
      </c>
      <c r="C427" s="11">
        <v>5</v>
      </c>
      <c r="D427" s="11">
        <v>8</v>
      </c>
      <c r="E427" s="11">
        <v>18.100000000000001</v>
      </c>
      <c r="F427" s="11">
        <v>225</v>
      </c>
      <c r="G427" s="11">
        <v>20</v>
      </c>
      <c r="H427" s="11">
        <v>0</v>
      </c>
      <c r="I427" s="11">
        <v>1</v>
      </c>
      <c r="J427" s="11">
        <v>76</v>
      </c>
      <c r="K427">
        <v>4.5486700000000004</v>
      </c>
      <c r="N427">
        <v>1.54</v>
      </c>
      <c r="O427" s="11">
        <v>0.3</v>
      </c>
      <c r="P427" s="11">
        <v>5</v>
      </c>
      <c r="Q427" s="11">
        <v>11</v>
      </c>
      <c r="R427">
        <v>141.80000000000001</v>
      </c>
      <c r="S427">
        <v>850</v>
      </c>
      <c r="T427" s="11">
        <v>40</v>
      </c>
      <c r="W427">
        <v>0</v>
      </c>
      <c r="X427" s="11">
        <v>12</v>
      </c>
      <c r="Y427" s="11">
        <v>120</v>
      </c>
      <c r="Z427">
        <v>0.83040000000000003</v>
      </c>
    </row>
    <row r="428" spans="1:26" x14ac:dyDescent="0.25">
      <c r="A428" s="11">
        <v>1.47</v>
      </c>
      <c r="B428" s="11">
        <v>1</v>
      </c>
      <c r="C428" s="11">
        <v>5</v>
      </c>
      <c r="D428" s="11">
        <v>8</v>
      </c>
      <c r="E428" s="11">
        <v>18.100000000000001</v>
      </c>
      <c r="F428" s="11">
        <v>225</v>
      </c>
      <c r="G428" s="11">
        <v>40</v>
      </c>
      <c r="H428" s="11">
        <v>0</v>
      </c>
      <c r="I428" s="11">
        <v>1</v>
      </c>
      <c r="J428" s="11">
        <v>76</v>
      </c>
      <c r="K428">
        <v>5.20838</v>
      </c>
      <c r="N428">
        <v>1.54</v>
      </c>
      <c r="O428" s="11">
        <v>0.3</v>
      </c>
      <c r="P428" s="11">
        <v>5</v>
      </c>
      <c r="Q428" s="11">
        <v>11</v>
      </c>
      <c r="R428">
        <v>141.80000000000001</v>
      </c>
      <c r="S428">
        <v>850</v>
      </c>
      <c r="T428" s="11">
        <v>40</v>
      </c>
      <c r="W428">
        <v>0</v>
      </c>
      <c r="X428" s="11">
        <v>12</v>
      </c>
      <c r="Y428" s="11">
        <v>150</v>
      </c>
      <c r="Z428">
        <v>0.61729999999999996</v>
      </c>
    </row>
    <row r="429" spans="1:26" x14ac:dyDescent="0.25">
      <c r="A429" s="11">
        <v>1.47</v>
      </c>
      <c r="B429" s="11">
        <v>1</v>
      </c>
      <c r="C429" s="11">
        <v>5</v>
      </c>
      <c r="D429" s="11">
        <v>8</v>
      </c>
      <c r="E429" s="11">
        <v>18.100000000000001</v>
      </c>
      <c r="F429" s="11">
        <v>225</v>
      </c>
      <c r="G429" s="11">
        <v>60</v>
      </c>
      <c r="H429" s="11">
        <v>0</v>
      </c>
      <c r="I429" s="11">
        <v>1</v>
      </c>
      <c r="J429" s="11">
        <v>76</v>
      </c>
      <c r="K429">
        <v>9.8263499999999997</v>
      </c>
      <c r="N429">
        <v>1.54</v>
      </c>
      <c r="O429" s="11">
        <v>0.3</v>
      </c>
      <c r="P429" s="11">
        <v>5</v>
      </c>
      <c r="Q429" s="11">
        <v>11</v>
      </c>
      <c r="R429">
        <v>141.80000000000001</v>
      </c>
      <c r="S429">
        <v>850</v>
      </c>
      <c r="T429" s="11">
        <v>40</v>
      </c>
      <c r="W429">
        <v>0</v>
      </c>
      <c r="X429" s="11">
        <v>12</v>
      </c>
      <c r="Y429" s="11">
        <v>180</v>
      </c>
      <c r="Z429">
        <v>1.1322000000000001</v>
      </c>
    </row>
    <row r="430" spans="1:26" x14ac:dyDescent="0.25">
      <c r="A430" s="11">
        <v>1.47</v>
      </c>
      <c r="B430" s="11">
        <v>1</v>
      </c>
      <c r="C430" s="11">
        <v>5</v>
      </c>
      <c r="D430" s="11">
        <v>8</v>
      </c>
      <c r="E430" s="11">
        <v>18.100000000000001</v>
      </c>
      <c r="F430" s="11">
        <v>225</v>
      </c>
      <c r="G430" s="11">
        <v>80</v>
      </c>
      <c r="H430" s="11">
        <v>0</v>
      </c>
      <c r="I430" s="11">
        <v>1</v>
      </c>
      <c r="J430" s="11">
        <v>76</v>
      </c>
      <c r="K430">
        <v>6.6138500000000002</v>
      </c>
      <c r="N430">
        <v>1.54</v>
      </c>
      <c r="O430" s="11">
        <v>0.3</v>
      </c>
      <c r="P430" s="11">
        <v>5</v>
      </c>
      <c r="Q430" s="11">
        <v>11</v>
      </c>
      <c r="R430">
        <v>141.80000000000001</v>
      </c>
      <c r="S430">
        <v>850</v>
      </c>
      <c r="T430" s="11">
        <v>40</v>
      </c>
      <c r="W430">
        <v>0</v>
      </c>
      <c r="X430" s="11">
        <v>12</v>
      </c>
      <c r="Y430" s="11">
        <v>210</v>
      </c>
      <c r="Z430">
        <v>1.8423999999999998</v>
      </c>
    </row>
    <row r="431" spans="1:26" x14ac:dyDescent="0.25">
      <c r="A431" s="11">
        <v>1.47</v>
      </c>
      <c r="B431" s="11">
        <v>1</v>
      </c>
      <c r="C431" s="11">
        <v>5</v>
      </c>
      <c r="D431" s="11">
        <v>8</v>
      </c>
      <c r="E431" s="11">
        <v>18.100000000000001</v>
      </c>
      <c r="F431" s="11">
        <v>225</v>
      </c>
      <c r="G431" s="11">
        <v>100</v>
      </c>
      <c r="H431" s="11">
        <v>0</v>
      </c>
      <c r="I431" s="11">
        <v>1</v>
      </c>
      <c r="J431" s="11">
        <v>76</v>
      </c>
      <c r="K431">
        <v>11.64772</v>
      </c>
      <c r="N431">
        <v>1.54</v>
      </c>
      <c r="O431" s="11">
        <v>0.3</v>
      </c>
      <c r="P431" s="11">
        <v>5</v>
      </c>
      <c r="Q431" s="11">
        <v>11</v>
      </c>
      <c r="R431">
        <v>141.80000000000001</v>
      </c>
      <c r="S431">
        <v>850</v>
      </c>
      <c r="T431" s="11">
        <v>40</v>
      </c>
      <c r="W431">
        <v>0</v>
      </c>
      <c r="X431" s="11">
        <v>12</v>
      </c>
      <c r="Y431" s="11">
        <v>240</v>
      </c>
      <c r="Z431">
        <v>0.7238</v>
      </c>
    </row>
    <row r="432" spans="1:26" x14ac:dyDescent="0.25">
      <c r="A432" s="11">
        <v>1.47</v>
      </c>
      <c r="B432" s="11">
        <v>1</v>
      </c>
      <c r="C432" s="11">
        <v>5</v>
      </c>
      <c r="D432" s="11">
        <v>8</v>
      </c>
      <c r="E432" s="11">
        <v>18.100000000000001</v>
      </c>
      <c r="F432" s="11">
        <v>315</v>
      </c>
      <c r="G432" s="11">
        <v>20</v>
      </c>
      <c r="H432" s="11">
        <v>0</v>
      </c>
      <c r="I432" s="11">
        <v>1</v>
      </c>
      <c r="J432" s="11">
        <v>76</v>
      </c>
      <c r="K432">
        <v>3.2680899999999999</v>
      </c>
      <c r="N432">
        <v>1.54</v>
      </c>
      <c r="O432" s="11">
        <v>0.3</v>
      </c>
      <c r="P432" s="11">
        <v>5</v>
      </c>
      <c r="Q432" s="11">
        <v>11</v>
      </c>
      <c r="R432">
        <v>141.80000000000001</v>
      </c>
      <c r="S432">
        <v>850</v>
      </c>
      <c r="T432" s="11">
        <v>40</v>
      </c>
      <c r="W432">
        <v>0</v>
      </c>
      <c r="X432" s="11">
        <v>12</v>
      </c>
      <c r="Y432" s="11">
        <v>270</v>
      </c>
      <c r="Z432">
        <v>0.61729999999999996</v>
      </c>
    </row>
    <row r="433" spans="1:26" x14ac:dyDescent="0.25">
      <c r="A433" s="11">
        <v>1.47</v>
      </c>
      <c r="B433" s="11">
        <v>1</v>
      </c>
      <c r="C433" s="11">
        <v>5</v>
      </c>
      <c r="D433" s="11">
        <v>8</v>
      </c>
      <c r="E433" s="11">
        <v>18.100000000000001</v>
      </c>
      <c r="F433" s="11">
        <v>315</v>
      </c>
      <c r="G433" s="11">
        <v>40</v>
      </c>
      <c r="H433" s="11">
        <v>0</v>
      </c>
      <c r="I433" s="11">
        <v>1</v>
      </c>
      <c r="J433" s="11">
        <v>76</v>
      </c>
      <c r="K433">
        <v>3.3546100000000001</v>
      </c>
      <c r="N433">
        <v>1.54</v>
      </c>
      <c r="O433" s="11">
        <v>0.3</v>
      </c>
      <c r="P433" s="11">
        <v>5</v>
      </c>
      <c r="Q433" s="11">
        <v>11</v>
      </c>
      <c r="R433">
        <v>141.80000000000001</v>
      </c>
      <c r="S433">
        <v>850</v>
      </c>
      <c r="T433" s="11">
        <v>40</v>
      </c>
      <c r="W433">
        <v>0</v>
      </c>
      <c r="X433" s="11">
        <v>12</v>
      </c>
      <c r="Y433" s="11">
        <v>300</v>
      </c>
      <c r="Z433">
        <v>0.7238</v>
      </c>
    </row>
    <row r="434" spans="1:26" x14ac:dyDescent="0.25">
      <c r="A434" s="11">
        <v>1.47</v>
      </c>
      <c r="B434" s="11">
        <v>1</v>
      </c>
      <c r="C434" s="11">
        <v>5</v>
      </c>
      <c r="D434" s="11">
        <v>8</v>
      </c>
      <c r="E434" s="11">
        <v>18.100000000000001</v>
      </c>
      <c r="F434" s="11">
        <v>315</v>
      </c>
      <c r="G434" s="11">
        <v>60</v>
      </c>
      <c r="H434" s="11">
        <v>0</v>
      </c>
      <c r="I434" s="11">
        <v>1</v>
      </c>
      <c r="J434" s="11">
        <v>76</v>
      </c>
      <c r="K434">
        <v>4.7678099999999999</v>
      </c>
      <c r="N434">
        <v>1.54</v>
      </c>
      <c r="O434" s="11">
        <v>0.3</v>
      </c>
      <c r="P434" s="11">
        <v>5</v>
      </c>
      <c r="Q434" s="11">
        <v>11</v>
      </c>
      <c r="R434">
        <v>141.80000000000001</v>
      </c>
      <c r="S434">
        <v>850</v>
      </c>
      <c r="T434" s="11">
        <v>40</v>
      </c>
      <c r="W434">
        <v>0</v>
      </c>
      <c r="X434" s="11">
        <v>12</v>
      </c>
      <c r="Y434" s="11">
        <v>330</v>
      </c>
      <c r="Z434">
        <v>1.2386999999999999</v>
      </c>
    </row>
    <row r="435" spans="1:26" x14ac:dyDescent="0.25">
      <c r="A435" s="11">
        <v>1.47</v>
      </c>
      <c r="B435" s="11">
        <v>1</v>
      </c>
      <c r="C435" s="11">
        <v>5</v>
      </c>
      <c r="D435" s="11">
        <v>8</v>
      </c>
      <c r="E435" s="11">
        <v>18.100000000000001</v>
      </c>
      <c r="F435" s="11">
        <v>315</v>
      </c>
      <c r="G435" s="11">
        <v>80</v>
      </c>
      <c r="H435" s="11">
        <v>0</v>
      </c>
      <c r="I435" s="11">
        <v>1</v>
      </c>
      <c r="J435" s="11">
        <v>76</v>
      </c>
      <c r="K435">
        <v>8.3296200000000002</v>
      </c>
      <c r="N435">
        <v>1.54</v>
      </c>
      <c r="O435" s="11">
        <v>0.3</v>
      </c>
      <c r="P435" s="11">
        <v>5</v>
      </c>
      <c r="Q435" s="11">
        <v>11</v>
      </c>
      <c r="R435">
        <v>141.80000000000001</v>
      </c>
      <c r="S435">
        <v>850</v>
      </c>
      <c r="T435" s="11">
        <v>40</v>
      </c>
      <c r="W435">
        <v>0</v>
      </c>
      <c r="X435" s="11">
        <v>12</v>
      </c>
      <c r="Y435" s="11">
        <v>360</v>
      </c>
      <c r="Z435">
        <v>1.1322000000000001</v>
      </c>
    </row>
    <row r="436" spans="1:26" x14ac:dyDescent="0.25">
      <c r="A436" s="11">
        <v>1.47</v>
      </c>
      <c r="B436" s="11">
        <v>1</v>
      </c>
      <c r="C436" s="11">
        <v>5</v>
      </c>
      <c r="D436" s="11">
        <v>8</v>
      </c>
      <c r="E436" s="11">
        <v>18.100000000000001</v>
      </c>
      <c r="F436" s="11">
        <v>315</v>
      </c>
      <c r="G436" s="11">
        <v>100</v>
      </c>
      <c r="H436" s="11">
        <v>0</v>
      </c>
      <c r="I436" s="11">
        <v>1</v>
      </c>
      <c r="J436" s="11">
        <v>76</v>
      </c>
      <c r="K436">
        <v>9.2525200000000005</v>
      </c>
      <c r="N436">
        <v>1.54</v>
      </c>
      <c r="O436" s="11">
        <v>0.3</v>
      </c>
      <c r="P436" s="11">
        <v>5</v>
      </c>
      <c r="Q436" s="11">
        <v>11</v>
      </c>
      <c r="R436">
        <v>141.80000000000001</v>
      </c>
      <c r="S436">
        <v>850</v>
      </c>
      <c r="T436" s="11">
        <v>60</v>
      </c>
      <c r="W436">
        <v>0</v>
      </c>
      <c r="X436" s="11">
        <v>12</v>
      </c>
      <c r="Y436">
        <v>0</v>
      </c>
      <c r="Z436">
        <v>1.3275000000000001</v>
      </c>
    </row>
    <row r="437" spans="1:26" x14ac:dyDescent="0.25">
      <c r="A437" s="11">
        <v>1.47</v>
      </c>
      <c r="B437" s="11">
        <v>1</v>
      </c>
      <c r="C437" s="11">
        <v>5</v>
      </c>
      <c r="D437" s="11">
        <v>8</v>
      </c>
      <c r="E437" s="11">
        <v>18.100000000000001</v>
      </c>
      <c r="F437" s="11">
        <v>405</v>
      </c>
      <c r="G437" s="11">
        <v>20</v>
      </c>
      <c r="H437" s="11">
        <v>0</v>
      </c>
      <c r="I437" s="11">
        <v>1</v>
      </c>
      <c r="J437" s="11">
        <v>76</v>
      </c>
      <c r="K437">
        <v>2.6777000000000002</v>
      </c>
      <c r="N437">
        <v>1.54</v>
      </c>
      <c r="O437" s="11">
        <v>0.3</v>
      </c>
      <c r="P437" s="11">
        <v>5</v>
      </c>
      <c r="Q437" s="11">
        <v>11</v>
      </c>
      <c r="R437">
        <v>141.80000000000001</v>
      </c>
      <c r="S437">
        <v>850</v>
      </c>
      <c r="T437" s="11">
        <v>60</v>
      </c>
      <c r="W437">
        <v>0</v>
      </c>
      <c r="X437" s="11">
        <v>12</v>
      </c>
      <c r="Y437" s="11">
        <v>30</v>
      </c>
      <c r="Z437">
        <v>1.3275000000000001</v>
      </c>
    </row>
    <row r="438" spans="1:26" x14ac:dyDescent="0.25">
      <c r="A438" s="11">
        <v>1.47</v>
      </c>
      <c r="B438" s="11">
        <v>1</v>
      </c>
      <c r="C438" s="11">
        <v>5</v>
      </c>
      <c r="D438" s="11">
        <v>8</v>
      </c>
      <c r="E438" s="11">
        <v>18.100000000000001</v>
      </c>
      <c r="F438" s="11">
        <v>405</v>
      </c>
      <c r="G438" s="11">
        <v>40</v>
      </c>
      <c r="H438" s="11">
        <v>0</v>
      </c>
      <c r="I438" s="11">
        <v>1</v>
      </c>
      <c r="J438" s="11">
        <v>76</v>
      </c>
      <c r="K438">
        <v>3.0935999999999999</v>
      </c>
      <c r="N438">
        <v>1.54</v>
      </c>
      <c r="O438" s="11">
        <v>0.3</v>
      </c>
      <c r="P438" s="11">
        <v>5</v>
      </c>
      <c r="Q438" s="11">
        <v>11</v>
      </c>
      <c r="R438">
        <v>141.80000000000001</v>
      </c>
      <c r="S438">
        <v>850</v>
      </c>
      <c r="T438" s="11">
        <v>60</v>
      </c>
      <c r="W438">
        <v>0</v>
      </c>
      <c r="X438" s="11">
        <v>12</v>
      </c>
      <c r="Y438" s="11">
        <v>60</v>
      </c>
      <c r="Z438">
        <v>1.1322000000000001</v>
      </c>
    </row>
    <row r="439" spans="1:26" x14ac:dyDescent="0.25">
      <c r="A439" s="11">
        <v>1.47</v>
      </c>
      <c r="B439" s="11">
        <v>1</v>
      </c>
      <c r="C439" s="11">
        <v>5</v>
      </c>
      <c r="D439" s="11">
        <v>8</v>
      </c>
      <c r="E439" s="11">
        <v>18.100000000000001</v>
      </c>
      <c r="F439" s="11">
        <v>405</v>
      </c>
      <c r="G439" s="11">
        <v>60</v>
      </c>
      <c r="H439" s="11">
        <v>0</v>
      </c>
      <c r="I439" s="11">
        <v>1</v>
      </c>
      <c r="J439" s="11">
        <v>76</v>
      </c>
      <c r="K439">
        <v>5.9045399999999999</v>
      </c>
      <c r="N439">
        <v>1.54</v>
      </c>
      <c r="O439" s="11">
        <v>0.3</v>
      </c>
      <c r="P439" s="11">
        <v>5</v>
      </c>
      <c r="Q439" s="11">
        <v>11</v>
      </c>
      <c r="R439">
        <v>141.80000000000001</v>
      </c>
      <c r="S439">
        <v>850</v>
      </c>
      <c r="T439" s="11">
        <v>60</v>
      </c>
      <c r="W439">
        <v>0</v>
      </c>
      <c r="X439" s="11">
        <v>12</v>
      </c>
      <c r="Y439" s="11">
        <v>90</v>
      </c>
      <c r="Z439">
        <v>1.0257000000000001</v>
      </c>
    </row>
    <row r="440" spans="1:26" x14ac:dyDescent="0.25">
      <c r="A440" s="11">
        <v>1.47</v>
      </c>
      <c r="B440" s="11">
        <v>1</v>
      </c>
      <c r="C440" s="11">
        <v>5</v>
      </c>
      <c r="D440" s="11">
        <v>8</v>
      </c>
      <c r="E440" s="11">
        <v>18.100000000000001</v>
      </c>
      <c r="F440" s="11">
        <v>405</v>
      </c>
      <c r="G440" s="11">
        <v>80</v>
      </c>
      <c r="H440" s="11">
        <v>0</v>
      </c>
      <c r="I440" s="11">
        <v>1</v>
      </c>
      <c r="J440" s="11">
        <v>76</v>
      </c>
      <c r="K440">
        <v>6.6359599999999999</v>
      </c>
      <c r="N440">
        <v>1.54</v>
      </c>
      <c r="O440" s="11">
        <v>0.3</v>
      </c>
      <c r="P440" s="11">
        <v>5</v>
      </c>
      <c r="Q440" s="11">
        <v>11</v>
      </c>
      <c r="R440">
        <v>141.80000000000001</v>
      </c>
      <c r="S440">
        <v>850</v>
      </c>
      <c r="T440" s="11">
        <v>60</v>
      </c>
      <c r="W440">
        <v>0</v>
      </c>
      <c r="X440" s="11">
        <v>12</v>
      </c>
      <c r="Y440" s="11">
        <v>120</v>
      </c>
      <c r="Z440">
        <v>0.51080000000000003</v>
      </c>
    </row>
    <row r="441" spans="1:26" x14ac:dyDescent="0.25">
      <c r="A441" s="11">
        <v>1.47</v>
      </c>
      <c r="B441" s="11">
        <v>1</v>
      </c>
      <c r="C441" s="11">
        <v>5</v>
      </c>
      <c r="D441" s="11">
        <v>8</v>
      </c>
      <c r="E441" s="11">
        <v>18.100000000000001</v>
      </c>
      <c r="F441" s="11">
        <v>405</v>
      </c>
      <c r="G441" s="11">
        <v>100</v>
      </c>
      <c r="H441" s="11">
        <v>0</v>
      </c>
      <c r="I441" s="11">
        <v>1</v>
      </c>
      <c r="J441" s="11">
        <v>76</v>
      </c>
      <c r="K441">
        <v>6.72201</v>
      </c>
      <c r="N441">
        <v>1.54</v>
      </c>
      <c r="O441" s="11">
        <v>0.3</v>
      </c>
      <c r="P441" s="11">
        <v>5</v>
      </c>
      <c r="Q441" s="11">
        <v>11</v>
      </c>
      <c r="R441">
        <v>141.80000000000001</v>
      </c>
      <c r="S441">
        <v>850</v>
      </c>
      <c r="T441" s="11">
        <v>60</v>
      </c>
      <c r="W441">
        <v>0</v>
      </c>
      <c r="X441" s="11">
        <v>12</v>
      </c>
      <c r="Y441" s="11">
        <v>150</v>
      </c>
      <c r="Z441">
        <v>0.42200000000000004</v>
      </c>
    </row>
    <row r="442" spans="1:26" x14ac:dyDescent="0.25">
      <c r="A442" s="11">
        <v>1.47</v>
      </c>
      <c r="B442" s="11">
        <v>1</v>
      </c>
      <c r="C442" s="11">
        <v>5</v>
      </c>
      <c r="D442" s="11">
        <v>8</v>
      </c>
      <c r="E442" s="11">
        <v>18.100000000000001</v>
      </c>
      <c r="F442" s="11">
        <v>495</v>
      </c>
      <c r="G442" s="11">
        <v>20</v>
      </c>
      <c r="H442" s="11">
        <v>0</v>
      </c>
      <c r="I442" s="11">
        <v>1</v>
      </c>
      <c r="J442" s="11">
        <v>76</v>
      </c>
      <c r="K442">
        <v>2.4217900000000001</v>
      </c>
      <c r="N442">
        <v>1.54</v>
      </c>
      <c r="O442" s="11">
        <v>0.3</v>
      </c>
      <c r="P442" s="11">
        <v>5</v>
      </c>
      <c r="Q442" s="11">
        <v>11</v>
      </c>
      <c r="R442">
        <v>141.80000000000001</v>
      </c>
      <c r="S442">
        <v>850</v>
      </c>
      <c r="T442" s="11">
        <v>60</v>
      </c>
      <c r="W442">
        <v>0</v>
      </c>
      <c r="X442" s="11">
        <v>12</v>
      </c>
      <c r="Y442" s="11">
        <v>180</v>
      </c>
      <c r="Z442">
        <v>0.51080000000000003</v>
      </c>
    </row>
    <row r="443" spans="1:26" x14ac:dyDescent="0.25">
      <c r="A443" s="11">
        <v>1.47</v>
      </c>
      <c r="B443" s="11">
        <v>1</v>
      </c>
      <c r="C443" s="11">
        <v>5</v>
      </c>
      <c r="D443" s="11">
        <v>8</v>
      </c>
      <c r="E443" s="11">
        <v>18.100000000000001</v>
      </c>
      <c r="F443" s="11">
        <v>495</v>
      </c>
      <c r="G443" s="11">
        <v>40</v>
      </c>
      <c r="H443" s="11">
        <v>0</v>
      </c>
      <c r="I443" s="11">
        <v>1</v>
      </c>
      <c r="J443" s="11">
        <v>76</v>
      </c>
      <c r="K443">
        <v>3.0779100000000001</v>
      </c>
      <c r="N443">
        <v>1.54</v>
      </c>
      <c r="O443" s="11">
        <v>0.3</v>
      </c>
      <c r="P443" s="11">
        <v>5</v>
      </c>
      <c r="Q443" s="11">
        <v>11</v>
      </c>
      <c r="R443">
        <v>141.80000000000001</v>
      </c>
      <c r="S443">
        <v>850</v>
      </c>
      <c r="T443" s="11">
        <v>60</v>
      </c>
      <c r="W443">
        <v>0</v>
      </c>
      <c r="X443" s="11">
        <v>12</v>
      </c>
      <c r="Y443" s="11">
        <v>210</v>
      </c>
      <c r="Z443">
        <v>1.8423999999999998</v>
      </c>
    </row>
    <row r="444" spans="1:26" x14ac:dyDescent="0.25">
      <c r="A444" s="11">
        <v>1.47</v>
      </c>
      <c r="B444" s="11">
        <v>1</v>
      </c>
      <c r="C444" s="11">
        <v>5</v>
      </c>
      <c r="D444" s="11">
        <v>8</v>
      </c>
      <c r="E444" s="11">
        <v>18.100000000000001</v>
      </c>
      <c r="F444" s="11">
        <v>495</v>
      </c>
      <c r="G444" s="11">
        <v>60</v>
      </c>
      <c r="H444" s="11">
        <v>0</v>
      </c>
      <c r="I444" s="11">
        <v>1</v>
      </c>
      <c r="J444" s="11">
        <v>76</v>
      </c>
      <c r="K444">
        <v>3.4059699999999999</v>
      </c>
      <c r="N444">
        <v>1.54</v>
      </c>
      <c r="O444" s="11">
        <v>0.3</v>
      </c>
      <c r="P444" s="11">
        <v>5</v>
      </c>
      <c r="Q444" s="11">
        <v>11</v>
      </c>
      <c r="R444">
        <v>141.80000000000001</v>
      </c>
      <c r="S444">
        <v>850</v>
      </c>
      <c r="T444" s="11">
        <v>60</v>
      </c>
      <c r="W444">
        <v>0</v>
      </c>
      <c r="X444" s="11">
        <v>12</v>
      </c>
      <c r="Y444" s="11">
        <v>240</v>
      </c>
      <c r="Z444">
        <v>0.83040000000000003</v>
      </c>
    </row>
    <row r="445" spans="1:26" x14ac:dyDescent="0.25">
      <c r="A445" s="11">
        <v>1.47</v>
      </c>
      <c r="B445" s="11">
        <v>1</v>
      </c>
      <c r="C445" s="11">
        <v>5</v>
      </c>
      <c r="D445" s="11">
        <v>8</v>
      </c>
      <c r="E445" s="11">
        <v>18.100000000000001</v>
      </c>
      <c r="F445" s="11">
        <v>495</v>
      </c>
      <c r="G445" s="11">
        <v>80</v>
      </c>
      <c r="H445" s="11">
        <v>0</v>
      </c>
      <c r="I445" s="11">
        <v>1</v>
      </c>
      <c r="J445" s="11">
        <v>76</v>
      </c>
      <c r="K445">
        <v>3.7340399999999998</v>
      </c>
      <c r="N445">
        <v>1.54</v>
      </c>
      <c r="O445" s="11">
        <v>0.3</v>
      </c>
      <c r="P445" s="11">
        <v>5</v>
      </c>
      <c r="Q445" s="11">
        <v>11</v>
      </c>
      <c r="R445">
        <v>141.80000000000001</v>
      </c>
      <c r="S445">
        <v>850</v>
      </c>
      <c r="T445" s="11">
        <v>60</v>
      </c>
      <c r="W445">
        <v>0</v>
      </c>
      <c r="X445" s="11">
        <v>12</v>
      </c>
      <c r="Y445" s="11">
        <v>270</v>
      </c>
      <c r="Z445">
        <v>0.83040000000000003</v>
      </c>
    </row>
    <row r="446" spans="1:26" x14ac:dyDescent="0.25">
      <c r="A446" s="11">
        <v>1.47</v>
      </c>
      <c r="B446" s="11">
        <v>1</v>
      </c>
      <c r="C446" s="11">
        <v>5</v>
      </c>
      <c r="D446" s="11">
        <v>8</v>
      </c>
      <c r="E446" s="11">
        <v>18.100000000000001</v>
      </c>
      <c r="F446" s="11">
        <v>495</v>
      </c>
      <c r="G446" s="11">
        <v>100</v>
      </c>
      <c r="H446" s="11">
        <v>0</v>
      </c>
      <c r="I446" s="11">
        <v>1</v>
      </c>
      <c r="J446" s="11">
        <v>76</v>
      </c>
      <c r="K446">
        <v>5.5455100000000002</v>
      </c>
      <c r="N446">
        <v>1.54</v>
      </c>
      <c r="O446" s="11">
        <v>0.3</v>
      </c>
      <c r="P446" s="11">
        <v>5</v>
      </c>
      <c r="Q446" s="11">
        <v>11</v>
      </c>
      <c r="R446">
        <v>141.80000000000001</v>
      </c>
      <c r="S446">
        <v>850</v>
      </c>
      <c r="T446" s="11">
        <v>60</v>
      </c>
      <c r="W446">
        <v>0</v>
      </c>
      <c r="X446" s="11">
        <v>12</v>
      </c>
      <c r="Y446" s="11">
        <v>300</v>
      </c>
      <c r="Z446">
        <v>0.91910000000000003</v>
      </c>
    </row>
    <row r="447" spans="1:26" x14ac:dyDescent="0.25">
      <c r="A447" s="11">
        <v>1.25</v>
      </c>
      <c r="B447" s="11">
        <v>1</v>
      </c>
      <c r="C447" s="11">
        <v>5</v>
      </c>
      <c r="D447" s="11">
        <v>7</v>
      </c>
      <c r="E447" s="11">
        <v>210.6</v>
      </c>
      <c r="F447" s="11">
        <v>400</v>
      </c>
      <c r="G447" s="11">
        <v>5</v>
      </c>
      <c r="H447" s="11">
        <v>0</v>
      </c>
      <c r="I447" s="11">
        <v>1</v>
      </c>
      <c r="J447" s="11">
        <v>0</v>
      </c>
      <c r="K447">
        <v>2.1225200000000002</v>
      </c>
      <c r="N447">
        <v>1.54</v>
      </c>
      <c r="O447" s="11">
        <v>0.3</v>
      </c>
      <c r="P447" s="11">
        <v>5</v>
      </c>
      <c r="Q447" s="11">
        <v>11</v>
      </c>
      <c r="R447">
        <v>141.80000000000001</v>
      </c>
      <c r="S447">
        <v>850</v>
      </c>
      <c r="T447" s="11">
        <v>60</v>
      </c>
      <c r="W447">
        <v>0</v>
      </c>
      <c r="X447" s="11">
        <v>12</v>
      </c>
      <c r="Y447" s="11">
        <v>330</v>
      </c>
      <c r="Z447">
        <v>1.8423999999999998</v>
      </c>
    </row>
    <row r="448" spans="1:26" x14ac:dyDescent="0.25">
      <c r="A448" s="11">
        <v>1.27</v>
      </c>
      <c r="B448" s="11">
        <v>1</v>
      </c>
      <c r="C448" s="11">
        <v>5</v>
      </c>
      <c r="D448" s="11">
        <v>7</v>
      </c>
      <c r="E448" s="11">
        <v>210.6</v>
      </c>
      <c r="F448" s="11">
        <v>400</v>
      </c>
      <c r="G448" s="11">
        <v>10</v>
      </c>
      <c r="H448" s="11">
        <v>0</v>
      </c>
      <c r="I448" s="11">
        <v>1</v>
      </c>
      <c r="J448" s="11">
        <v>0</v>
      </c>
      <c r="K448">
        <v>6.7560000000000002</v>
      </c>
      <c r="N448">
        <v>1.54</v>
      </c>
      <c r="O448" s="11">
        <v>0.3</v>
      </c>
      <c r="P448" s="11">
        <v>5</v>
      </c>
      <c r="Q448" s="11">
        <v>11</v>
      </c>
      <c r="R448">
        <v>141.80000000000001</v>
      </c>
      <c r="S448">
        <v>850</v>
      </c>
      <c r="T448" s="11">
        <v>60</v>
      </c>
      <c r="W448">
        <v>0</v>
      </c>
      <c r="X448" s="11">
        <v>12</v>
      </c>
      <c r="Y448" s="11">
        <v>360</v>
      </c>
      <c r="Z448">
        <v>2.3573</v>
      </c>
    </row>
    <row r="449" spans="1:26" x14ac:dyDescent="0.25">
      <c r="A449" s="11">
        <v>1.45</v>
      </c>
      <c r="B449" s="11">
        <v>1</v>
      </c>
      <c r="C449" s="11">
        <v>5</v>
      </c>
      <c r="D449" s="11">
        <v>7</v>
      </c>
      <c r="E449" s="11">
        <v>210.6</v>
      </c>
      <c r="F449" s="11">
        <v>400</v>
      </c>
      <c r="G449" s="11">
        <v>30</v>
      </c>
      <c r="H449" s="11">
        <v>0</v>
      </c>
      <c r="I449" s="11">
        <v>1</v>
      </c>
      <c r="J449" s="11">
        <v>0</v>
      </c>
      <c r="K449">
        <v>7.4666600000000001</v>
      </c>
      <c r="N449">
        <v>1.54</v>
      </c>
      <c r="O449" s="11">
        <v>0.3</v>
      </c>
      <c r="P449" s="11">
        <v>5</v>
      </c>
      <c r="Q449" s="11">
        <v>11</v>
      </c>
      <c r="R449">
        <v>141.80000000000001</v>
      </c>
      <c r="S449">
        <v>850</v>
      </c>
      <c r="T449" s="11">
        <v>90</v>
      </c>
      <c r="W449">
        <v>0</v>
      </c>
      <c r="X449" s="11">
        <v>12</v>
      </c>
      <c r="Y449">
        <v>0</v>
      </c>
      <c r="Z449">
        <v>3.1741000000000001</v>
      </c>
    </row>
    <row r="450" spans="1:26" x14ac:dyDescent="0.25">
      <c r="A450" s="11">
        <v>1.53</v>
      </c>
      <c r="B450" s="11">
        <v>1</v>
      </c>
      <c r="C450" s="11">
        <v>5</v>
      </c>
      <c r="D450" s="11">
        <v>7</v>
      </c>
      <c r="E450" s="11">
        <v>210.6</v>
      </c>
      <c r="F450" s="11">
        <v>400</v>
      </c>
      <c r="G450" s="11">
        <v>50</v>
      </c>
      <c r="H450" s="11">
        <v>0</v>
      </c>
      <c r="I450" s="11">
        <v>1</v>
      </c>
      <c r="J450" s="11">
        <v>0</v>
      </c>
      <c r="K450">
        <v>7.7983000000000002</v>
      </c>
      <c r="N450">
        <v>1.54</v>
      </c>
      <c r="O450" s="11">
        <v>0.3</v>
      </c>
      <c r="P450" s="11">
        <v>5</v>
      </c>
      <c r="Q450" s="11">
        <v>11</v>
      </c>
      <c r="R450">
        <v>141.80000000000001</v>
      </c>
      <c r="S450">
        <v>850</v>
      </c>
      <c r="T450" s="11">
        <v>90</v>
      </c>
      <c r="W450">
        <v>0</v>
      </c>
      <c r="X450" s="11">
        <v>12</v>
      </c>
      <c r="Y450" s="11">
        <v>30</v>
      </c>
      <c r="Z450">
        <v>3.4759000000000002</v>
      </c>
    </row>
    <row r="451" spans="1:26" x14ac:dyDescent="0.25">
      <c r="A451" s="11">
        <v>1.57</v>
      </c>
      <c r="B451" s="11">
        <v>1</v>
      </c>
      <c r="C451" s="11">
        <v>5</v>
      </c>
      <c r="D451" s="11">
        <v>7</v>
      </c>
      <c r="E451" s="11">
        <v>210.6</v>
      </c>
      <c r="F451" s="11">
        <v>400</v>
      </c>
      <c r="G451" s="11">
        <v>80</v>
      </c>
      <c r="H451" s="11">
        <v>0</v>
      </c>
      <c r="I451" s="11">
        <v>1</v>
      </c>
      <c r="J451" s="11">
        <v>0</v>
      </c>
      <c r="K451">
        <v>7.5235099999999999</v>
      </c>
      <c r="N451">
        <v>1.54</v>
      </c>
      <c r="O451" s="11">
        <v>0.3</v>
      </c>
      <c r="P451" s="11">
        <v>5</v>
      </c>
      <c r="Q451" s="11">
        <v>11</v>
      </c>
      <c r="R451">
        <v>141.80000000000001</v>
      </c>
      <c r="S451">
        <v>850</v>
      </c>
      <c r="T451" s="11">
        <v>90</v>
      </c>
      <c r="W451">
        <v>0</v>
      </c>
      <c r="X451" s="11">
        <v>12</v>
      </c>
      <c r="Y451" s="11">
        <v>60</v>
      </c>
      <c r="Z451">
        <v>4.5945</v>
      </c>
    </row>
    <row r="452" spans="1:26" x14ac:dyDescent="0.25">
      <c r="A452" s="11">
        <v>1.25</v>
      </c>
      <c r="B452" s="11">
        <v>1</v>
      </c>
      <c r="C452" s="11">
        <v>5</v>
      </c>
      <c r="D452" s="11">
        <v>7</v>
      </c>
      <c r="E452" s="11">
        <v>210.6</v>
      </c>
      <c r="F452" s="11">
        <v>400</v>
      </c>
      <c r="G452" s="11">
        <v>5</v>
      </c>
      <c r="H452" s="11">
        <v>45</v>
      </c>
      <c r="I452" s="11">
        <v>2</v>
      </c>
      <c r="J452" s="11">
        <v>0</v>
      </c>
      <c r="K452">
        <v>8.2786399999999993</v>
      </c>
      <c r="N452">
        <v>1.54</v>
      </c>
      <c r="O452" s="11">
        <v>0.3</v>
      </c>
      <c r="P452" s="11">
        <v>5</v>
      </c>
      <c r="Q452" s="11">
        <v>11</v>
      </c>
      <c r="R452">
        <v>141.80000000000001</v>
      </c>
      <c r="S452">
        <v>850</v>
      </c>
      <c r="T452" s="11">
        <v>90</v>
      </c>
      <c r="W452">
        <v>0</v>
      </c>
      <c r="X452" s="11">
        <v>12</v>
      </c>
      <c r="Y452" s="11">
        <v>90</v>
      </c>
      <c r="Z452">
        <v>3.6890000000000001</v>
      </c>
    </row>
    <row r="453" spans="1:26" x14ac:dyDescent="0.25">
      <c r="A453" s="11">
        <v>1.27</v>
      </c>
      <c r="B453" s="11">
        <v>1</v>
      </c>
      <c r="C453" s="11">
        <v>5</v>
      </c>
      <c r="D453" s="11">
        <v>7</v>
      </c>
      <c r="E453" s="11">
        <v>210.6</v>
      </c>
      <c r="F453" s="11">
        <v>400</v>
      </c>
      <c r="G453" s="11">
        <v>10</v>
      </c>
      <c r="H453" s="11">
        <v>45</v>
      </c>
      <c r="I453" s="11">
        <v>2</v>
      </c>
      <c r="J453" s="11">
        <v>0</v>
      </c>
      <c r="K453">
        <v>8.4982100000000003</v>
      </c>
      <c r="N453">
        <v>1.54</v>
      </c>
      <c r="O453" s="11">
        <v>0.3</v>
      </c>
      <c r="P453" s="11">
        <v>5</v>
      </c>
      <c r="Q453" s="11">
        <v>11</v>
      </c>
      <c r="R453">
        <v>141.80000000000001</v>
      </c>
      <c r="S453">
        <v>850</v>
      </c>
      <c r="T453" s="11">
        <v>90</v>
      </c>
      <c r="W453">
        <v>0</v>
      </c>
      <c r="X453" s="11">
        <v>12</v>
      </c>
      <c r="Y453" s="11">
        <v>120</v>
      </c>
      <c r="Z453">
        <v>2.3573</v>
      </c>
    </row>
    <row r="454" spans="1:26" x14ac:dyDescent="0.25">
      <c r="A454" s="11">
        <v>1.45</v>
      </c>
      <c r="B454" s="11">
        <v>1</v>
      </c>
      <c r="C454" s="11">
        <v>5</v>
      </c>
      <c r="D454" s="11">
        <v>7</v>
      </c>
      <c r="E454" s="11">
        <v>210.6</v>
      </c>
      <c r="F454" s="11">
        <v>400</v>
      </c>
      <c r="G454" s="11">
        <v>30</v>
      </c>
      <c r="H454" s="11">
        <v>45</v>
      </c>
      <c r="I454" s="11">
        <v>2</v>
      </c>
      <c r="J454" s="11">
        <v>0</v>
      </c>
      <c r="K454">
        <v>8.8228000000000009</v>
      </c>
      <c r="N454">
        <v>1.54</v>
      </c>
      <c r="O454" s="11">
        <v>0.3</v>
      </c>
      <c r="P454" s="11">
        <v>5</v>
      </c>
      <c r="Q454" s="11">
        <v>11</v>
      </c>
      <c r="R454">
        <v>141.80000000000001</v>
      </c>
      <c r="S454">
        <v>850</v>
      </c>
      <c r="T454" s="11">
        <v>90</v>
      </c>
      <c r="W454">
        <v>0</v>
      </c>
      <c r="X454" s="11">
        <v>12</v>
      </c>
      <c r="Y454" s="11">
        <v>150</v>
      </c>
      <c r="Z454">
        <v>1.1322000000000001</v>
      </c>
    </row>
    <row r="455" spans="1:26" x14ac:dyDescent="0.25">
      <c r="A455" s="11">
        <v>1.53</v>
      </c>
      <c r="B455" s="11">
        <v>1</v>
      </c>
      <c r="C455" s="11">
        <v>5</v>
      </c>
      <c r="D455" s="11">
        <v>7</v>
      </c>
      <c r="E455" s="11">
        <v>210.6</v>
      </c>
      <c r="F455" s="11">
        <v>400</v>
      </c>
      <c r="G455" s="11">
        <v>50</v>
      </c>
      <c r="H455" s="11">
        <v>45</v>
      </c>
      <c r="I455" s="11">
        <v>2</v>
      </c>
      <c r="J455" s="11">
        <v>0</v>
      </c>
      <c r="K455">
        <v>7.34307</v>
      </c>
      <c r="N455">
        <v>1.54</v>
      </c>
      <c r="O455" s="11">
        <v>0.3</v>
      </c>
      <c r="P455" s="11">
        <v>5</v>
      </c>
      <c r="Q455" s="11">
        <v>11</v>
      </c>
      <c r="R455">
        <v>141.80000000000001</v>
      </c>
      <c r="S455">
        <v>850</v>
      </c>
      <c r="T455" s="11">
        <v>90</v>
      </c>
      <c r="W455">
        <v>0</v>
      </c>
      <c r="X455" s="11">
        <v>12</v>
      </c>
      <c r="Y455" s="11">
        <v>180</v>
      </c>
      <c r="Z455">
        <v>0.91910000000000003</v>
      </c>
    </row>
    <row r="456" spans="1:26" x14ac:dyDescent="0.25">
      <c r="A456" s="11">
        <v>1.57</v>
      </c>
      <c r="B456" s="11">
        <v>1</v>
      </c>
      <c r="C456" s="11">
        <v>5</v>
      </c>
      <c r="D456" s="11">
        <v>7</v>
      </c>
      <c r="E456" s="11">
        <v>210.6</v>
      </c>
      <c r="F456" s="11">
        <v>400</v>
      </c>
      <c r="G456" s="11">
        <v>80</v>
      </c>
      <c r="H456" s="11">
        <v>45</v>
      </c>
      <c r="I456" s="11">
        <v>2</v>
      </c>
      <c r="J456" s="11">
        <v>0</v>
      </c>
      <c r="K456">
        <v>5.6914999999999996</v>
      </c>
      <c r="N456">
        <v>1.54</v>
      </c>
      <c r="O456" s="11">
        <v>0.3</v>
      </c>
      <c r="P456" s="11">
        <v>5</v>
      </c>
      <c r="Q456" s="11">
        <v>11</v>
      </c>
      <c r="R456">
        <v>141.80000000000001</v>
      </c>
      <c r="S456">
        <v>850</v>
      </c>
      <c r="T456" s="11">
        <v>90</v>
      </c>
      <c r="W456">
        <v>0</v>
      </c>
      <c r="X456" s="11">
        <v>12</v>
      </c>
      <c r="Y456" s="11">
        <v>210</v>
      </c>
      <c r="Z456">
        <v>2.1443000000000003</v>
      </c>
    </row>
    <row r="457" spans="1:26" x14ac:dyDescent="0.25">
      <c r="A457" s="11">
        <v>1.33</v>
      </c>
      <c r="B457" s="11">
        <v>1</v>
      </c>
      <c r="C457" s="11">
        <v>5</v>
      </c>
      <c r="D457" s="11">
        <v>11.3</v>
      </c>
      <c r="E457" s="11">
        <v>46</v>
      </c>
      <c r="F457" s="11">
        <v>643</v>
      </c>
      <c r="G457" s="11">
        <v>20</v>
      </c>
      <c r="H457" s="11">
        <v>0</v>
      </c>
      <c r="I457" s="11">
        <v>1</v>
      </c>
      <c r="J457" s="11">
        <v>135</v>
      </c>
      <c r="K457">
        <v>2.8609900000000001</v>
      </c>
      <c r="N457">
        <v>1.54</v>
      </c>
      <c r="O457" s="11">
        <v>0.3</v>
      </c>
      <c r="P457" s="11">
        <v>5</v>
      </c>
      <c r="Q457" s="11">
        <v>11</v>
      </c>
      <c r="R457">
        <v>141.80000000000001</v>
      </c>
      <c r="S457">
        <v>850</v>
      </c>
      <c r="T457" s="11">
        <v>90</v>
      </c>
      <c r="W457">
        <v>0</v>
      </c>
      <c r="X457" s="11">
        <v>12</v>
      </c>
      <c r="Y457" s="11">
        <v>240</v>
      </c>
      <c r="Z457">
        <v>0.7238</v>
      </c>
    </row>
    <row r="458" spans="1:26" x14ac:dyDescent="0.25">
      <c r="A458" s="11">
        <v>1.49</v>
      </c>
      <c r="B458" s="11">
        <v>1</v>
      </c>
      <c r="C458" s="11">
        <v>5</v>
      </c>
      <c r="D458" s="11">
        <v>11.3</v>
      </c>
      <c r="E458" s="11">
        <v>46</v>
      </c>
      <c r="F458" s="11">
        <v>643</v>
      </c>
      <c r="G458" s="11">
        <v>40</v>
      </c>
      <c r="H458" s="11">
        <v>0</v>
      </c>
      <c r="I458" s="11">
        <v>1</v>
      </c>
      <c r="J458" s="11">
        <v>135</v>
      </c>
      <c r="K458">
        <v>3.3269600000000001</v>
      </c>
      <c r="N458">
        <v>1.54</v>
      </c>
      <c r="O458" s="11">
        <v>0.3</v>
      </c>
      <c r="P458" s="11">
        <v>5</v>
      </c>
      <c r="Q458" s="11">
        <v>11</v>
      </c>
      <c r="R458">
        <v>141.80000000000001</v>
      </c>
      <c r="S458">
        <v>850</v>
      </c>
      <c r="T458" s="11">
        <v>90</v>
      </c>
      <c r="W458">
        <v>0</v>
      </c>
      <c r="X458" s="11">
        <v>12</v>
      </c>
      <c r="Y458" s="11">
        <v>270</v>
      </c>
      <c r="Z458">
        <v>1.0257000000000001</v>
      </c>
    </row>
    <row r="459" spans="1:26" x14ac:dyDescent="0.25">
      <c r="A459" s="11">
        <v>1.55</v>
      </c>
      <c r="B459" s="11">
        <v>1</v>
      </c>
      <c r="C459" s="11">
        <v>5</v>
      </c>
      <c r="D459" s="11">
        <v>11.3</v>
      </c>
      <c r="E459" s="11">
        <v>46</v>
      </c>
      <c r="F459" s="11">
        <v>643</v>
      </c>
      <c r="G459" s="11">
        <v>60</v>
      </c>
      <c r="H459" s="11">
        <v>0</v>
      </c>
      <c r="I459" s="11">
        <v>1</v>
      </c>
      <c r="J459" s="11">
        <v>135</v>
      </c>
      <c r="K459">
        <v>4.1331600000000002</v>
      </c>
      <c r="N459">
        <v>1.54</v>
      </c>
      <c r="O459" s="11">
        <v>0.3</v>
      </c>
      <c r="P459" s="11">
        <v>5</v>
      </c>
      <c r="Q459" s="11">
        <v>11</v>
      </c>
      <c r="R459">
        <v>141.80000000000001</v>
      </c>
      <c r="S459">
        <v>850</v>
      </c>
      <c r="T459" s="11">
        <v>90</v>
      </c>
      <c r="W459">
        <v>0</v>
      </c>
      <c r="X459" s="11">
        <v>12</v>
      </c>
      <c r="Y459" s="11">
        <v>300</v>
      </c>
      <c r="Z459">
        <v>0.51080000000000003</v>
      </c>
    </row>
    <row r="460" spans="1:26" x14ac:dyDescent="0.25">
      <c r="A460" s="11">
        <v>1.53</v>
      </c>
      <c r="B460" s="11">
        <v>1</v>
      </c>
      <c r="C460" s="11">
        <v>5</v>
      </c>
      <c r="D460" s="11">
        <v>11.3</v>
      </c>
      <c r="E460" s="11">
        <v>46</v>
      </c>
      <c r="F460" s="11">
        <v>643</v>
      </c>
      <c r="G460" s="11">
        <v>80</v>
      </c>
      <c r="H460" s="11">
        <v>0</v>
      </c>
      <c r="I460" s="11">
        <v>1</v>
      </c>
      <c r="J460" s="11">
        <v>135</v>
      </c>
      <c r="K460">
        <v>4.90238</v>
      </c>
      <c r="N460">
        <v>1.54</v>
      </c>
      <c r="O460" s="11">
        <v>0.3</v>
      </c>
      <c r="P460" s="11">
        <v>5</v>
      </c>
      <c r="Q460" s="11">
        <v>11</v>
      </c>
      <c r="R460">
        <v>141.80000000000001</v>
      </c>
      <c r="S460">
        <v>850</v>
      </c>
      <c r="T460" s="11">
        <v>90</v>
      </c>
      <c r="W460">
        <v>0</v>
      </c>
      <c r="X460" s="11">
        <v>12</v>
      </c>
      <c r="Y460" s="11">
        <v>330</v>
      </c>
      <c r="Z460">
        <v>10.826700000000001</v>
      </c>
    </row>
    <row r="461" spans="1:26" x14ac:dyDescent="0.25">
      <c r="A461" s="11">
        <v>1.53</v>
      </c>
      <c r="B461" s="11">
        <v>1</v>
      </c>
      <c r="C461" s="11">
        <v>5</v>
      </c>
      <c r="D461" s="11">
        <v>11.3</v>
      </c>
      <c r="E461" s="11">
        <v>46</v>
      </c>
      <c r="F461" s="11">
        <v>643</v>
      </c>
      <c r="G461" s="11">
        <v>100</v>
      </c>
      <c r="H461" s="11">
        <v>0</v>
      </c>
      <c r="I461" s="11">
        <v>1</v>
      </c>
      <c r="J461" s="11">
        <v>135</v>
      </c>
      <c r="K461">
        <v>5.1612499999999999</v>
      </c>
      <c r="N461">
        <v>1.54</v>
      </c>
      <c r="O461" s="11">
        <v>0.3</v>
      </c>
      <c r="P461" s="11">
        <v>5</v>
      </c>
      <c r="Q461" s="11">
        <v>11</v>
      </c>
      <c r="R461">
        <v>141.80000000000001</v>
      </c>
      <c r="S461">
        <v>850</v>
      </c>
      <c r="T461" s="11">
        <v>90</v>
      </c>
      <c r="W461">
        <v>0</v>
      </c>
      <c r="X461" s="11">
        <v>12</v>
      </c>
      <c r="Y461" s="11">
        <v>360</v>
      </c>
      <c r="Z461">
        <v>7.9680999999999997</v>
      </c>
    </row>
    <row r="462" spans="1:26" x14ac:dyDescent="0.25">
      <c r="A462" s="11">
        <v>1.58</v>
      </c>
      <c r="B462" s="11">
        <v>1</v>
      </c>
      <c r="C462" s="11">
        <v>5</v>
      </c>
      <c r="D462" s="11">
        <v>11.3</v>
      </c>
      <c r="E462" s="11">
        <v>46</v>
      </c>
      <c r="F462" s="11">
        <v>603</v>
      </c>
      <c r="G462" s="11">
        <v>20</v>
      </c>
      <c r="H462" s="11">
        <v>0</v>
      </c>
      <c r="I462" s="11">
        <v>2</v>
      </c>
      <c r="J462" s="11">
        <v>135</v>
      </c>
      <c r="K462">
        <v>2.2618900000000002</v>
      </c>
      <c r="N462">
        <v>1.54</v>
      </c>
      <c r="O462" s="11">
        <v>0.3</v>
      </c>
      <c r="P462" s="11">
        <v>5</v>
      </c>
      <c r="Q462" s="11">
        <v>11</v>
      </c>
      <c r="R462">
        <v>141.80000000000001</v>
      </c>
      <c r="S462">
        <v>850</v>
      </c>
      <c r="T462" s="11">
        <v>120</v>
      </c>
      <c r="W462">
        <v>0</v>
      </c>
      <c r="X462" s="11">
        <v>12</v>
      </c>
      <c r="Y462">
        <v>0</v>
      </c>
      <c r="Z462">
        <v>6.4410999999999996</v>
      </c>
    </row>
    <row r="463" spans="1:26" x14ac:dyDescent="0.25">
      <c r="A463" s="11">
        <v>1.53</v>
      </c>
      <c r="B463" s="11">
        <v>1</v>
      </c>
      <c r="C463" s="11">
        <v>5</v>
      </c>
      <c r="D463" s="11">
        <v>11.3</v>
      </c>
      <c r="E463" s="11">
        <v>46</v>
      </c>
      <c r="F463" s="11">
        <v>603</v>
      </c>
      <c r="G463" s="11">
        <v>40</v>
      </c>
      <c r="H463" s="11">
        <v>0</v>
      </c>
      <c r="I463" s="11">
        <v>2</v>
      </c>
      <c r="J463" s="11">
        <v>135</v>
      </c>
      <c r="K463">
        <v>3.8816899999999999</v>
      </c>
      <c r="N463">
        <v>1.54</v>
      </c>
      <c r="O463" s="11">
        <v>0.3</v>
      </c>
      <c r="P463" s="11">
        <v>5</v>
      </c>
      <c r="Q463" s="11">
        <v>11</v>
      </c>
      <c r="R463">
        <v>141.80000000000001</v>
      </c>
      <c r="S463">
        <v>850</v>
      </c>
      <c r="T463" s="11">
        <v>120</v>
      </c>
      <c r="W463">
        <v>0</v>
      </c>
      <c r="X463" s="11">
        <v>12</v>
      </c>
      <c r="Y463" s="11">
        <v>30</v>
      </c>
      <c r="Z463">
        <v>5.6242999999999999</v>
      </c>
    </row>
    <row r="464" spans="1:26" x14ac:dyDescent="0.25">
      <c r="A464" s="11">
        <v>1.56</v>
      </c>
      <c r="B464" s="11">
        <v>1</v>
      </c>
      <c r="C464" s="11">
        <v>5</v>
      </c>
      <c r="D464" s="11">
        <v>11.3</v>
      </c>
      <c r="E464" s="11">
        <v>46</v>
      </c>
      <c r="F464" s="11">
        <v>603</v>
      </c>
      <c r="G464" s="11">
        <v>60</v>
      </c>
      <c r="H464" s="11">
        <v>0</v>
      </c>
      <c r="I464" s="11">
        <v>2</v>
      </c>
      <c r="J464" s="11">
        <v>135</v>
      </c>
      <c r="K464">
        <v>4.7322699999999998</v>
      </c>
      <c r="N464">
        <v>1.54</v>
      </c>
      <c r="O464" s="11">
        <v>0.3</v>
      </c>
      <c r="P464" s="11">
        <v>5</v>
      </c>
      <c r="Q464" s="11">
        <v>11</v>
      </c>
      <c r="R464">
        <v>141.80000000000001</v>
      </c>
      <c r="S464">
        <v>850</v>
      </c>
      <c r="T464" s="11">
        <v>120</v>
      </c>
      <c r="W464">
        <v>0</v>
      </c>
      <c r="X464" s="11">
        <v>12</v>
      </c>
      <c r="Y464" s="11">
        <v>60</v>
      </c>
      <c r="Z464">
        <v>9.7081</v>
      </c>
    </row>
    <row r="465" spans="1:26" x14ac:dyDescent="0.25">
      <c r="A465" s="11">
        <v>1.55</v>
      </c>
      <c r="B465" s="11">
        <v>1</v>
      </c>
      <c r="C465" s="11">
        <v>5</v>
      </c>
      <c r="D465" s="11">
        <v>11.3</v>
      </c>
      <c r="E465" s="11">
        <v>46</v>
      </c>
      <c r="F465" s="11">
        <v>603</v>
      </c>
      <c r="G465" s="11">
        <v>80</v>
      </c>
      <c r="H465" s="11">
        <v>0</v>
      </c>
      <c r="I465" s="11">
        <v>2</v>
      </c>
      <c r="J465" s="11">
        <v>135</v>
      </c>
      <c r="K465">
        <v>4.6878900000000003</v>
      </c>
      <c r="N465">
        <v>1.54</v>
      </c>
      <c r="O465" s="11">
        <v>0.3</v>
      </c>
      <c r="P465" s="11">
        <v>5</v>
      </c>
      <c r="Q465" s="11">
        <v>11</v>
      </c>
      <c r="R465">
        <v>141.80000000000001</v>
      </c>
      <c r="S465">
        <v>850</v>
      </c>
      <c r="T465" s="11">
        <v>120</v>
      </c>
      <c r="W465">
        <v>0</v>
      </c>
      <c r="X465" s="11">
        <v>12</v>
      </c>
      <c r="Y465" s="11">
        <v>90</v>
      </c>
      <c r="Z465">
        <v>6.7428999999999997</v>
      </c>
    </row>
    <row r="466" spans="1:26" x14ac:dyDescent="0.25">
      <c r="A466" s="11">
        <v>1.53</v>
      </c>
      <c r="B466" s="11">
        <v>1</v>
      </c>
      <c r="C466" s="11">
        <v>5</v>
      </c>
      <c r="D466" s="11">
        <v>11.3</v>
      </c>
      <c r="E466" s="11">
        <v>46</v>
      </c>
      <c r="F466" s="11">
        <v>603</v>
      </c>
      <c r="G466" s="11">
        <v>100</v>
      </c>
      <c r="H466" s="11">
        <v>0</v>
      </c>
      <c r="I466" s="11">
        <v>2</v>
      </c>
      <c r="J466" s="11">
        <v>135</v>
      </c>
      <c r="K466">
        <v>5.24261</v>
      </c>
      <c r="N466">
        <v>1.54</v>
      </c>
      <c r="O466" s="11">
        <v>0.3</v>
      </c>
      <c r="P466" s="11">
        <v>5</v>
      </c>
      <c r="Q466" s="11">
        <v>11</v>
      </c>
      <c r="R466">
        <v>141.80000000000001</v>
      </c>
      <c r="S466">
        <v>850</v>
      </c>
      <c r="T466" s="11">
        <v>120</v>
      </c>
      <c r="W466">
        <v>0</v>
      </c>
      <c r="X466" s="11">
        <v>12</v>
      </c>
      <c r="Y466" s="11">
        <v>120</v>
      </c>
      <c r="Z466">
        <v>2.6591999999999998</v>
      </c>
    </row>
    <row r="467" spans="1:26" x14ac:dyDescent="0.25">
      <c r="A467" s="11">
        <v>1.53</v>
      </c>
      <c r="B467" s="11">
        <v>1</v>
      </c>
      <c r="C467" s="11">
        <v>5</v>
      </c>
      <c r="D467" s="11">
        <v>11.3</v>
      </c>
      <c r="E467" s="11">
        <v>53.3</v>
      </c>
      <c r="F467" s="11">
        <v>572</v>
      </c>
      <c r="G467" s="11">
        <v>10</v>
      </c>
      <c r="H467" s="11">
        <v>0</v>
      </c>
      <c r="I467" s="11">
        <v>1</v>
      </c>
      <c r="J467" s="11">
        <v>135</v>
      </c>
      <c r="K467">
        <v>0.16827</v>
      </c>
      <c r="N467">
        <v>1.54</v>
      </c>
      <c r="O467" s="11">
        <v>0.3</v>
      </c>
      <c r="P467" s="11">
        <v>5</v>
      </c>
      <c r="Q467" s="11">
        <v>11</v>
      </c>
      <c r="R467">
        <v>141.80000000000001</v>
      </c>
      <c r="S467">
        <v>850</v>
      </c>
      <c r="T467" s="11">
        <v>120</v>
      </c>
      <c r="W467">
        <v>0</v>
      </c>
      <c r="X467" s="11">
        <v>12</v>
      </c>
      <c r="Y467" s="11">
        <v>150</v>
      </c>
      <c r="Z467">
        <v>1.7359</v>
      </c>
    </row>
    <row r="468" spans="1:26" x14ac:dyDescent="0.25">
      <c r="A468" s="11">
        <v>1.53</v>
      </c>
      <c r="B468" s="11">
        <v>1</v>
      </c>
      <c r="C468" s="11">
        <v>5</v>
      </c>
      <c r="D468" s="11">
        <v>11.3</v>
      </c>
      <c r="E468" s="11">
        <v>53.3</v>
      </c>
      <c r="F468" s="11">
        <v>572</v>
      </c>
      <c r="G468" s="11">
        <v>20</v>
      </c>
      <c r="H468" s="11">
        <v>0</v>
      </c>
      <c r="I468" s="11">
        <v>1</v>
      </c>
      <c r="J468" s="11">
        <v>135</v>
      </c>
      <c r="K468">
        <v>0.13114999999999999</v>
      </c>
      <c r="N468">
        <v>1.54</v>
      </c>
      <c r="O468" s="11">
        <v>0.3</v>
      </c>
      <c r="P468" s="11">
        <v>5</v>
      </c>
      <c r="Q468" s="11">
        <v>11</v>
      </c>
      <c r="R468">
        <v>141.80000000000001</v>
      </c>
      <c r="S468">
        <v>850</v>
      </c>
      <c r="T468" s="11">
        <v>120</v>
      </c>
      <c r="W468">
        <v>0</v>
      </c>
      <c r="X468" s="11">
        <v>12</v>
      </c>
      <c r="Y468" s="11">
        <v>180</v>
      </c>
      <c r="Z468">
        <v>4.1860999999999997</v>
      </c>
    </row>
    <row r="469" spans="1:26" x14ac:dyDescent="0.25">
      <c r="A469" s="11">
        <v>1.53</v>
      </c>
      <c r="B469" s="11">
        <v>1</v>
      </c>
      <c r="C469" s="11">
        <v>5</v>
      </c>
      <c r="D469" s="11">
        <v>11.3</v>
      </c>
      <c r="E469" s="11">
        <v>53.3</v>
      </c>
      <c r="F469" s="11">
        <v>572</v>
      </c>
      <c r="G469" s="11">
        <v>30</v>
      </c>
      <c r="H469" s="11">
        <v>0</v>
      </c>
      <c r="I469" s="11">
        <v>1</v>
      </c>
      <c r="J469" s="11">
        <v>135</v>
      </c>
      <c r="K469">
        <v>0.14971000000000001</v>
      </c>
      <c r="N469">
        <v>1.54</v>
      </c>
      <c r="O469" s="11">
        <v>0.3</v>
      </c>
      <c r="P469" s="11">
        <v>5</v>
      </c>
      <c r="Q469" s="11">
        <v>11</v>
      </c>
      <c r="R469">
        <v>141.80000000000001</v>
      </c>
      <c r="S469">
        <v>850</v>
      </c>
      <c r="T469" s="11">
        <v>120</v>
      </c>
      <c r="W469">
        <v>0</v>
      </c>
      <c r="X469" s="11">
        <v>12</v>
      </c>
      <c r="Y469" s="11">
        <v>210</v>
      </c>
      <c r="Z469">
        <v>5.2159999999999993</v>
      </c>
    </row>
    <row r="470" spans="1:26" x14ac:dyDescent="0.25">
      <c r="A470" s="11">
        <v>1.53</v>
      </c>
      <c r="B470" s="11">
        <v>1</v>
      </c>
      <c r="C470" s="11">
        <v>5</v>
      </c>
      <c r="D470" s="11">
        <v>11.3</v>
      </c>
      <c r="E470" s="11">
        <v>53.3</v>
      </c>
      <c r="F470" s="11">
        <v>572</v>
      </c>
      <c r="G470" s="11">
        <v>40</v>
      </c>
      <c r="H470" s="11">
        <v>0</v>
      </c>
      <c r="I470" s="11">
        <v>1</v>
      </c>
      <c r="J470" s="11">
        <v>135</v>
      </c>
      <c r="K470">
        <v>0.14971000000000001</v>
      </c>
      <c r="N470">
        <v>1.54</v>
      </c>
      <c r="O470" s="11">
        <v>0.3</v>
      </c>
      <c r="P470" s="11">
        <v>5</v>
      </c>
      <c r="Q470" s="11">
        <v>11</v>
      </c>
      <c r="R470">
        <v>141.80000000000001</v>
      </c>
      <c r="S470">
        <v>850</v>
      </c>
      <c r="T470" s="11">
        <v>120</v>
      </c>
      <c r="W470">
        <v>0</v>
      </c>
      <c r="X470" s="11">
        <v>12</v>
      </c>
      <c r="Y470" s="11">
        <v>240</v>
      </c>
      <c r="Z470">
        <v>8.5894999999999992</v>
      </c>
    </row>
    <row r="471" spans="1:26" x14ac:dyDescent="0.25">
      <c r="A471" s="11">
        <v>1.53</v>
      </c>
      <c r="B471" s="11">
        <v>1</v>
      </c>
      <c r="C471" s="11">
        <v>5</v>
      </c>
      <c r="D471" s="11">
        <v>11.3</v>
      </c>
      <c r="E471" s="11">
        <v>53.3</v>
      </c>
      <c r="F471" s="11">
        <v>572</v>
      </c>
      <c r="G471" s="11">
        <v>50</v>
      </c>
      <c r="H471" s="11">
        <v>0</v>
      </c>
      <c r="I471" s="11">
        <v>1</v>
      </c>
      <c r="J471" s="11">
        <v>135</v>
      </c>
      <c r="K471">
        <v>0.13114999999999999</v>
      </c>
      <c r="N471">
        <v>1.54</v>
      </c>
      <c r="O471" s="11">
        <v>0.3</v>
      </c>
      <c r="P471" s="11">
        <v>5</v>
      </c>
      <c r="Q471" s="11">
        <v>11</v>
      </c>
      <c r="R471">
        <v>141.80000000000001</v>
      </c>
      <c r="S471">
        <v>850</v>
      </c>
      <c r="T471" s="11">
        <v>120</v>
      </c>
      <c r="W471">
        <v>0</v>
      </c>
      <c r="X471" s="11">
        <v>12</v>
      </c>
      <c r="Y471" s="11">
        <v>270</v>
      </c>
      <c r="Z471">
        <v>6.0327000000000002</v>
      </c>
    </row>
    <row r="472" spans="1:26" x14ac:dyDescent="0.25">
      <c r="A472" s="11">
        <v>1.53</v>
      </c>
      <c r="B472" s="11">
        <v>1</v>
      </c>
      <c r="C472" s="11">
        <v>5</v>
      </c>
      <c r="D472" s="11">
        <v>11.3</v>
      </c>
      <c r="E472" s="11">
        <v>53.3</v>
      </c>
      <c r="F472" s="11">
        <v>572</v>
      </c>
      <c r="G472" s="11">
        <v>60</v>
      </c>
      <c r="H472" s="11">
        <v>0</v>
      </c>
      <c r="I472" s="11">
        <v>1</v>
      </c>
      <c r="J472" s="11">
        <v>135</v>
      </c>
      <c r="K472">
        <v>0.36318</v>
      </c>
      <c r="N472">
        <v>1.54</v>
      </c>
      <c r="O472" s="11">
        <v>0.3</v>
      </c>
      <c r="P472" s="11">
        <v>5</v>
      </c>
      <c r="Q472" s="11">
        <v>11</v>
      </c>
      <c r="R472">
        <v>141.80000000000001</v>
      </c>
      <c r="S472">
        <v>850</v>
      </c>
      <c r="T472" s="11">
        <v>120</v>
      </c>
      <c r="W472">
        <v>0</v>
      </c>
      <c r="X472" s="11">
        <v>12</v>
      </c>
      <c r="Y472" s="11">
        <v>300</v>
      </c>
      <c r="Z472">
        <v>3.0675000000000003</v>
      </c>
    </row>
    <row r="473" spans="1:26" x14ac:dyDescent="0.25">
      <c r="A473" s="11">
        <v>1.53</v>
      </c>
      <c r="B473" s="11">
        <v>1</v>
      </c>
      <c r="C473" s="11">
        <v>5</v>
      </c>
      <c r="D473" s="11">
        <v>11.3</v>
      </c>
      <c r="E473" s="11">
        <v>53.3</v>
      </c>
      <c r="F473" s="11">
        <v>572</v>
      </c>
      <c r="G473" s="11">
        <v>80</v>
      </c>
      <c r="H473" s="11">
        <v>0</v>
      </c>
      <c r="I473" s="11">
        <v>1</v>
      </c>
      <c r="J473" s="11">
        <v>135</v>
      </c>
      <c r="K473">
        <v>0.32915</v>
      </c>
      <c r="N473">
        <v>1.54</v>
      </c>
      <c r="O473" s="11">
        <v>0.3</v>
      </c>
      <c r="P473" s="11">
        <v>5</v>
      </c>
      <c r="Q473" s="11">
        <v>11</v>
      </c>
      <c r="R473">
        <v>141.80000000000001</v>
      </c>
      <c r="S473">
        <v>850</v>
      </c>
      <c r="T473" s="11">
        <v>120</v>
      </c>
      <c r="W473">
        <v>0</v>
      </c>
      <c r="X473" s="11">
        <v>12</v>
      </c>
      <c r="Y473" s="11">
        <v>330</v>
      </c>
      <c r="Z473">
        <v>3.5825</v>
      </c>
    </row>
    <row r="474" spans="1:26" x14ac:dyDescent="0.25">
      <c r="A474" s="11">
        <v>1.53</v>
      </c>
      <c r="B474" s="11">
        <v>1</v>
      </c>
      <c r="C474" s="11">
        <v>5</v>
      </c>
      <c r="D474" s="11">
        <v>11.3</v>
      </c>
      <c r="E474" s="11">
        <v>53.3</v>
      </c>
      <c r="F474" s="11">
        <v>572</v>
      </c>
      <c r="G474" s="11">
        <v>100</v>
      </c>
      <c r="H474" s="11">
        <v>0</v>
      </c>
      <c r="I474" s="11">
        <v>1</v>
      </c>
      <c r="J474" s="11">
        <v>135</v>
      </c>
      <c r="K474">
        <v>0.32915</v>
      </c>
      <c r="N474">
        <v>1.54</v>
      </c>
      <c r="O474" s="11">
        <v>0.3</v>
      </c>
      <c r="P474" s="11">
        <v>5</v>
      </c>
      <c r="Q474" s="11">
        <v>11</v>
      </c>
      <c r="R474">
        <v>141.80000000000001</v>
      </c>
      <c r="S474">
        <v>850</v>
      </c>
      <c r="T474" s="11">
        <v>120</v>
      </c>
      <c r="W474">
        <v>0</v>
      </c>
      <c r="X474" s="11">
        <v>12</v>
      </c>
      <c r="Y474" s="11">
        <v>360</v>
      </c>
      <c r="Z474">
        <v>5.9262000000000006</v>
      </c>
    </row>
    <row r="475" spans="1:26" x14ac:dyDescent="0.25">
      <c r="A475" s="11">
        <v>1.42</v>
      </c>
      <c r="B475" s="11">
        <v>1</v>
      </c>
      <c r="C475" s="11">
        <v>10</v>
      </c>
      <c r="D475" s="11">
        <v>17.787500000000001</v>
      </c>
      <c r="E475" s="11">
        <v>70.8</v>
      </c>
      <c r="F475" s="11">
        <v>523</v>
      </c>
      <c r="G475" s="11">
        <v>40</v>
      </c>
      <c r="H475" s="11">
        <v>0</v>
      </c>
      <c r="I475" s="11">
        <v>1</v>
      </c>
      <c r="J475" s="11">
        <v>150</v>
      </c>
      <c r="K475">
        <v>2.8098000000000001</v>
      </c>
      <c r="N475">
        <v>1.54</v>
      </c>
      <c r="O475" s="11">
        <v>0.3</v>
      </c>
      <c r="P475" s="11">
        <v>5</v>
      </c>
      <c r="Q475" s="11">
        <v>11</v>
      </c>
      <c r="R475">
        <v>141.80000000000001</v>
      </c>
      <c r="S475">
        <v>850</v>
      </c>
      <c r="T475" s="11">
        <v>150</v>
      </c>
      <c r="W475">
        <v>0</v>
      </c>
      <c r="X475" s="11">
        <v>12</v>
      </c>
      <c r="Y475">
        <v>0</v>
      </c>
      <c r="Z475">
        <v>3.3694000000000002</v>
      </c>
    </row>
    <row r="476" spans="1:26" x14ac:dyDescent="0.25">
      <c r="A476" s="11">
        <v>1.42</v>
      </c>
      <c r="B476" s="11">
        <v>1</v>
      </c>
      <c r="C476" s="11">
        <v>20</v>
      </c>
      <c r="D476" s="11">
        <v>17.787500000000001</v>
      </c>
      <c r="E476" s="11">
        <v>70.8</v>
      </c>
      <c r="F476" s="11">
        <v>491.5</v>
      </c>
      <c r="G476" s="11">
        <v>40</v>
      </c>
      <c r="H476" s="11">
        <v>0</v>
      </c>
      <c r="I476" s="11">
        <v>1</v>
      </c>
      <c r="J476" s="11">
        <v>150</v>
      </c>
      <c r="K476">
        <v>2.4340799999999998</v>
      </c>
      <c r="N476">
        <v>1.54</v>
      </c>
      <c r="O476" s="11">
        <v>0.3</v>
      </c>
      <c r="P476" s="11">
        <v>5</v>
      </c>
      <c r="Q476" s="11">
        <v>11</v>
      </c>
      <c r="R476">
        <v>141.80000000000001</v>
      </c>
      <c r="S476">
        <v>850</v>
      </c>
      <c r="T476" s="11">
        <v>150</v>
      </c>
      <c r="W476">
        <v>0</v>
      </c>
      <c r="X476" s="11">
        <v>12</v>
      </c>
      <c r="Y476" s="11">
        <v>30</v>
      </c>
      <c r="Z476">
        <v>1.8423999999999998</v>
      </c>
    </row>
    <row r="477" spans="1:26" x14ac:dyDescent="0.25">
      <c r="A477" s="11">
        <v>1.42</v>
      </c>
      <c r="B477" s="11">
        <v>1</v>
      </c>
      <c r="C477" s="11">
        <v>30</v>
      </c>
      <c r="D477" s="11">
        <v>17.787500000000001</v>
      </c>
      <c r="E477" s="11">
        <v>70.8</v>
      </c>
      <c r="F477" s="11">
        <v>481</v>
      </c>
      <c r="G477" s="11">
        <v>40</v>
      </c>
      <c r="H477" s="11">
        <v>0</v>
      </c>
      <c r="I477" s="11">
        <v>1</v>
      </c>
      <c r="J477" s="11">
        <v>150</v>
      </c>
      <c r="K477">
        <v>1.11999</v>
      </c>
      <c r="N477">
        <v>1.54</v>
      </c>
      <c r="O477" s="11">
        <v>0.3</v>
      </c>
      <c r="P477" s="11">
        <v>5</v>
      </c>
      <c r="Q477" s="11">
        <v>11</v>
      </c>
      <c r="R477">
        <v>141.80000000000001</v>
      </c>
      <c r="S477">
        <v>850</v>
      </c>
      <c r="T477" s="11">
        <v>150</v>
      </c>
      <c r="W477">
        <v>0</v>
      </c>
      <c r="X477" s="11">
        <v>12</v>
      </c>
      <c r="Y477" s="11">
        <v>60</v>
      </c>
      <c r="Z477">
        <v>3.4759000000000002</v>
      </c>
    </row>
    <row r="478" spans="1:26" x14ac:dyDescent="0.25">
      <c r="A478" s="11">
        <v>1.42</v>
      </c>
      <c r="B478" s="11">
        <v>1</v>
      </c>
      <c r="C478" s="11">
        <v>40</v>
      </c>
      <c r="D478" s="11">
        <v>17.787500000000001</v>
      </c>
      <c r="E478" s="11">
        <v>70.8</v>
      </c>
      <c r="F478" s="11">
        <v>428.5</v>
      </c>
      <c r="G478" s="11">
        <v>40</v>
      </c>
      <c r="H478" s="11">
        <v>0</v>
      </c>
      <c r="I478" s="11">
        <v>1</v>
      </c>
      <c r="J478" s="11">
        <v>150</v>
      </c>
      <c r="K478">
        <v>3.0094599999999998</v>
      </c>
      <c r="N478">
        <v>1.54</v>
      </c>
      <c r="O478" s="11">
        <v>0.3</v>
      </c>
      <c r="P478" s="11">
        <v>5</v>
      </c>
      <c r="Q478" s="11">
        <v>11</v>
      </c>
      <c r="R478">
        <v>141.80000000000001</v>
      </c>
      <c r="S478">
        <v>850</v>
      </c>
      <c r="T478" s="11">
        <v>150</v>
      </c>
      <c r="W478">
        <v>0</v>
      </c>
      <c r="X478" s="11">
        <v>12</v>
      </c>
      <c r="Y478" s="11">
        <v>90</v>
      </c>
      <c r="Z478">
        <v>2.5526</v>
      </c>
    </row>
    <row r="479" spans="1:26" x14ac:dyDescent="0.25">
      <c r="A479" s="11">
        <v>1.42</v>
      </c>
      <c r="B479" s="11">
        <v>1</v>
      </c>
      <c r="C479" s="11">
        <v>50</v>
      </c>
      <c r="D479" s="11">
        <v>17.787500000000001</v>
      </c>
      <c r="E479" s="11">
        <v>70.8</v>
      </c>
      <c r="F479" s="11">
        <v>418</v>
      </c>
      <c r="G479" s="11">
        <v>40</v>
      </c>
      <c r="H479" s="11">
        <v>0</v>
      </c>
      <c r="I479" s="11">
        <v>1</v>
      </c>
      <c r="J479" s="11">
        <v>150</v>
      </c>
      <c r="K479">
        <v>2.52847</v>
      </c>
      <c r="N479">
        <v>1.54</v>
      </c>
      <c r="O479" s="11">
        <v>0.3</v>
      </c>
      <c r="P479" s="11">
        <v>5</v>
      </c>
      <c r="Q479" s="11">
        <v>11</v>
      </c>
      <c r="R479">
        <v>141.80000000000001</v>
      </c>
      <c r="S479">
        <v>850</v>
      </c>
      <c r="T479" s="11">
        <v>150</v>
      </c>
      <c r="W479">
        <v>0</v>
      </c>
      <c r="X479" s="11">
        <v>12</v>
      </c>
      <c r="Y479" s="11">
        <v>120</v>
      </c>
      <c r="Z479">
        <v>1.1322000000000001</v>
      </c>
    </row>
    <row r="480" spans="1:26" x14ac:dyDescent="0.25">
      <c r="A480" s="11">
        <v>1.42</v>
      </c>
      <c r="B480" s="11">
        <v>1</v>
      </c>
      <c r="C480" s="11">
        <v>10</v>
      </c>
      <c r="D480" s="11">
        <v>16.399999999999999</v>
      </c>
      <c r="E480" s="11">
        <v>81.2</v>
      </c>
      <c r="F480" s="11">
        <v>723.8</v>
      </c>
      <c r="G480" s="11">
        <v>40</v>
      </c>
      <c r="H480" s="11">
        <v>0</v>
      </c>
      <c r="I480" s="11">
        <v>2</v>
      </c>
      <c r="J480" s="11">
        <v>150</v>
      </c>
      <c r="K480">
        <v>2.45587</v>
      </c>
      <c r="N480">
        <v>1.54</v>
      </c>
      <c r="O480" s="11">
        <v>0.3</v>
      </c>
      <c r="P480" s="11">
        <v>5</v>
      </c>
      <c r="Q480" s="11">
        <v>11</v>
      </c>
      <c r="R480">
        <v>141.80000000000001</v>
      </c>
      <c r="S480">
        <v>850</v>
      </c>
      <c r="T480" s="11">
        <v>150</v>
      </c>
      <c r="W480">
        <v>0</v>
      </c>
      <c r="X480" s="11">
        <v>12</v>
      </c>
      <c r="Y480" s="11">
        <v>150</v>
      </c>
      <c r="Z480">
        <v>1.0257000000000001</v>
      </c>
    </row>
    <row r="481" spans="1:26" x14ac:dyDescent="0.25">
      <c r="A481" s="11">
        <v>1.42</v>
      </c>
      <c r="B481" s="11">
        <v>1</v>
      </c>
      <c r="C481" s="11">
        <v>20</v>
      </c>
      <c r="D481" s="11">
        <v>16.399999999999999</v>
      </c>
      <c r="E481" s="11">
        <v>81.2</v>
      </c>
      <c r="F481" s="11">
        <v>601.6</v>
      </c>
      <c r="G481" s="11">
        <v>40</v>
      </c>
      <c r="H481" s="11">
        <v>0</v>
      </c>
      <c r="I481" s="11">
        <v>2</v>
      </c>
      <c r="J481" s="11">
        <v>150</v>
      </c>
      <c r="K481">
        <v>3.8334899999999998</v>
      </c>
      <c r="N481">
        <v>1.54</v>
      </c>
      <c r="O481" s="11">
        <v>0.3</v>
      </c>
      <c r="P481" s="11">
        <v>5</v>
      </c>
      <c r="Q481" s="11">
        <v>11</v>
      </c>
      <c r="R481">
        <v>141.80000000000001</v>
      </c>
      <c r="S481">
        <v>850</v>
      </c>
      <c r="T481" s="11">
        <v>150</v>
      </c>
      <c r="W481">
        <v>0</v>
      </c>
      <c r="X481" s="11">
        <v>12</v>
      </c>
      <c r="Y481" s="11">
        <v>180</v>
      </c>
      <c r="Z481">
        <v>1.4339999999999999</v>
      </c>
    </row>
    <row r="482" spans="1:26" x14ac:dyDescent="0.25">
      <c r="A482" s="11">
        <v>1.42</v>
      </c>
      <c r="B482" s="11">
        <v>1</v>
      </c>
      <c r="C482" s="11">
        <v>30</v>
      </c>
      <c r="D482" s="11">
        <v>16.399999999999999</v>
      </c>
      <c r="E482" s="11">
        <v>81.2</v>
      </c>
      <c r="F482" s="11">
        <v>592.20000000000005</v>
      </c>
      <c r="G482" s="11">
        <v>40</v>
      </c>
      <c r="H482" s="11">
        <v>0</v>
      </c>
      <c r="I482" s="11">
        <v>2</v>
      </c>
      <c r="J482" s="11">
        <v>150</v>
      </c>
      <c r="K482">
        <v>3.3525</v>
      </c>
      <c r="N482">
        <v>1.54</v>
      </c>
      <c r="O482" s="11">
        <v>0.3</v>
      </c>
      <c r="P482" s="11">
        <v>5</v>
      </c>
      <c r="Q482" s="11">
        <v>11</v>
      </c>
      <c r="R482">
        <v>141.80000000000001</v>
      </c>
      <c r="S482">
        <v>850</v>
      </c>
      <c r="T482" s="11">
        <v>150</v>
      </c>
      <c r="W482">
        <v>0</v>
      </c>
      <c r="X482" s="11">
        <v>12</v>
      </c>
      <c r="Y482" s="11">
        <v>210</v>
      </c>
      <c r="Z482">
        <v>2.1443000000000003</v>
      </c>
    </row>
    <row r="483" spans="1:26" x14ac:dyDescent="0.25">
      <c r="A483" s="11">
        <v>1.42</v>
      </c>
      <c r="B483" s="11">
        <v>1</v>
      </c>
      <c r="C483" s="11">
        <v>40</v>
      </c>
      <c r="D483" s="11">
        <v>16.399999999999999</v>
      </c>
      <c r="E483" s="11">
        <v>81.2</v>
      </c>
      <c r="F483" s="11">
        <v>517</v>
      </c>
      <c r="G483" s="11">
        <v>40</v>
      </c>
      <c r="H483" s="11">
        <v>0</v>
      </c>
      <c r="I483" s="11">
        <v>2</v>
      </c>
      <c r="J483" s="11">
        <v>150</v>
      </c>
      <c r="K483">
        <v>2.6119599999999998</v>
      </c>
      <c r="N483">
        <v>1.54</v>
      </c>
      <c r="O483" s="11">
        <v>0.3</v>
      </c>
      <c r="P483" s="11">
        <v>5</v>
      </c>
      <c r="Q483" s="11">
        <v>11</v>
      </c>
      <c r="R483">
        <v>141.80000000000001</v>
      </c>
      <c r="S483">
        <v>850</v>
      </c>
      <c r="T483" s="11">
        <v>150</v>
      </c>
      <c r="W483">
        <v>0</v>
      </c>
      <c r="X483" s="11">
        <v>12</v>
      </c>
      <c r="Y483" s="11">
        <v>240</v>
      </c>
      <c r="Z483">
        <v>0.91910000000000003</v>
      </c>
    </row>
    <row r="484" spans="1:26" x14ac:dyDescent="0.25">
      <c r="A484" s="11">
        <v>1.42</v>
      </c>
      <c r="B484" s="11">
        <v>1</v>
      </c>
      <c r="C484" s="11">
        <v>50</v>
      </c>
      <c r="D484" s="11">
        <v>16.399999999999999</v>
      </c>
      <c r="E484" s="11">
        <v>81.2</v>
      </c>
      <c r="F484" s="11">
        <v>507.6</v>
      </c>
      <c r="G484" s="11">
        <v>40</v>
      </c>
      <c r="H484" s="11">
        <v>0</v>
      </c>
      <c r="I484" s="11">
        <v>2</v>
      </c>
      <c r="J484" s="11">
        <v>150</v>
      </c>
      <c r="K484">
        <v>4.4596799999999996</v>
      </c>
      <c r="N484">
        <v>1.54</v>
      </c>
      <c r="O484" s="11">
        <v>0.3</v>
      </c>
      <c r="P484" s="11">
        <v>5</v>
      </c>
      <c r="Q484" s="11">
        <v>11</v>
      </c>
      <c r="R484">
        <v>141.80000000000001</v>
      </c>
      <c r="S484">
        <v>850</v>
      </c>
      <c r="T484" s="11">
        <v>150</v>
      </c>
      <c r="W484">
        <v>0</v>
      </c>
      <c r="X484" s="11">
        <v>12</v>
      </c>
      <c r="Y484" s="11">
        <v>270</v>
      </c>
      <c r="Z484">
        <v>1.1322000000000001</v>
      </c>
    </row>
    <row r="485" spans="1:26" x14ac:dyDescent="0.25">
      <c r="A485" s="11">
        <v>1.42</v>
      </c>
      <c r="B485" s="11">
        <v>1</v>
      </c>
      <c r="C485" s="11">
        <v>10</v>
      </c>
      <c r="D485" s="11">
        <v>19.185700000000001</v>
      </c>
      <c r="E485" s="11">
        <v>114.6</v>
      </c>
      <c r="F485" s="11">
        <v>647</v>
      </c>
      <c r="G485" s="11">
        <v>40</v>
      </c>
      <c r="H485" s="11">
        <v>0</v>
      </c>
      <c r="I485" s="11">
        <v>3</v>
      </c>
      <c r="J485" s="11">
        <v>150</v>
      </c>
      <c r="K485">
        <v>3.4468800000000002</v>
      </c>
      <c r="N485">
        <v>1.54</v>
      </c>
      <c r="O485" s="11">
        <v>0.3</v>
      </c>
      <c r="P485" s="11">
        <v>5</v>
      </c>
      <c r="Q485" s="11">
        <v>11</v>
      </c>
      <c r="R485">
        <v>141.80000000000001</v>
      </c>
      <c r="S485">
        <v>850</v>
      </c>
      <c r="T485" s="11">
        <v>150</v>
      </c>
      <c r="W485">
        <v>0</v>
      </c>
      <c r="X485" s="11">
        <v>12</v>
      </c>
      <c r="Y485" s="11">
        <v>300</v>
      </c>
      <c r="Z485">
        <v>0.7238</v>
      </c>
    </row>
    <row r="486" spans="1:26" x14ac:dyDescent="0.25">
      <c r="A486" s="11">
        <v>1.42</v>
      </c>
      <c r="B486" s="11">
        <v>1</v>
      </c>
      <c r="C486" s="11">
        <v>20</v>
      </c>
      <c r="D486" s="11">
        <v>19.185700000000001</v>
      </c>
      <c r="E486" s="11">
        <v>114.6</v>
      </c>
      <c r="F486" s="11">
        <v>597.79999999999995</v>
      </c>
      <c r="G486" s="11">
        <v>40</v>
      </c>
      <c r="H486" s="11">
        <v>0</v>
      </c>
      <c r="I486" s="11">
        <v>3</v>
      </c>
      <c r="J486" s="11">
        <v>150</v>
      </c>
      <c r="K486">
        <v>3.5412599999999999</v>
      </c>
      <c r="N486">
        <v>1.54</v>
      </c>
      <c r="O486" s="11">
        <v>0.3</v>
      </c>
      <c r="P486" s="11">
        <v>5</v>
      </c>
      <c r="Q486" s="11">
        <v>11</v>
      </c>
      <c r="R486">
        <v>141.80000000000001</v>
      </c>
      <c r="S486">
        <v>850</v>
      </c>
      <c r="T486" s="11">
        <v>150</v>
      </c>
      <c r="W486">
        <v>0</v>
      </c>
      <c r="X486" s="11">
        <v>12</v>
      </c>
      <c r="Y486" s="11">
        <v>330</v>
      </c>
      <c r="Z486">
        <v>1.8423999999999998</v>
      </c>
    </row>
    <row r="487" spans="1:26" x14ac:dyDescent="0.25">
      <c r="A487" s="11">
        <v>1.42</v>
      </c>
      <c r="B487" s="11">
        <v>1</v>
      </c>
      <c r="C487" s="11">
        <v>30</v>
      </c>
      <c r="D487" s="11">
        <v>19.185700000000001</v>
      </c>
      <c r="E487" s="11">
        <v>114.6</v>
      </c>
      <c r="F487" s="11">
        <v>450.8</v>
      </c>
      <c r="G487" s="11">
        <v>40</v>
      </c>
      <c r="H487" s="11">
        <v>0</v>
      </c>
      <c r="I487" s="11">
        <v>3</v>
      </c>
      <c r="J487" s="11">
        <v>150</v>
      </c>
      <c r="K487">
        <v>5.0241600000000002</v>
      </c>
      <c r="N487">
        <v>1.54</v>
      </c>
      <c r="O487" s="11">
        <v>0.3</v>
      </c>
      <c r="P487" s="11">
        <v>5</v>
      </c>
      <c r="Q487" s="11">
        <v>11</v>
      </c>
      <c r="R487">
        <v>141.80000000000001</v>
      </c>
      <c r="S487">
        <v>850</v>
      </c>
      <c r="T487" s="11">
        <v>150</v>
      </c>
      <c r="W487">
        <v>0</v>
      </c>
      <c r="X487" s="11">
        <v>12</v>
      </c>
      <c r="Y487" s="11">
        <v>360</v>
      </c>
      <c r="Z487">
        <v>3.3694000000000002</v>
      </c>
    </row>
    <row r="488" spans="1:26" x14ac:dyDescent="0.25">
      <c r="A488" s="11">
        <v>1.42</v>
      </c>
      <c r="B488" s="11">
        <v>1</v>
      </c>
      <c r="C488" s="11">
        <v>40</v>
      </c>
      <c r="D488" s="11">
        <v>19.185700000000001</v>
      </c>
      <c r="E488" s="11">
        <v>114.6</v>
      </c>
      <c r="F488" s="11">
        <v>443</v>
      </c>
      <c r="G488" s="11">
        <v>40</v>
      </c>
      <c r="H488" s="11">
        <v>0</v>
      </c>
      <c r="I488" s="11">
        <v>3</v>
      </c>
      <c r="J488" s="11">
        <v>150</v>
      </c>
      <c r="K488">
        <v>4.2092000000000001</v>
      </c>
      <c r="N488">
        <v>1.54</v>
      </c>
      <c r="O488" s="11">
        <v>0.3</v>
      </c>
      <c r="P488" s="11">
        <v>5</v>
      </c>
      <c r="Q488" s="11">
        <v>11</v>
      </c>
      <c r="R488">
        <v>141.80000000000001</v>
      </c>
      <c r="S488">
        <v>850</v>
      </c>
      <c r="T488" s="11">
        <v>5</v>
      </c>
      <c r="W488">
        <v>0</v>
      </c>
      <c r="X488" s="11">
        <v>10</v>
      </c>
      <c r="Y488">
        <v>0</v>
      </c>
      <c r="Z488">
        <v>7.5392000000000001</v>
      </c>
    </row>
    <row r="489" spans="1:26" x14ac:dyDescent="0.25">
      <c r="A489" s="11">
        <v>1.42</v>
      </c>
      <c r="B489" s="11">
        <v>1</v>
      </c>
      <c r="C489" s="11">
        <v>50</v>
      </c>
      <c r="D489" s="11">
        <v>19.185700000000001</v>
      </c>
      <c r="E489" s="11">
        <v>114.6</v>
      </c>
      <c r="F489" s="11">
        <v>411.6</v>
      </c>
      <c r="G489" s="11">
        <v>40</v>
      </c>
      <c r="H489" s="11">
        <v>0</v>
      </c>
      <c r="I489" s="11">
        <v>3</v>
      </c>
      <c r="J489" s="11">
        <v>150</v>
      </c>
      <c r="K489">
        <v>3.6773899999999999</v>
      </c>
      <c r="N489">
        <v>1.54</v>
      </c>
      <c r="O489" s="11">
        <v>0.3</v>
      </c>
      <c r="P489" s="11">
        <v>5</v>
      </c>
      <c r="Q489" s="11">
        <v>11</v>
      </c>
      <c r="R489">
        <v>141.80000000000001</v>
      </c>
      <c r="S489">
        <v>850</v>
      </c>
      <c r="T489" s="11">
        <v>5</v>
      </c>
      <c r="W489">
        <v>0</v>
      </c>
      <c r="X489" s="11">
        <v>10</v>
      </c>
      <c r="Y489" s="11">
        <v>30</v>
      </c>
      <c r="Z489">
        <v>7.6860999999999997</v>
      </c>
    </row>
    <row r="490" spans="1:26" x14ac:dyDescent="0.25">
      <c r="A490" s="11">
        <v>1.53</v>
      </c>
      <c r="B490" s="11">
        <v>1</v>
      </c>
      <c r="C490" s="11">
        <v>5</v>
      </c>
      <c r="D490" s="11">
        <v>11.3</v>
      </c>
      <c r="E490" s="11">
        <v>45.7</v>
      </c>
      <c r="F490" s="11">
        <v>297</v>
      </c>
      <c r="G490" s="11">
        <v>20</v>
      </c>
      <c r="H490" s="11">
        <v>0</v>
      </c>
      <c r="I490" s="11">
        <v>1</v>
      </c>
      <c r="J490" s="11">
        <v>0</v>
      </c>
      <c r="K490" s="11">
        <v>9.1300000000000008</v>
      </c>
      <c r="N490">
        <v>1.54</v>
      </c>
      <c r="O490" s="11">
        <v>0.3</v>
      </c>
      <c r="P490" s="11">
        <v>5</v>
      </c>
      <c r="Q490" s="11">
        <v>11</v>
      </c>
      <c r="R490">
        <v>141.80000000000001</v>
      </c>
      <c r="S490">
        <v>850</v>
      </c>
      <c r="T490" s="11">
        <v>5</v>
      </c>
      <c r="W490">
        <v>0</v>
      </c>
      <c r="X490" s="11">
        <v>10</v>
      </c>
      <c r="Y490" s="11">
        <v>60</v>
      </c>
      <c r="Z490">
        <v>11.7407</v>
      </c>
    </row>
    <row r="491" spans="1:26" x14ac:dyDescent="0.25">
      <c r="A491" s="11">
        <v>1.53</v>
      </c>
      <c r="B491" s="11">
        <v>1</v>
      </c>
      <c r="C491" s="11">
        <v>5</v>
      </c>
      <c r="D491" s="11">
        <v>11.3</v>
      </c>
      <c r="E491" s="11">
        <v>45.7</v>
      </c>
      <c r="F491" s="11">
        <v>297</v>
      </c>
      <c r="G491" s="11">
        <v>40</v>
      </c>
      <c r="H491" s="11">
        <v>0</v>
      </c>
      <c r="I491" s="11">
        <v>1</v>
      </c>
      <c r="J491" s="11">
        <v>0</v>
      </c>
      <c r="K491" s="11">
        <v>8.2100000000000009</v>
      </c>
      <c r="N491">
        <v>1.54</v>
      </c>
      <c r="O491" s="11">
        <v>0.3</v>
      </c>
      <c r="P491" s="11">
        <v>5</v>
      </c>
      <c r="Q491" s="11">
        <v>11</v>
      </c>
      <c r="R491">
        <v>141.80000000000001</v>
      </c>
      <c r="S491">
        <v>850</v>
      </c>
      <c r="T491" s="11">
        <v>5</v>
      </c>
      <c r="W491">
        <v>0</v>
      </c>
      <c r="X491" s="11">
        <v>10</v>
      </c>
      <c r="Y491" s="11">
        <v>90</v>
      </c>
      <c r="Z491">
        <v>5.5118999999999998</v>
      </c>
    </row>
    <row r="492" spans="1:26" x14ac:dyDescent="0.25">
      <c r="A492" s="11">
        <v>1.53</v>
      </c>
      <c r="B492" s="11">
        <v>1</v>
      </c>
      <c r="C492" s="11">
        <v>5</v>
      </c>
      <c r="D492" s="11">
        <v>11.3</v>
      </c>
      <c r="E492" s="11">
        <v>45.7</v>
      </c>
      <c r="F492" s="11">
        <v>297</v>
      </c>
      <c r="G492" s="11">
        <v>60</v>
      </c>
      <c r="H492" s="11">
        <v>0</v>
      </c>
      <c r="I492" s="11">
        <v>1</v>
      </c>
      <c r="J492" s="11">
        <v>0</v>
      </c>
      <c r="K492" s="11">
        <v>9.5500000000000007</v>
      </c>
      <c r="N492">
        <v>1.54</v>
      </c>
      <c r="O492" s="11">
        <v>0.3</v>
      </c>
      <c r="P492" s="11">
        <v>5</v>
      </c>
      <c r="Q492" s="11">
        <v>11</v>
      </c>
      <c r="R492">
        <v>141.80000000000001</v>
      </c>
      <c r="S492">
        <v>850</v>
      </c>
      <c r="T492" s="11">
        <v>5</v>
      </c>
      <c r="W492">
        <v>0</v>
      </c>
      <c r="X492" s="11">
        <v>10</v>
      </c>
      <c r="Y492" s="11">
        <v>120</v>
      </c>
      <c r="Z492">
        <v>4.3072999999999997</v>
      </c>
    </row>
    <row r="493" spans="1:26" x14ac:dyDescent="0.25">
      <c r="A493" s="11">
        <v>1.53</v>
      </c>
      <c r="B493" s="11">
        <v>1</v>
      </c>
      <c r="C493" s="11">
        <v>5</v>
      </c>
      <c r="D493" s="11">
        <v>11.3</v>
      </c>
      <c r="E493" s="11">
        <v>45.7</v>
      </c>
      <c r="F493" s="11">
        <v>297</v>
      </c>
      <c r="G493" s="11">
        <v>80</v>
      </c>
      <c r="H493" s="11">
        <v>0</v>
      </c>
      <c r="I493" s="11">
        <v>1</v>
      </c>
      <c r="J493" s="11">
        <v>0</v>
      </c>
      <c r="K493" s="11">
        <v>10.38</v>
      </c>
      <c r="N493">
        <v>1.54</v>
      </c>
      <c r="O493" s="11">
        <v>0.3</v>
      </c>
      <c r="P493" s="11">
        <v>5</v>
      </c>
      <c r="Q493" s="11">
        <v>11</v>
      </c>
      <c r="R493">
        <v>141.80000000000001</v>
      </c>
      <c r="S493">
        <v>850</v>
      </c>
      <c r="T493" s="11">
        <v>5</v>
      </c>
      <c r="W493">
        <v>0</v>
      </c>
      <c r="X493" s="11">
        <v>10</v>
      </c>
      <c r="Y493" s="11">
        <v>150</v>
      </c>
      <c r="Z493">
        <v>1.9567999999999999</v>
      </c>
    </row>
    <row r="494" spans="1:26" x14ac:dyDescent="0.25">
      <c r="A494" s="11">
        <v>1.53</v>
      </c>
      <c r="B494" s="11">
        <v>1</v>
      </c>
      <c r="C494" s="11">
        <v>5</v>
      </c>
      <c r="D494" s="11">
        <v>11.3</v>
      </c>
      <c r="E494" s="11">
        <v>45.7</v>
      </c>
      <c r="F494" s="11">
        <v>297</v>
      </c>
      <c r="G494" s="11">
        <v>100</v>
      </c>
      <c r="H494" s="11">
        <v>0</v>
      </c>
      <c r="I494" s="11">
        <v>1</v>
      </c>
      <c r="J494" s="11">
        <v>0</v>
      </c>
      <c r="K494" s="11">
        <v>10.19</v>
      </c>
      <c r="N494">
        <v>1.54</v>
      </c>
      <c r="O494" s="11">
        <v>0.3</v>
      </c>
      <c r="P494" s="11">
        <v>5</v>
      </c>
      <c r="Q494" s="11">
        <v>11</v>
      </c>
      <c r="R494">
        <v>141.80000000000001</v>
      </c>
      <c r="S494">
        <v>850</v>
      </c>
      <c r="T494" s="11">
        <v>5</v>
      </c>
      <c r="W494">
        <v>0</v>
      </c>
      <c r="X494" s="11">
        <v>10</v>
      </c>
      <c r="Y494" s="11">
        <v>180</v>
      </c>
      <c r="Z494">
        <v>0.75219999999999998</v>
      </c>
    </row>
    <row r="495" spans="1:26" x14ac:dyDescent="0.25">
      <c r="A495" s="11">
        <v>1.53</v>
      </c>
      <c r="B495" s="11">
        <v>1</v>
      </c>
      <c r="C495" s="11">
        <v>5</v>
      </c>
      <c r="D495" s="11">
        <v>11.3</v>
      </c>
      <c r="E495" s="11">
        <v>45.7</v>
      </c>
      <c r="F495" s="11">
        <v>333</v>
      </c>
      <c r="G495" s="11">
        <v>20</v>
      </c>
      <c r="H495" s="11">
        <v>0</v>
      </c>
      <c r="I495" s="11">
        <v>2</v>
      </c>
      <c r="J495" s="11">
        <v>0</v>
      </c>
      <c r="K495" s="11">
        <v>8.56</v>
      </c>
      <c r="N495">
        <v>1.54</v>
      </c>
      <c r="O495" s="11">
        <v>0.3</v>
      </c>
      <c r="P495" s="11">
        <v>5</v>
      </c>
      <c r="Q495" s="11">
        <v>11</v>
      </c>
      <c r="R495">
        <v>141.80000000000001</v>
      </c>
      <c r="S495">
        <v>850</v>
      </c>
      <c r="T495" s="11">
        <v>5</v>
      </c>
      <c r="W495">
        <v>0</v>
      </c>
      <c r="X495" s="11">
        <v>10</v>
      </c>
      <c r="Y495" s="11">
        <v>210</v>
      </c>
      <c r="Z495">
        <v>1.4278999999999999</v>
      </c>
    </row>
    <row r="496" spans="1:26" x14ac:dyDescent="0.25">
      <c r="A496" s="11">
        <v>1.53</v>
      </c>
      <c r="B496" s="11">
        <v>1</v>
      </c>
      <c r="C496" s="11">
        <v>5</v>
      </c>
      <c r="D496" s="11">
        <v>11.3</v>
      </c>
      <c r="E496" s="11">
        <v>45.7</v>
      </c>
      <c r="F496" s="11">
        <v>333</v>
      </c>
      <c r="G496" s="11">
        <v>40</v>
      </c>
      <c r="H496" s="11">
        <v>0</v>
      </c>
      <c r="I496" s="11">
        <v>2</v>
      </c>
      <c r="J496" s="11">
        <v>0</v>
      </c>
      <c r="K496" s="11">
        <v>10.67</v>
      </c>
      <c r="N496">
        <v>1.54</v>
      </c>
      <c r="O496" s="11">
        <v>0.3</v>
      </c>
      <c r="P496" s="11">
        <v>5</v>
      </c>
      <c r="Q496" s="11">
        <v>11</v>
      </c>
      <c r="R496">
        <v>141.80000000000001</v>
      </c>
      <c r="S496">
        <v>850</v>
      </c>
      <c r="T496" s="11">
        <v>5</v>
      </c>
      <c r="W496">
        <v>0</v>
      </c>
      <c r="X496" s="11">
        <v>10</v>
      </c>
      <c r="Y496" s="11">
        <v>240</v>
      </c>
      <c r="Z496">
        <v>0.75219999999999998</v>
      </c>
    </row>
    <row r="497" spans="1:26" x14ac:dyDescent="0.25">
      <c r="A497" s="11">
        <v>1.53</v>
      </c>
      <c r="B497" s="11">
        <v>1</v>
      </c>
      <c r="C497" s="11">
        <v>5</v>
      </c>
      <c r="D497" s="11">
        <v>11.3</v>
      </c>
      <c r="E497" s="11">
        <v>45.7</v>
      </c>
      <c r="F497" s="11">
        <v>333</v>
      </c>
      <c r="G497" s="11">
        <v>60</v>
      </c>
      <c r="H497" s="11">
        <v>0</v>
      </c>
      <c r="I497" s="11">
        <v>2</v>
      </c>
      <c r="J497" s="11">
        <v>0</v>
      </c>
      <c r="K497" s="11">
        <v>11.69</v>
      </c>
      <c r="N497">
        <v>1.54</v>
      </c>
      <c r="O497" s="11">
        <v>0.3</v>
      </c>
      <c r="P497" s="11">
        <v>5</v>
      </c>
      <c r="Q497" s="11">
        <v>11</v>
      </c>
      <c r="R497">
        <v>141.80000000000001</v>
      </c>
      <c r="S497">
        <v>850</v>
      </c>
      <c r="T497" s="11">
        <v>5</v>
      </c>
      <c r="W497">
        <v>0</v>
      </c>
      <c r="X497" s="11">
        <v>10</v>
      </c>
      <c r="Y497" s="11">
        <v>270</v>
      </c>
      <c r="Z497">
        <v>0.75219999999999998</v>
      </c>
    </row>
    <row r="498" spans="1:26" x14ac:dyDescent="0.25">
      <c r="A498" s="11">
        <v>1.53</v>
      </c>
      <c r="B498" s="11">
        <v>1</v>
      </c>
      <c r="C498" s="11">
        <v>5</v>
      </c>
      <c r="D498" s="11">
        <v>11.3</v>
      </c>
      <c r="E498" s="11">
        <v>45.7</v>
      </c>
      <c r="F498" s="11">
        <v>333</v>
      </c>
      <c r="G498" s="11">
        <v>80</v>
      </c>
      <c r="H498" s="11">
        <v>0</v>
      </c>
      <c r="I498" s="11">
        <v>2</v>
      </c>
      <c r="J498" s="11">
        <v>0</v>
      </c>
      <c r="K498" s="11">
        <v>11.44</v>
      </c>
      <c r="N498">
        <v>1.54</v>
      </c>
      <c r="O498" s="11">
        <v>0.3</v>
      </c>
      <c r="P498" s="11">
        <v>5</v>
      </c>
      <c r="Q498" s="11">
        <v>11</v>
      </c>
      <c r="R498">
        <v>141.80000000000001</v>
      </c>
      <c r="S498">
        <v>850</v>
      </c>
      <c r="T498" s="11">
        <v>5</v>
      </c>
      <c r="W498">
        <v>0</v>
      </c>
      <c r="X498" s="11">
        <v>10</v>
      </c>
      <c r="Y498" s="11">
        <v>300</v>
      </c>
      <c r="Z498">
        <v>0.60519999999999996</v>
      </c>
    </row>
    <row r="499" spans="1:26" x14ac:dyDescent="0.25">
      <c r="A499" s="11">
        <v>1.53</v>
      </c>
      <c r="B499" s="11">
        <v>1</v>
      </c>
      <c r="C499" s="11">
        <v>5</v>
      </c>
      <c r="D499" s="11">
        <v>11.3</v>
      </c>
      <c r="E499" s="11">
        <v>45.7</v>
      </c>
      <c r="F499" s="11">
        <v>333</v>
      </c>
      <c r="G499" s="11">
        <v>100</v>
      </c>
      <c r="H499" s="11">
        <v>0</v>
      </c>
      <c r="I499" s="11">
        <v>2</v>
      </c>
      <c r="J499" s="11">
        <v>0</v>
      </c>
      <c r="K499" s="11">
        <v>9.84</v>
      </c>
      <c r="N499">
        <v>1.54</v>
      </c>
      <c r="O499" s="11">
        <v>0.3</v>
      </c>
      <c r="P499" s="11">
        <v>5</v>
      </c>
      <c r="Q499" s="11">
        <v>11</v>
      </c>
      <c r="R499">
        <v>141.80000000000001</v>
      </c>
      <c r="S499">
        <v>850</v>
      </c>
      <c r="T499" s="11">
        <v>5</v>
      </c>
      <c r="W499">
        <v>0</v>
      </c>
      <c r="X499" s="11">
        <v>10</v>
      </c>
      <c r="Y499" s="11">
        <v>330</v>
      </c>
      <c r="Z499">
        <v>2.1036999999999999</v>
      </c>
    </row>
    <row r="500" spans="1:26" x14ac:dyDescent="0.25">
      <c r="A500" s="11">
        <v>1.6</v>
      </c>
      <c r="B500" s="11">
        <v>1</v>
      </c>
      <c r="C500" s="11">
        <v>5</v>
      </c>
      <c r="D500">
        <v>6.8</v>
      </c>
      <c r="E500">
        <v>22.6</v>
      </c>
      <c r="F500" s="11">
        <v>279.2</v>
      </c>
      <c r="G500" s="11">
        <v>20</v>
      </c>
      <c r="H500" s="11">
        <v>0</v>
      </c>
      <c r="I500" s="11">
        <v>1</v>
      </c>
      <c r="J500" s="11">
        <v>0</v>
      </c>
      <c r="K500" s="11">
        <v>1.7</v>
      </c>
      <c r="N500">
        <v>1.54</v>
      </c>
      <c r="O500" s="11">
        <v>0.3</v>
      </c>
      <c r="P500" s="11">
        <v>5</v>
      </c>
      <c r="Q500" s="11">
        <v>11</v>
      </c>
      <c r="R500">
        <v>141.80000000000001</v>
      </c>
      <c r="S500">
        <v>850</v>
      </c>
      <c r="T500" s="11">
        <v>5</v>
      </c>
      <c r="W500">
        <v>0</v>
      </c>
      <c r="X500" s="11">
        <v>10</v>
      </c>
      <c r="Y500" s="11">
        <v>360</v>
      </c>
      <c r="Z500">
        <v>2.4562999999999997</v>
      </c>
    </row>
    <row r="501" spans="1:26" x14ac:dyDescent="0.25">
      <c r="A501" s="11">
        <v>1.6</v>
      </c>
      <c r="B501" s="11">
        <v>1</v>
      </c>
      <c r="C501" s="11">
        <v>5</v>
      </c>
      <c r="D501">
        <v>6.8</v>
      </c>
      <c r="E501">
        <v>22.6</v>
      </c>
      <c r="F501" s="11">
        <v>279.2</v>
      </c>
      <c r="G501" s="11">
        <v>40</v>
      </c>
      <c r="H501" s="11">
        <v>0</v>
      </c>
      <c r="I501" s="11">
        <v>1</v>
      </c>
      <c r="J501" s="11">
        <v>0</v>
      </c>
      <c r="K501" s="11">
        <v>1.8</v>
      </c>
      <c r="N501">
        <v>1.54</v>
      </c>
      <c r="O501" s="11">
        <v>0.3</v>
      </c>
      <c r="P501" s="11">
        <v>5</v>
      </c>
      <c r="Q501" s="11">
        <v>11</v>
      </c>
      <c r="R501">
        <v>141.80000000000001</v>
      </c>
      <c r="S501">
        <v>850</v>
      </c>
      <c r="T501" s="11">
        <v>20</v>
      </c>
      <c r="W501">
        <v>0</v>
      </c>
      <c r="X501" s="11">
        <v>10</v>
      </c>
      <c r="Y501">
        <v>0</v>
      </c>
      <c r="Z501">
        <v>7.1865999999999994</v>
      </c>
    </row>
    <row r="502" spans="1:26" x14ac:dyDescent="0.25">
      <c r="A502" s="11">
        <v>1.6</v>
      </c>
      <c r="B502" s="11">
        <v>1</v>
      </c>
      <c r="C502" s="11">
        <v>5</v>
      </c>
      <c r="D502">
        <v>6.8</v>
      </c>
      <c r="E502">
        <v>22.6</v>
      </c>
      <c r="F502" s="11">
        <v>279.2</v>
      </c>
      <c r="G502" s="11">
        <v>60</v>
      </c>
      <c r="H502" s="11">
        <v>0</v>
      </c>
      <c r="I502" s="11">
        <v>1</v>
      </c>
      <c r="J502" s="11">
        <v>0</v>
      </c>
      <c r="K502" s="11">
        <v>2</v>
      </c>
      <c r="N502">
        <v>1.54</v>
      </c>
      <c r="O502" s="11">
        <v>0.3</v>
      </c>
      <c r="P502" s="11">
        <v>5</v>
      </c>
      <c r="Q502" s="11">
        <v>11</v>
      </c>
      <c r="R502">
        <v>141.80000000000001</v>
      </c>
      <c r="S502">
        <v>850</v>
      </c>
      <c r="T502" s="11">
        <v>20</v>
      </c>
      <c r="W502">
        <v>0</v>
      </c>
      <c r="X502" s="11">
        <v>10</v>
      </c>
      <c r="Y502" s="11">
        <v>30</v>
      </c>
      <c r="Z502">
        <v>6.1875999999999998</v>
      </c>
    </row>
    <row r="503" spans="1:26" x14ac:dyDescent="0.25">
      <c r="A503" s="11">
        <v>1.6</v>
      </c>
      <c r="B503" s="11">
        <v>1</v>
      </c>
      <c r="C503" s="11">
        <v>5</v>
      </c>
      <c r="D503">
        <v>6.8</v>
      </c>
      <c r="E503">
        <v>69.8</v>
      </c>
      <c r="F503">
        <v>280</v>
      </c>
      <c r="G503" s="11">
        <v>20</v>
      </c>
      <c r="H503" s="11">
        <v>0</v>
      </c>
      <c r="I503" s="11">
        <v>2</v>
      </c>
      <c r="J503" s="11">
        <v>0</v>
      </c>
      <c r="K503" s="11">
        <v>1.9</v>
      </c>
      <c r="N503">
        <v>1.54</v>
      </c>
      <c r="O503" s="11">
        <v>0.3</v>
      </c>
      <c r="P503" s="11">
        <v>5</v>
      </c>
      <c r="Q503" s="11">
        <v>11</v>
      </c>
      <c r="R503">
        <v>141.80000000000001</v>
      </c>
      <c r="S503">
        <v>850</v>
      </c>
      <c r="T503" s="11">
        <v>20</v>
      </c>
      <c r="W503">
        <v>0</v>
      </c>
      <c r="X503" s="11">
        <v>10</v>
      </c>
      <c r="Y503" s="11">
        <v>60</v>
      </c>
      <c r="Z503">
        <v>8.7143999999999995</v>
      </c>
    </row>
    <row r="504" spans="1:26" x14ac:dyDescent="0.25">
      <c r="A504" s="11">
        <v>1.6</v>
      </c>
      <c r="B504" s="11">
        <v>1</v>
      </c>
      <c r="C504" s="11">
        <v>5</v>
      </c>
      <c r="D504">
        <v>6.8</v>
      </c>
      <c r="E504">
        <v>69.8</v>
      </c>
      <c r="F504">
        <v>280</v>
      </c>
      <c r="G504" s="11">
        <v>40</v>
      </c>
      <c r="H504" s="11">
        <v>0</v>
      </c>
      <c r="I504" s="11">
        <v>2</v>
      </c>
      <c r="J504" s="11">
        <v>0</v>
      </c>
      <c r="K504" s="11">
        <v>1.9</v>
      </c>
      <c r="N504">
        <v>1.54</v>
      </c>
      <c r="O504" s="11">
        <v>0.3</v>
      </c>
      <c r="P504" s="11">
        <v>5</v>
      </c>
      <c r="Q504" s="11">
        <v>11</v>
      </c>
      <c r="R504">
        <v>141.80000000000001</v>
      </c>
      <c r="S504">
        <v>850</v>
      </c>
      <c r="T504" s="11">
        <v>20</v>
      </c>
      <c r="W504">
        <v>0</v>
      </c>
      <c r="X504" s="11">
        <v>10</v>
      </c>
      <c r="Y504" s="11">
        <v>90</v>
      </c>
      <c r="Z504">
        <v>4.1310000000000002</v>
      </c>
    </row>
    <row r="505" spans="1:26" x14ac:dyDescent="0.25">
      <c r="A505" s="11">
        <v>1.6</v>
      </c>
      <c r="B505" s="11">
        <v>1</v>
      </c>
      <c r="C505" s="11">
        <v>5</v>
      </c>
      <c r="D505">
        <v>6.8</v>
      </c>
      <c r="E505">
        <v>69.8</v>
      </c>
      <c r="F505">
        <v>280</v>
      </c>
      <c r="G505" s="11">
        <v>60</v>
      </c>
      <c r="H505" s="11">
        <v>0</v>
      </c>
      <c r="I505" s="11">
        <v>2</v>
      </c>
      <c r="J505" s="11">
        <v>0</v>
      </c>
      <c r="K505" s="11">
        <v>2</v>
      </c>
      <c r="N505">
        <v>1.54</v>
      </c>
      <c r="O505" s="11">
        <v>0.3</v>
      </c>
      <c r="P505" s="11">
        <v>5</v>
      </c>
      <c r="Q505" s="11">
        <v>11</v>
      </c>
      <c r="R505">
        <v>141.80000000000001</v>
      </c>
      <c r="S505">
        <v>850</v>
      </c>
      <c r="T505" s="11">
        <v>20</v>
      </c>
      <c r="W505">
        <v>0</v>
      </c>
      <c r="X505" s="11">
        <v>10</v>
      </c>
      <c r="Y505" s="11">
        <v>120</v>
      </c>
      <c r="Z505">
        <v>3.9840999999999998</v>
      </c>
    </row>
    <row r="506" spans="1:26" x14ac:dyDescent="0.25">
      <c r="A506" s="11">
        <v>1.51</v>
      </c>
      <c r="B506" s="11">
        <v>1</v>
      </c>
      <c r="C506" s="11">
        <v>5</v>
      </c>
      <c r="D506">
        <v>12.8</v>
      </c>
      <c r="E506" s="11">
        <v>453.54721000000001</v>
      </c>
      <c r="F506">
        <v>32.602069999999998</v>
      </c>
      <c r="G506" s="11">
        <v>5</v>
      </c>
      <c r="H506" s="11">
        <v>0</v>
      </c>
      <c r="I506" s="11">
        <v>1</v>
      </c>
      <c r="J506" s="11">
        <v>180</v>
      </c>
      <c r="K506">
        <v>0.18683</v>
      </c>
      <c r="N506">
        <v>1.54</v>
      </c>
      <c r="O506" s="11">
        <v>0.3</v>
      </c>
      <c r="P506" s="11">
        <v>5</v>
      </c>
      <c r="Q506" s="11">
        <v>11</v>
      </c>
      <c r="R506">
        <v>141.80000000000001</v>
      </c>
      <c r="S506">
        <v>850</v>
      </c>
      <c r="T506" s="11">
        <v>20</v>
      </c>
      <c r="W506">
        <v>0</v>
      </c>
      <c r="X506" s="11">
        <v>10</v>
      </c>
      <c r="Y506" s="11">
        <v>150</v>
      </c>
      <c r="Z506">
        <v>2.2800000000000002</v>
      </c>
    </row>
    <row r="507" spans="1:26" x14ac:dyDescent="0.25">
      <c r="A507" s="11">
        <v>1.51</v>
      </c>
      <c r="B507" s="11">
        <v>1</v>
      </c>
      <c r="C507" s="11">
        <v>5</v>
      </c>
      <c r="D507">
        <v>12.8</v>
      </c>
      <c r="E507" s="11">
        <v>453.54721000000001</v>
      </c>
      <c r="F507">
        <v>32.602069999999998</v>
      </c>
      <c r="G507" s="11">
        <v>30</v>
      </c>
      <c r="H507" s="11">
        <v>0</v>
      </c>
      <c r="I507" s="11">
        <v>1</v>
      </c>
      <c r="J507" s="11">
        <v>180</v>
      </c>
      <c r="K507">
        <v>0.31151000000000001</v>
      </c>
      <c r="N507">
        <v>1.54</v>
      </c>
      <c r="O507" s="11">
        <v>0.3</v>
      </c>
      <c r="P507" s="11">
        <v>5</v>
      </c>
      <c r="Q507" s="11">
        <v>11</v>
      </c>
      <c r="R507">
        <v>141.80000000000001</v>
      </c>
      <c r="S507">
        <v>850</v>
      </c>
      <c r="T507" s="11">
        <v>20</v>
      </c>
      <c r="W507">
        <v>0</v>
      </c>
      <c r="X507" s="11">
        <v>10</v>
      </c>
      <c r="Y507" s="11">
        <v>180</v>
      </c>
      <c r="Z507">
        <v>1.4278999999999999</v>
      </c>
    </row>
    <row r="508" spans="1:26" x14ac:dyDescent="0.25">
      <c r="A508" s="11">
        <v>1.51</v>
      </c>
      <c r="B508" s="11">
        <v>1</v>
      </c>
      <c r="C508" s="11">
        <v>5</v>
      </c>
      <c r="D508">
        <v>12.8</v>
      </c>
      <c r="E508" s="11">
        <v>453.54721000000001</v>
      </c>
      <c r="F508">
        <v>32.602069999999998</v>
      </c>
      <c r="G508" s="11">
        <v>40</v>
      </c>
      <c r="H508" s="11">
        <v>0</v>
      </c>
      <c r="I508" s="11">
        <v>1</v>
      </c>
      <c r="J508" s="11">
        <v>180</v>
      </c>
      <c r="K508">
        <v>0.41170000000000001</v>
      </c>
      <c r="N508">
        <v>1.54</v>
      </c>
      <c r="O508" s="11">
        <v>0.3</v>
      </c>
      <c r="P508" s="11">
        <v>5</v>
      </c>
      <c r="Q508" s="11">
        <v>11</v>
      </c>
      <c r="R508">
        <v>141.80000000000001</v>
      </c>
      <c r="S508">
        <v>850</v>
      </c>
      <c r="T508" s="11">
        <v>20</v>
      </c>
      <c r="W508">
        <v>0</v>
      </c>
      <c r="X508" s="11">
        <v>10</v>
      </c>
      <c r="Y508" s="11">
        <v>210</v>
      </c>
      <c r="Z508">
        <v>1.2809999999999999</v>
      </c>
    </row>
    <row r="509" spans="1:26" x14ac:dyDescent="0.25">
      <c r="A509" s="11">
        <v>1.51</v>
      </c>
      <c r="B509" s="11">
        <v>1</v>
      </c>
      <c r="C509" s="11">
        <v>5</v>
      </c>
      <c r="D509">
        <v>12.8</v>
      </c>
      <c r="E509" s="11">
        <v>453.54721000000001</v>
      </c>
      <c r="F509">
        <v>32.602069999999998</v>
      </c>
      <c r="G509" s="11">
        <v>50</v>
      </c>
      <c r="H509" s="11">
        <v>0</v>
      </c>
      <c r="I509" s="11">
        <v>1</v>
      </c>
      <c r="J509" s="11">
        <v>180</v>
      </c>
      <c r="K509">
        <v>0.46516999999999997</v>
      </c>
      <c r="N509">
        <v>1.54</v>
      </c>
      <c r="O509" s="11">
        <v>0.3</v>
      </c>
      <c r="P509" s="11">
        <v>5</v>
      </c>
      <c r="Q509" s="11">
        <v>11</v>
      </c>
      <c r="R509">
        <v>141.80000000000001</v>
      </c>
      <c r="S509">
        <v>850</v>
      </c>
      <c r="T509" s="11">
        <v>20</v>
      </c>
      <c r="W509">
        <v>0</v>
      </c>
      <c r="X509" s="11">
        <v>10</v>
      </c>
      <c r="Y509" s="11">
        <v>240</v>
      </c>
      <c r="Z509">
        <v>1.1047</v>
      </c>
    </row>
    <row r="510" spans="1:26" x14ac:dyDescent="0.25">
      <c r="A510" s="11">
        <v>1.51</v>
      </c>
      <c r="B510" s="11">
        <v>1</v>
      </c>
      <c r="C510" s="11">
        <v>5</v>
      </c>
      <c r="D510">
        <v>12.8</v>
      </c>
      <c r="E510" s="11">
        <v>453.54721000000001</v>
      </c>
      <c r="F510">
        <v>32.602069999999998</v>
      </c>
      <c r="G510" s="11">
        <v>55</v>
      </c>
      <c r="H510" s="11">
        <v>0</v>
      </c>
      <c r="I510" s="11">
        <v>1</v>
      </c>
      <c r="J510" s="11">
        <v>180</v>
      </c>
      <c r="K510">
        <v>0.57352000000000003</v>
      </c>
      <c r="N510">
        <v>1.54</v>
      </c>
      <c r="O510" s="11">
        <v>0.3</v>
      </c>
      <c r="P510" s="11">
        <v>5</v>
      </c>
      <c r="Q510" s="11">
        <v>11</v>
      </c>
      <c r="R510">
        <v>141.80000000000001</v>
      </c>
      <c r="S510">
        <v>850</v>
      </c>
      <c r="T510" s="11">
        <v>20</v>
      </c>
      <c r="W510">
        <v>0</v>
      </c>
      <c r="X510" s="11">
        <v>10</v>
      </c>
      <c r="Y510" s="11">
        <v>270</v>
      </c>
      <c r="Z510">
        <v>1.4278999999999999</v>
      </c>
    </row>
    <row r="511" spans="1:26" x14ac:dyDescent="0.25">
      <c r="A511" s="11">
        <v>1.51</v>
      </c>
      <c r="B511" s="11">
        <v>1</v>
      </c>
      <c r="C511" s="11">
        <v>5</v>
      </c>
      <c r="D511">
        <v>12.8</v>
      </c>
      <c r="E511" s="11">
        <v>453.54721000000001</v>
      </c>
      <c r="F511">
        <v>32.602069999999998</v>
      </c>
      <c r="G511" s="11">
        <v>75</v>
      </c>
      <c r="H511" s="11">
        <v>0</v>
      </c>
      <c r="I511" s="11">
        <v>1</v>
      </c>
      <c r="J511" s="11">
        <v>180</v>
      </c>
      <c r="K511">
        <v>0.65908</v>
      </c>
      <c r="N511">
        <v>1.54</v>
      </c>
      <c r="O511" s="11">
        <v>0.3</v>
      </c>
      <c r="P511" s="11">
        <v>5</v>
      </c>
      <c r="Q511" s="11">
        <v>11</v>
      </c>
      <c r="R511">
        <v>141.80000000000001</v>
      </c>
      <c r="S511">
        <v>850</v>
      </c>
      <c r="T511" s="11">
        <v>20</v>
      </c>
      <c r="W511">
        <v>0</v>
      </c>
      <c r="X511" s="11">
        <v>10</v>
      </c>
      <c r="Y511" s="11">
        <v>300</v>
      </c>
      <c r="Z511">
        <v>1.2809999999999999</v>
      </c>
    </row>
    <row r="512" spans="1:26" x14ac:dyDescent="0.25">
      <c r="A512" s="11">
        <v>1.51</v>
      </c>
      <c r="B512" s="11">
        <v>1</v>
      </c>
      <c r="C512" s="11">
        <v>5</v>
      </c>
      <c r="D512">
        <v>12.8</v>
      </c>
      <c r="E512" s="11">
        <v>453.54721000000001</v>
      </c>
      <c r="F512">
        <v>32.602069999999998</v>
      </c>
      <c r="G512" s="11">
        <v>95</v>
      </c>
      <c r="H512" s="11">
        <v>0</v>
      </c>
      <c r="I512" s="11">
        <v>1</v>
      </c>
      <c r="J512" s="11">
        <v>180</v>
      </c>
      <c r="K512">
        <v>0.53637000000000001</v>
      </c>
      <c r="N512">
        <v>1.54</v>
      </c>
      <c r="O512" s="11">
        <v>0.3</v>
      </c>
      <c r="P512" s="11">
        <v>5</v>
      </c>
      <c r="Q512" s="11">
        <v>11</v>
      </c>
      <c r="R512">
        <v>141.80000000000001</v>
      </c>
      <c r="S512">
        <v>850</v>
      </c>
      <c r="T512" s="11">
        <v>20</v>
      </c>
      <c r="W512">
        <v>0</v>
      </c>
      <c r="X512" s="11">
        <v>10</v>
      </c>
      <c r="Y512" s="11">
        <v>330</v>
      </c>
      <c r="Z512">
        <v>3.8078000000000003</v>
      </c>
    </row>
    <row r="513" spans="1:26" x14ac:dyDescent="0.25">
      <c r="A513" s="11">
        <v>1.51</v>
      </c>
      <c r="B513" s="11">
        <v>1</v>
      </c>
      <c r="C513" s="11">
        <v>5</v>
      </c>
      <c r="D513">
        <v>12.8</v>
      </c>
      <c r="E513" s="11">
        <v>453.54721000000001</v>
      </c>
      <c r="F513">
        <v>32.602069999999998</v>
      </c>
      <c r="G513" s="11">
        <v>130</v>
      </c>
      <c r="H513" s="11">
        <v>0</v>
      </c>
      <c r="I513" s="11">
        <v>1</v>
      </c>
      <c r="J513" s="11">
        <v>180</v>
      </c>
      <c r="K513">
        <v>0.60250999999999999</v>
      </c>
      <c r="N513">
        <v>1.54</v>
      </c>
      <c r="O513" s="11">
        <v>0.3</v>
      </c>
      <c r="P513" s="11">
        <v>5</v>
      </c>
      <c r="Q513" s="11">
        <v>11</v>
      </c>
      <c r="R513">
        <v>141.80000000000001</v>
      </c>
      <c r="S513">
        <v>850</v>
      </c>
      <c r="T513" s="11">
        <v>20</v>
      </c>
      <c r="W513">
        <v>0</v>
      </c>
      <c r="X513" s="11">
        <v>10</v>
      </c>
      <c r="Y513" s="11">
        <v>360</v>
      </c>
      <c r="Z513">
        <v>2.6324999999999998</v>
      </c>
    </row>
    <row r="514" spans="1:26" x14ac:dyDescent="0.25">
      <c r="A514" s="11">
        <v>1.51</v>
      </c>
      <c r="B514" s="11">
        <v>1</v>
      </c>
      <c r="C514" s="11">
        <v>5</v>
      </c>
      <c r="D514">
        <v>12.8</v>
      </c>
      <c r="E514" s="11">
        <v>453.54721000000001</v>
      </c>
      <c r="F514">
        <v>32.602069999999998</v>
      </c>
      <c r="G514" s="11">
        <v>170</v>
      </c>
      <c r="H514" s="11">
        <v>0</v>
      </c>
      <c r="I514" s="11">
        <v>1</v>
      </c>
      <c r="J514" s="11">
        <v>180</v>
      </c>
      <c r="K514">
        <v>0.66413999999999995</v>
      </c>
      <c r="N514">
        <v>1.54</v>
      </c>
      <c r="O514" s="11">
        <v>0.3</v>
      </c>
      <c r="P514" s="11">
        <v>5</v>
      </c>
      <c r="Q514" s="11">
        <v>11</v>
      </c>
      <c r="R514">
        <v>141.80000000000001</v>
      </c>
      <c r="S514">
        <v>850</v>
      </c>
      <c r="T514" s="11">
        <v>40</v>
      </c>
      <c r="W514">
        <v>0</v>
      </c>
      <c r="X514" s="11">
        <v>10</v>
      </c>
      <c r="Y514">
        <v>0</v>
      </c>
      <c r="Z514">
        <v>10.5654</v>
      </c>
    </row>
    <row r="515" spans="1:26" x14ac:dyDescent="0.25">
      <c r="A515" s="11">
        <v>1.51</v>
      </c>
      <c r="B515" s="11">
        <v>1</v>
      </c>
      <c r="C515" s="11">
        <v>5</v>
      </c>
      <c r="D515">
        <v>12.8</v>
      </c>
      <c r="E515" s="11">
        <v>453.54721000000001</v>
      </c>
      <c r="F515">
        <v>32.602069999999998</v>
      </c>
      <c r="G515" s="11">
        <v>220</v>
      </c>
      <c r="H515" s="11">
        <v>0</v>
      </c>
      <c r="I515" s="11">
        <v>1</v>
      </c>
      <c r="J515" s="11">
        <v>180</v>
      </c>
      <c r="K515">
        <v>0.60757000000000005</v>
      </c>
      <c r="N515">
        <v>1.54</v>
      </c>
      <c r="O515" s="11">
        <v>0.3</v>
      </c>
      <c r="P515" s="11">
        <v>5</v>
      </c>
      <c r="Q515" s="11">
        <v>11</v>
      </c>
      <c r="R515">
        <v>141.80000000000001</v>
      </c>
      <c r="S515">
        <v>850</v>
      </c>
      <c r="T515" s="11">
        <v>40</v>
      </c>
      <c r="W515">
        <v>0</v>
      </c>
      <c r="X515" s="11">
        <v>10</v>
      </c>
      <c r="Y515" s="11">
        <v>30</v>
      </c>
      <c r="Z515">
        <v>10.5654</v>
      </c>
    </row>
    <row r="516" spans="1:26" x14ac:dyDescent="0.25">
      <c r="A516" s="11">
        <v>1.51</v>
      </c>
      <c r="B516" s="11">
        <v>1</v>
      </c>
      <c r="C516" s="11">
        <v>5</v>
      </c>
      <c r="D516">
        <v>12.8</v>
      </c>
      <c r="E516" s="11">
        <v>453.54721000000001</v>
      </c>
      <c r="F516">
        <v>32.602069999999998</v>
      </c>
      <c r="G516" s="11">
        <v>255</v>
      </c>
      <c r="H516" s="11">
        <v>0</v>
      </c>
      <c r="I516" s="11">
        <v>1</v>
      </c>
      <c r="J516" s="11">
        <v>180</v>
      </c>
      <c r="K516">
        <v>0.64471999999999996</v>
      </c>
      <c r="N516">
        <v>1.54</v>
      </c>
      <c r="O516" s="11">
        <v>0.3</v>
      </c>
      <c r="P516" s="11">
        <v>5</v>
      </c>
      <c r="Q516" s="11">
        <v>11</v>
      </c>
      <c r="R516">
        <v>141.80000000000001</v>
      </c>
      <c r="S516">
        <v>850</v>
      </c>
      <c r="T516" s="11">
        <v>40</v>
      </c>
      <c r="W516">
        <v>0</v>
      </c>
      <c r="X516" s="11">
        <v>10</v>
      </c>
      <c r="Y516" s="11">
        <v>60</v>
      </c>
      <c r="Z516">
        <v>10.5654</v>
      </c>
    </row>
    <row r="517" spans="1:26" x14ac:dyDescent="0.25">
      <c r="A517" s="11">
        <v>1.51</v>
      </c>
      <c r="B517" s="11">
        <v>1</v>
      </c>
      <c r="C517" s="11">
        <v>5</v>
      </c>
      <c r="D517">
        <v>12.8</v>
      </c>
      <c r="E517" s="11">
        <v>453.54721000000001</v>
      </c>
      <c r="F517">
        <v>32.602069999999998</v>
      </c>
      <c r="G517" s="11">
        <v>280</v>
      </c>
      <c r="H517" s="11">
        <v>0</v>
      </c>
      <c r="I517" s="11">
        <v>1</v>
      </c>
      <c r="J517" s="11">
        <v>180</v>
      </c>
      <c r="K517">
        <v>0.53947000000000001</v>
      </c>
      <c r="N517">
        <v>1.54</v>
      </c>
      <c r="O517" s="11">
        <v>0.3</v>
      </c>
      <c r="P517" s="11">
        <v>5</v>
      </c>
      <c r="Q517" s="11">
        <v>11</v>
      </c>
      <c r="R517">
        <v>141.80000000000001</v>
      </c>
      <c r="S517">
        <v>850</v>
      </c>
      <c r="T517" s="11">
        <v>40</v>
      </c>
      <c r="W517">
        <v>0</v>
      </c>
      <c r="X517" s="11">
        <v>10</v>
      </c>
      <c r="Y517" s="11">
        <v>90</v>
      </c>
      <c r="Z517">
        <v>6.1875999999999998</v>
      </c>
    </row>
    <row r="518" spans="1:26" x14ac:dyDescent="0.25">
      <c r="A518" s="11">
        <v>1.51</v>
      </c>
      <c r="B518" s="11">
        <v>1</v>
      </c>
      <c r="C518" s="11">
        <v>5</v>
      </c>
      <c r="D518">
        <v>12.8</v>
      </c>
      <c r="E518" s="11">
        <v>453.54721000000001</v>
      </c>
      <c r="F518">
        <v>32.602069999999998</v>
      </c>
      <c r="G518" s="11">
        <v>320</v>
      </c>
      <c r="H518" s="11">
        <v>0</v>
      </c>
      <c r="I518" s="11">
        <v>1</v>
      </c>
      <c r="J518" s="11">
        <v>180</v>
      </c>
      <c r="K518">
        <v>0.40212999999999999</v>
      </c>
      <c r="N518">
        <v>1.54</v>
      </c>
      <c r="O518" s="11">
        <v>0.3</v>
      </c>
      <c r="P518" s="11">
        <v>5</v>
      </c>
      <c r="Q518" s="11">
        <v>11</v>
      </c>
      <c r="R518">
        <v>141.80000000000001</v>
      </c>
      <c r="S518">
        <v>850</v>
      </c>
      <c r="T518" s="11">
        <v>40</v>
      </c>
      <c r="W518">
        <v>0</v>
      </c>
      <c r="X518" s="11">
        <v>10</v>
      </c>
      <c r="Y518" s="11">
        <v>120</v>
      </c>
      <c r="Z518">
        <v>6.6871</v>
      </c>
    </row>
    <row r="519" spans="1:26" x14ac:dyDescent="0.25">
      <c r="A519" s="11">
        <v>1.51</v>
      </c>
      <c r="B519" s="11">
        <v>1</v>
      </c>
      <c r="C519" s="11">
        <v>5</v>
      </c>
      <c r="D519">
        <v>12.8</v>
      </c>
      <c r="E519" s="11">
        <v>453.54721000000001</v>
      </c>
      <c r="F519">
        <v>32.602069999999998</v>
      </c>
      <c r="G519" s="11">
        <v>335</v>
      </c>
      <c r="H519" s="11">
        <v>0</v>
      </c>
      <c r="I519" s="11">
        <v>1</v>
      </c>
      <c r="J519" s="11">
        <v>180</v>
      </c>
      <c r="K519">
        <v>0.29209000000000002</v>
      </c>
      <c r="N519">
        <v>1.54</v>
      </c>
      <c r="O519" s="11">
        <v>0.3</v>
      </c>
      <c r="P519" s="11">
        <v>5</v>
      </c>
      <c r="Q519" s="11">
        <v>11</v>
      </c>
      <c r="R519">
        <v>141.80000000000001</v>
      </c>
      <c r="S519">
        <v>850</v>
      </c>
      <c r="T519" s="11">
        <v>40</v>
      </c>
      <c r="W519">
        <v>0</v>
      </c>
      <c r="X519" s="11">
        <v>10</v>
      </c>
      <c r="Y519" s="11">
        <v>150</v>
      </c>
      <c r="Z519">
        <v>3.8078000000000003</v>
      </c>
    </row>
    <row r="520" spans="1:26" x14ac:dyDescent="0.25">
      <c r="A520" s="11">
        <v>1.51</v>
      </c>
      <c r="B520" s="11">
        <v>1</v>
      </c>
      <c r="C520" s="11">
        <v>5</v>
      </c>
      <c r="D520">
        <v>12.8</v>
      </c>
      <c r="E520" s="11">
        <v>453.54721000000001</v>
      </c>
      <c r="F520">
        <v>32.602069999999998</v>
      </c>
      <c r="G520" s="11">
        <v>375</v>
      </c>
      <c r="H520" s="11">
        <v>0</v>
      </c>
      <c r="I520" s="11">
        <v>1</v>
      </c>
      <c r="J520" s="11">
        <v>180</v>
      </c>
      <c r="K520">
        <v>0.27744999999999997</v>
      </c>
      <c r="N520">
        <v>1.54</v>
      </c>
      <c r="O520" s="11">
        <v>0.3</v>
      </c>
      <c r="P520" s="11">
        <v>5</v>
      </c>
      <c r="Q520" s="11">
        <v>11</v>
      </c>
      <c r="R520">
        <v>141.80000000000001</v>
      </c>
      <c r="S520">
        <v>850</v>
      </c>
      <c r="T520" s="11">
        <v>40</v>
      </c>
      <c r="W520">
        <v>0</v>
      </c>
      <c r="X520" s="11">
        <v>10</v>
      </c>
      <c r="Y520" s="11">
        <v>180</v>
      </c>
      <c r="Z520">
        <v>2.4562999999999997</v>
      </c>
    </row>
    <row r="521" spans="1:26" x14ac:dyDescent="0.25">
      <c r="A521" s="11">
        <v>1.51</v>
      </c>
      <c r="B521" s="11">
        <v>1</v>
      </c>
      <c r="C521" s="11">
        <v>5</v>
      </c>
      <c r="D521">
        <v>12.8</v>
      </c>
      <c r="E521" s="11">
        <v>453.54721000000001</v>
      </c>
      <c r="F521">
        <v>32.602069999999998</v>
      </c>
      <c r="G521" s="11">
        <v>400</v>
      </c>
      <c r="H521" s="11">
        <v>0</v>
      </c>
      <c r="I521" s="11">
        <v>1</v>
      </c>
      <c r="J521" s="11">
        <v>180</v>
      </c>
      <c r="K521">
        <v>0.24678</v>
      </c>
      <c r="N521">
        <v>1.54</v>
      </c>
      <c r="O521" s="11">
        <v>0.3</v>
      </c>
      <c r="P521" s="11">
        <v>5</v>
      </c>
      <c r="Q521" s="11">
        <v>11</v>
      </c>
      <c r="R521">
        <v>141.80000000000001</v>
      </c>
      <c r="S521">
        <v>850</v>
      </c>
      <c r="T521" s="11">
        <v>40</v>
      </c>
      <c r="W521">
        <v>0</v>
      </c>
      <c r="X521" s="11">
        <v>10</v>
      </c>
      <c r="Y521" s="11">
        <v>210</v>
      </c>
      <c r="Z521">
        <v>2.1036999999999999</v>
      </c>
    </row>
    <row r="522" spans="1:26" x14ac:dyDescent="0.25">
      <c r="A522" s="11">
        <v>1.51</v>
      </c>
      <c r="B522" s="11">
        <v>1</v>
      </c>
      <c r="C522" s="11">
        <v>5</v>
      </c>
      <c r="D522">
        <v>12.8</v>
      </c>
      <c r="E522" s="11">
        <v>453.54721000000001</v>
      </c>
      <c r="F522">
        <v>32.602069999999998</v>
      </c>
      <c r="G522" s="11">
        <v>430</v>
      </c>
      <c r="H522" s="11">
        <v>0</v>
      </c>
      <c r="I522" s="11">
        <v>1</v>
      </c>
      <c r="J522" s="11">
        <v>180</v>
      </c>
      <c r="K522">
        <v>0.31151000000000001</v>
      </c>
      <c r="N522">
        <v>1.54</v>
      </c>
      <c r="O522" s="11">
        <v>0.3</v>
      </c>
      <c r="P522" s="11">
        <v>5</v>
      </c>
      <c r="Q522" s="11">
        <v>11</v>
      </c>
      <c r="R522">
        <v>141.80000000000001</v>
      </c>
      <c r="S522">
        <v>850</v>
      </c>
      <c r="T522" s="11">
        <v>40</v>
      </c>
      <c r="W522">
        <v>0</v>
      </c>
      <c r="X522" s="11">
        <v>10</v>
      </c>
      <c r="Y522" s="11">
        <v>240</v>
      </c>
      <c r="Z522">
        <v>2.4562999999999997</v>
      </c>
    </row>
    <row r="523" spans="1:26" x14ac:dyDescent="0.25">
      <c r="A523" s="11">
        <v>1.51</v>
      </c>
      <c r="B523" s="11">
        <v>1</v>
      </c>
      <c r="C523" s="11">
        <v>5</v>
      </c>
      <c r="D523">
        <v>12.8</v>
      </c>
      <c r="E523" s="11">
        <v>453.54721000000001</v>
      </c>
      <c r="F523">
        <v>32.602069999999998</v>
      </c>
      <c r="G523" s="11">
        <v>455</v>
      </c>
      <c r="H523" s="11">
        <v>0</v>
      </c>
      <c r="I523" s="11">
        <v>1</v>
      </c>
      <c r="J523" s="11">
        <v>180</v>
      </c>
      <c r="K523">
        <v>0.30643999999999999</v>
      </c>
      <c r="N523">
        <v>1.54</v>
      </c>
      <c r="O523" s="11">
        <v>0.3</v>
      </c>
      <c r="P523" s="11">
        <v>5</v>
      </c>
      <c r="Q523" s="11">
        <v>11</v>
      </c>
      <c r="R523">
        <v>141.80000000000001</v>
      </c>
      <c r="S523">
        <v>850</v>
      </c>
      <c r="T523" s="11">
        <v>40</v>
      </c>
      <c r="W523">
        <v>0</v>
      </c>
      <c r="X523" s="11">
        <v>10</v>
      </c>
      <c r="Y523" s="11">
        <v>270</v>
      </c>
      <c r="Z523">
        <v>2.1036999999999999</v>
      </c>
    </row>
    <row r="524" spans="1:26" x14ac:dyDescent="0.25">
      <c r="A524" s="11">
        <v>1.51</v>
      </c>
      <c r="B524" s="11">
        <v>1</v>
      </c>
      <c r="C524" s="11">
        <v>5</v>
      </c>
      <c r="D524">
        <v>12.8</v>
      </c>
      <c r="E524" s="11">
        <v>453.54721000000001</v>
      </c>
      <c r="F524">
        <v>32.602069999999998</v>
      </c>
      <c r="G524" s="11">
        <v>475</v>
      </c>
      <c r="H524" s="11">
        <v>0</v>
      </c>
      <c r="I524" s="11">
        <v>1</v>
      </c>
      <c r="J524" s="11">
        <v>180</v>
      </c>
      <c r="K524">
        <v>0.25324999999999998</v>
      </c>
      <c r="N524">
        <v>1.54</v>
      </c>
      <c r="O524" s="11">
        <v>0.3</v>
      </c>
      <c r="P524" s="11">
        <v>5</v>
      </c>
      <c r="Q524" s="11">
        <v>11</v>
      </c>
      <c r="R524">
        <v>141.80000000000001</v>
      </c>
      <c r="S524">
        <v>850</v>
      </c>
      <c r="T524" s="11">
        <v>40</v>
      </c>
      <c r="W524">
        <v>0</v>
      </c>
      <c r="X524" s="11">
        <v>10</v>
      </c>
      <c r="Y524" s="11">
        <v>300</v>
      </c>
      <c r="Z524">
        <v>1.9567999999999999</v>
      </c>
    </row>
    <row r="525" spans="1:26" x14ac:dyDescent="0.25">
      <c r="A525" s="11">
        <v>1.51</v>
      </c>
      <c r="B525" s="11">
        <v>1</v>
      </c>
      <c r="C525" s="11">
        <v>5</v>
      </c>
      <c r="D525">
        <v>12.8</v>
      </c>
      <c r="E525" s="11">
        <v>453.54721000000001</v>
      </c>
      <c r="F525">
        <v>32.602069999999998</v>
      </c>
      <c r="G525" s="11">
        <v>485</v>
      </c>
      <c r="H525" s="11">
        <v>0</v>
      </c>
      <c r="I525" s="11">
        <v>1</v>
      </c>
      <c r="J525" s="11">
        <v>180</v>
      </c>
      <c r="K525">
        <v>0.22089</v>
      </c>
      <c r="N525">
        <v>1.54</v>
      </c>
      <c r="O525" s="11">
        <v>0.3</v>
      </c>
      <c r="P525" s="11">
        <v>5</v>
      </c>
      <c r="Q525" s="11">
        <v>11</v>
      </c>
      <c r="R525">
        <v>141.80000000000001</v>
      </c>
      <c r="S525">
        <v>850</v>
      </c>
      <c r="T525" s="11">
        <v>40</v>
      </c>
      <c r="W525">
        <v>0</v>
      </c>
      <c r="X525" s="11">
        <v>10</v>
      </c>
      <c r="Y525" s="11">
        <v>330</v>
      </c>
      <c r="Z525">
        <v>1.2809999999999999</v>
      </c>
    </row>
    <row r="526" spans="1:26" x14ac:dyDescent="0.25">
      <c r="A526" s="11">
        <v>1.51</v>
      </c>
      <c r="B526" s="11">
        <v>1</v>
      </c>
      <c r="C526" s="11">
        <v>5</v>
      </c>
      <c r="D526">
        <v>12.8</v>
      </c>
      <c r="E526" s="11">
        <v>453.54721000000001</v>
      </c>
      <c r="F526">
        <v>32.602069999999998</v>
      </c>
      <c r="G526" s="11">
        <v>515</v>
      </c>
      <c r="H526" s="11">
        <v>0</v>
      </c>
      <c r="I526" s="11">
        <v>1</v>
      </c>
      <c r="J526" s="11">
        <v>180</v>
      </c>
      <c r="K526">
        <v>0.33739999999999998</v>
      </c>
      <c r="N526">
        <v>1.54</v>
      </c>
      <c r="O526" s="11">
        <v>0.3</v>
      </c>
      <c r="P526" s="11">
        <v>5</v>
      </c>
      <c r="Q526" s="11">
        <v>11</v>
      </c>
      <c r="R526">
        <v>141.80000000000001</v>
      </c>
      <c r="S526">
        <v>850</v>
      </c>
      <c r="T526" s="11">
        <v>40</v>
      </c>
      <c r="W526">
        <v>0</v>
      </c>
      <c r="X526" s="11">
        <v>10</v>
      </c>
      <c r="Y526" s="11">
        <v>360</v>
      </c>
      <c r="Z526">
        <v>1.1047</v>
      </c>
    </row>
    <row r="527" spans="1:26" x14ac:dyDescent="0.25">
      <c r="A527" s="11">
        <v>1.51</v>
      </c>
      <c r="B527" s="11">
        <v>1</v>
      </c>
      <c r="C527" s="11">
        <v>5</v>
      </c>
      <c r="D527">
        <v>12.8</v>
      </c>
      <c r="E527" s="11">
        <v>453.54721000000001</v>
      </c>
      <c r="F527">
        <v>32.602069999999998</v>
      </c>
      <c r="G527" s="11">
        <v>540</v>
      </c>
      <c r="H527" s="11">
        <v>0</v>
      </c>
      <c r="I527" s="11">
        <v>1</v>
      </c>
      <c r="J527" s="11">
        <v>180</v>
      </c>
      <c r="K527">
        <v>0.37624000000000002</v>
      </c>
      <c r="N527">
        <v>1.54</v>
      </c>
      <c r="O527" s="11">
        <v>0.3</v>
      </c>
      <c r="P527" s="11">
        <v>5</v>
      </c>
      <c r="Q527" s="11">
        <v>11</v>
      </c>
      <c r="R527">
        <v>141.80000000000001</v>
      </c>
      <c r="S527">
        <v>850</v>
      </c>
      <c r="T527" s="11">
        <v>60</v>
      </c>
      <c r="W527">
        <v>0</v>
      </c>
      <c r="X527" s="11">
        <v>10</v>
      </c>
      <c r="Y527">
        <v>0</v>
      </c>
      <c r="Z527">
        <v>13.0922</v>
      </c>
    </row>
    <row r="528" spans="1:26" x14ac:dyDescent="0.25">
      <c r="A528" s="11">
        <v>1.51</v>
      </c>
      <c r="B528" s="11">
        <v>1</v>
      </c>
      <c r="C528" s="11">
        <v>5</v>
      </c>
      <c r="D528">
        <v>12.8</v>
      </c>
      <c r="E528" s="11">
        <v>453.54721000000001</v>
      </c>
      <c r="F528">
        <v>32.602069999999998</v>
      </c>
      <c r="G528" s="11">
        <v>560</v>
      </c>
      <c r="H528" s="11">
        <v>0</v>
      </c>
      <c r="I528" s="11">
        <v>1</v>
      </c>
      <c r="J528" s="11">
        <v>180</v>
      </c>
      <c r="K528">
        <v>0.36470000000000002</v>
      </c>
      <c r="N528">
        <v>1.54</v>
      </c>
      <c r="O528" s="11">
        <v>0.3</v>
      </c>
      <c r="P528" s="11">
        <v>5</v>
      </c>
      <c r="Q528" s="11">
        <v>11</v>
      </c>
      <c r="R528">
        <v>141.80000000000001</v>
      </c>
      <c r="S528">
        <v>850</v>
      </c>
      <c r="T528" s="11">
        <v>60</v>
      </c>
      <c r="W528">
        <v>0</v>
      </c>
      <c r="X528" s="11">
        <v>10</v>
      </c>
      <c r="Y528" s="11">
        <v>30</v>
      </c>
      <c r="Z528">
        <v>14.9726</v>
      </c>
    </row>
    <row r="529" spans="1:26" x14ac:dyDescent="0.25">
      <c r="A529" s="11">
        <v>1.51</v>
      </c>
      <c r="B529" s="11">
        <v>1</v>
      </c>
      <c r="C529" s="11">
        <v>5</v>
      </c>
      <c r="D529">
        <v>12.8</v>
      </c>
      <c r="E529" s="11">
        <v>453.54721000000001</v>
      </c>
      <c r="F529">
        <v>32.602069999999998</v>
      </c>
      <c r="G529" s="11">
        <v>580</v>
      </c>
      <c r="H529" s="11">
        <v>0</v>
      </c>
      <c r="I529" s="11">
        <v>1</v>
      </c>
      <c r="J529" s="11">
        <v>180</v>
      </c>
      <c r="K529">
        <v>0.38918000000000003</v>
      </c>
      <c r="N529">
        <v>1.54</v>
      </c>
      <c r="O529" s="11">
        <v>0.3</v>
      </c>
      <c r="P529" s="11">
        <v>5</v>
      </c>
      <c r="Q529" s="11">
        <v>11</v>
      </c>
      <c r="R529">
        <v>141.80000000000001</v>
      </c>
      <c r="S529">
        <v>850</v>
      </c>
      <c r="T529" s="11">
        <v>60</v>
      </c>
      <c r="W529">
        <v>0</v>
      </c>
      <c r="X529" s="11">
        <v>10</v>
      </c>
      <c r="Y529" s="11">
        <v>60</v>
      </c>
      <c r="Z529">
        <v>16.1478</v>
      </c>
    </row>
    <row r="530" spans="1:26" x14ac:dyDescent="0.25">
      <c r="A530" s="11">
        <v>1.51</v>
      </c>
      <c r="B530" s="11">
        <v>1</v>
      </c>
      <c r="C530" s="11">
        <v>5</v>
      </c>
      <c r="D530">
        <v>12.8</v>
      </c>
      <c r="E530" s="11">
        <v>453.54721000000001</v>
      </c>
      <c r="F530">
        <v>32.602069999999998</v>
      </c>
      <c r="G530" s="11">
        <v>615</v>
      </c>
      <c r="H530" s="11">
        <v>0</v>
      </c>
      <c r="I530" s="11">
        <v>1</v>
      </c>
      <c r="J530" s="11">
        <v>180</v>
      </c>
      <c r="K530">
        <v>0.35343999999999998</v>
      </c>
      <c r="N530">
        <v>1.54</v>
      </c>
      <c r="O530" s="11">
        <v>0.3</v>
      </c>
      <c r="P530" s="11">
        <v>5</v>
      </c>
      <c r="Q530" s="11">
        <v>11</v>
      </c>
      <c r="R530">
        <v>141.80000000000001</v>
      </c>
      <c r="S530">
        <v>850</v>
      </c>
      <c r="T530" s="11">
        <v>60</v>
      </c>
      <c r="W530">
        <v>0</v>
      </c>
      <c r="X530" s="11">
        <v>10</v>
      </c>
      <c r="Y530" s="11">
        <v>90</v>
      </c>
      <c r="Z530">
        <v>6.1875999999999998</v>
      </c>
    </row>
    <row r="531" spans="1:26" x14ac:dyDescent="0.25">
      <c r="A531" s="11">
        <v>1.51</v>
      </c>
      <c r="B531" s="11">
        <v>1</v>
      </c>
      <c r="C531" s="11">
        <v>5</v>
      </c>
      <c r="D531">
        <v>12.8</v>
      </c>
      <c r="E531" s="11">
        <v>453.54721000000001</v>
      </c>
      <c r="F531">
        <v>32.602069999999998</v>
      </c>
      <c r="G531" s="11">
        <v>640</v>
      </c>
      <c r="H531" s="11">
        <v>0</v>
      </c>
      <c r="I531" s="11">
        <v>1</v>
      </c>
      <c r="J531" s="11">
        <v>180</v>
      </c>
      <c r="K531">
        <v>0.38918000000000003</v>
      </c>
      <c r="N531">
        <v>1.54</v>
      </c>
      <c r="O531" s="11">
        <v>0.3</v>
      </c>
      <c r="P531" s="11">
        <v>5</v>
      </c>
      <c r="Q531" s="11">
        <v>11</v>
      </c>
      <c r="R531">
        <v>141.80000000000001</v>
      </c>
      <c r="S531">
        <v>850</v>
      </c>
      <c r="T531" s="11">
        <v>60</v>
      </c>
      <c r="W531">
        <v>0</v>
      </c>
      <c r="X531" s="11">
        <v>10</v>
      </c>
      <c r="Y531" s="11">
        <v>120</v>
      </c>
      <c r="Z531">
        <v>9.5664999999999996</v>
      </c>
    </row>
    <row r="532" spans="1:26" x14ac:dyDescent="0.25">
      <c r="A532" s="11">
        <v>1.51</v>
      </c>
      <c r="B532" s="11">
        <v>1</v>
      </c>
      <c r="C532" s="11">
        <v>5</v>
      </c>
      <c r="D532">
        <v>12.8</v>
      </c>
      <c r="E532" s="11">
        <v>453.54721000000001</v>
      </c>
      <c r="F532">
        <v>32.602069999999998</v>
      </c>
      <c r="G532" s="11">
        <v>650</v>
      </c>
      <c r="H532" s="11">
        <v>0</v>
      </c>
      <c r="I532" s="11">
        <v>1</v>
      </c>
      <c r="J532" s="11">
        <v>180</v>
      </c>
      <c r="K532">
        <v>0.36975999999999998</v>
      </c>
      <c r="N532">
        <v>1.54</v>
      </c>
      <c r="O532" s="11">
        <v>0.3</v>
      </c>
      <c r="P532" s="11">
        <v>5</v>
      </c>
      <c r="Q532" s="11">
        <v>11</v>
      </c>
      <c r="R532">
        <v>141.80000000000001</v>
      </c>
      <c r="S532">
        <v>850</v>
      </c>
      <c r="T532" s="11">
        <v>60</v>
      </c>
      <c r="W532">
        <v>0</v>
      </c>
      <c r="X532" s="11">
        <v>10</v>
      </c>
      <c r="Y532" s="11">
        <v>150</v>
      </c>
      <c r="Z532">
        <v>6.0114000000000001</v>
      </c>
    </row>
    <row r="533" spans="1:26" x14ac:dyDescent="0.25">
      <c r="A533" s="11">
        <v>1.59</v>
      </c>
      <c r="B533" s="11">
        <v>1</v>
      </c>
      <c r="C533" s="11">
        <v>5</v>
      </c>
      <c r="D533">
        <v>11.5</v>
      </c>
      <c r="E533" s="11">
        <v>15.6</v>
      </c>
      <c r="F533" s="11">
        <v>525</v>
      </c>
      <c r="G533" s="11">
        <v>5</v>
      </c>
      <c r="H533" s="11">
        <v>0</v>
      </c>
      <c r="I533" s="11">
        <v>1</v>
      </c>
      <c r="J533" s="11">
        <v>119</v>
      </c>
      <c r="K533">
        <v>0.10784000000000001</v>
      </c>
      <c r="N533">
        <v>1.54</v>
      </c>
      <c r="O533" s="11">
        <v>0.3</v>
      </c>
      <c r="P533" s="11">
        <v>5</v>
      </c>
      <c r="Q533" s="11">
        <v>11</v>
      </c>
      <c r="R533">
        <v>141.80000000000001</v>
      </c>
      <c r="S533">
        <v>850</v>
      </c>
      <c r="T533" s="11">
        <v>60</v>
      </c>
      <c r="W533">
        <v>0</v>
      </c>
      <c r="X533" s="11">
        <v>10</v>
      </c>
      <c r="Y533" s="11">
        <v>180</v>
      </c>
      <c r="Z533">
        <v>4.4835000000000003</v>
      </c>
    </row>
    <row r="534" spans="1:26" x14ac:dyDescent="0.25">
      <c r="A534" s="11">
        <v>1.59</v>
      </c>
      <c r="B534" s="11">
        <v>1</v>
      </c>
      <c r="C534" s="11">
        <v>5</v>
      </c>
      <c r="D534">
        <v>11.5</v>
      </c>
      <c r="E534" s="11">
        <v>15.6</v>
      </c>
      <c r="F534" s="11">
        <v>525</v>
      </c>
      <c r="G534" s="11">
        <v>15</v>
      </c>
      <c r="H534" s="11">
        <v>0</v>
      </c>
      <c r="I534" s="11">
        <v>1</v>
      </c>
      <c r="J534" s="11">
        <v>119</v>
      </c>
      <c r="K534">
        <v>0.18873999999999999</v>
      </c>
      <c r="N534">
        <v>1.54</v>
      </c>
      <c r="O534" s="11">
        <v>0.3</v>
      </c>
      <c r="P534" s="11">
        <v>5</v>
      </c>
      <c r="Q534" s="11">
        <v>11</v>
      </c>
      <c r="R534">
        <v>141.80000000000001</v>
      </c>
      <c r="S534">
        <v>850</v>
      </c>
      <c r="T534" s="11">
        <v>60</v>
      </c>
      <c r="W534">
        <v>0</v>
      </c>
      <c r="X534" s="11">
        <v>10</v>
      </c>
      <c r="Y534" s="11">
        <v>210</v>
      </c>
      <c r="Z534">
        <v>5.8350999999999997</v>
      </c>
    </row>
    <row r="535" spans="1:26" x14ac:dyDescent="0.25">
      <c r="A535" s="11">
        <v>1.59</v>
      </c>
      <c r="B535" s="11">
        <v>1</v>
      </c>
      <c r="C535" s="11">
        <v>5</v>
      </c>
      <c r="D535">
        <v>11.5</v>
      </c>
      <c r="E535" s="11">
        <v>15.6</v>
      </c>
      <c r="F535" s="11">
        <v>525</v>
      </c>
      <c r="G535" s="11">
        <v>25</v>
      </c>
      <c r="H535" s="11">
        <v>0</v>
      </c>
      <c r="I535" s="11">
        <v>1</v>
      </c>
      <c r="J535" s="11">
        <v>119</v>
      </c>
      <c r="K535">
        <v>0.21051</v>
      </c>
      <c r="N535">
        <v>1.54</v>
      </c>
      <c r="O535" s="11">
        <v>0.3</v>
      </c>
      <c r="P535" s="11">
        <v>5</v>
      </c>
      <c r="Q535" s="11">
        <v>11</v>
      </c>
      <c r="R535">
        <v>141.80000000000001</v>
      </c>
      <c r="S535">
        <v>850</v>
      </c>
      <c r="T535" s="11">
        <v>60</v>
      </c>
      <c r="W535">
        <v>0</v>
      </c>
      <c r="X535" s="11">
        <v>10</v>
      </c>
      <c r="Y535" s="11">
        <v>240</v>
      </c>
      <c r="Z535">
        <v>7.8624000000000009</v>
      </c>
    </row>
    <row r="536" spans="1:26" x14ac:dyDescent="0.25">
      <c r="A536" s="11">
        <v>1.59</v>
      </c>
      <c r="B536" s="11">
        <v>1</v>
      </c>
      <c r="C536" s="11">
        <v>5</v>
      </c>
      <c r="D536">
        <v>11.5</v>
      </c>
      <c r="E536" s="11">
        <v>15.6</v>
      </c>
      <c r="F536" s="11">
        <v>525</v>
      </c>
      <c r="G536" s="11">
        <v>35</v>
      </c>
      <c r="H536" s="11">
        <v>0</v>
      </c>
      <c r="I536" s="11">
        <v>1</v>
      </c>
      <c r="J536" s="11">
        <v>119</v>
      </c>
      <c r="K536">
        <v>0.27089999999999997</v>
      </c>
      <c r="N536">
        <v>1.54</v>
      </c>
      <c r="O536" s="11">
        <v>0.3</v>
      </c>
      <c r="P536" s="11">
        <v>5</v>
      </c>
      <c r="Q536" s="11">
        <v>11</v>
      </c>
      <c r="R536">
        <v>141.80000000000001</v>
      </c>
      <c r="S536">
        <v>850</v>
      </c>
      <c r="T536" s="11">
        <v>60</v>
      </c>
      <c r="W536">
        <v>0</v>
      </c>
      <c r="X536" s="11">
        <v>10</v>
      </c>
      <c r="Y536" s="11">
        <v>270</v>
      </c>
      <c r="Z536">
        <v>14.1205</v>
      </c>
    </row>
    <row r="537" spans="1:26" x14ac:dyDescent="0.25">
      <c r="A537" s="11">
        <v>1.59</v>
      </c>
      <c r="B537" s="11">
        <v>1</v>
      </c>
      <c r="C537" s="11">
        <v>5</v>
      </c>
      <c r="D537">
        <v>11.5</v>
      </c>
      <c r="E537" s="11">
        <v>15.6</v>
      </c>
      <c r="F537" s="11">
        <v>525</v>
      </c>
      <c r="G537" s="11">
        <v>45</v>
      </c>
      <c r="H537" s="11">
        <v>0</v>
      </c>
      <c r="I537" s="11">
        <v>1</v>
      </c>
      <c r="J537" s="11">
        <v>119</v>
      </c>
      <c r="K537">
        <v>0.29071999999999998</v>
      </c>
      <c r="N537">
        <v>1.54</v>
      </c>
      <c r="O537" s="11">
        <v>0.3</v>
      </c>
      <c r="P537" s="11">
        <v>5</v>
      </c>
      <c r="Q537" s="11">
        <v>11</v>
      </c>
      <c r="R537">
        <v>141.80000000000001</v>
      </c>
      <c r="S537">
        <v>850</v>
      </c>
      <c r="T537" s="11">
        <v>60</v>
      </c>
      <c r="W537">
        <v>0</v>
      </c>
      <c r="X537" s="11">
        <v>10</v>
      </c>
      <c r="Y537" s="11">
        <v>300</v>
      </c>
      <c r="Z537">
        <v>5.3356000000000003</v>
      </c>
    </row>
    <row r="538" spans="1:26" x14ac:dyDescent="0.25">
      <c r="A538" s="11">
        <v>1.59</v>
      </c>
      <c r="B538" s="11">
        <v>1</v>
      </c>
      <c r="C538" s="11">
        <v>5</v>
      </c>
      <c r="D538">
        <v>11.5</v>
      </c>
      <c r="E538" s="11">
        <v>15.6</v>
      </c>
      <c r="F538" s="11">
        <v>525</v>
      </c>
      <c r="G538" s="11">
        <v>55</v>
      </c>
      <c r="H538" s="11">
        <v>0</v>
      </c>
      <c r="I538" s="11">
        <v>1</v>
      </c>
      <c r="J538" s="11">
        <v>119</v>
      </c>
      <c r="K538">
        <v>0.25763999999999998</v>
      </c>
      <c r="N538">
        <v>1.54</v>
      </c>
      <c r="O538" s="11">
        <v>0.3</v>
      </c>
      <c r="P538" s="11">
        <v>5</v>
      </c>
      <c r="Q538" s="11">
        <v>11</v>
      </c>
      <c r="R538">
        <v>141.80000000000001</v>
      </c>
      <c r="S538">
        <v>850</v>
      </c>
      <c r="T538" s="11">
        <v>60</v>
      </c>
      <c r="W538">
        <v>0</v>
      </c>
      <c r="X538" s="11">
        <v>10</v>
      </c>
      <c r="Y538" s="11">
        <v>330</v>
      </c>
      <c r="Z538">
        <v>3.8078000000000003</v>
      </c>
    </row>
    <row r="539" spans="1:26" x14ac:dyDescent="0.25">
      <c r="A539" s="11">
        <v>1.59</v>
      </c>
      <c r="B539" s="11">
        <v>1</v>
      </c>
      <c r="C539" s="11">
        <v>5</v>
      </c>
      <c r="D539">
        <v>11.5</v>
      </c>
      <c r="E539" s="11">
        <v>15.6</v>
      </c>
      <c r="F539" s="11">
        <v>525</v>
      </c>
      <c r="G539" s="11">
        <v>65</v>
      </c>
      <c r="H539" s="11">
        <v>0</v>
      </c>
      <c r="I539" s="11">
        <v>1</v>
      </c>
      <c r="J539" s="11">
        <v>119</v>
      </c>
      <c r="K539">
        <v>0.25037999999999999</v>
      </c>
      <c r="N539">
        <v>1.54</v>
      </c>
      <c r="O539" s="11">
        <v>0.3</v>
      </c>
      <c r="P539" s="11">
        <v>5</v>
      </c>
      <c r="Q539" s="11">
        <v>11</v>
      </c>
      <c r="R539">
        <v>141.80000000000001</v>
      </c>
      <c r="S539">
        <v>850</v>
      </c>
      <c r="T539" s="11">
        <v>60</v>
      </c>
      <c r="W539">
        <v>0</v>
      </c>
      <c r="X539" s="11">
        <v>10</v>
      </c>
      <c r="Y539" s="11">
        <v>360</v>
      </c>
      <c r="Z539">
        <v>3.8078000000000003</v>
      </c>
    </row>
    <row r="540" spans="1:26" x14ac:dyDescent="0.25">
      <c r="A540" s="11">
        <v>1.59</v>
      </c>
      <c r="B540" s="11">
        <v>1</v>
      </c>
      <c r="C540" s="11">
        <v>5</v>
      </c>
      <c r="D540">
        <v>11.5</v>
      </c>
      <c r="E540" s="11">
        <v>15.6</v>
      </c>
      <c r="F540" s="11">
        <v>525</v>
      </c>
      <c r="G540" s="11">
        <v>75</v>
      </c>
      <c r="H540" s="11">
        <v>0</v>
      </c>
      <c r="I540" s="11">
        <v>1</v>
      </c>
      <c r="J540" s="11">
        <v>119</v>
      </c>
      <c r="K540">
        <v>0.23977999999999999</v>
      </c>
      <c r="N540">
        <v>1.54</v>
      </c>
      <c r="O540" s="11">
        <v>0.3</v>
      </c>
      <c r="P540" s="11">
        <v>5</v>
      </c>
      <c r="Q540" s="11">
        <v>11</v>
      </c>
      <c r="R540">
        <v>141.80000000000001</v>
      </c>
      <c r="S540">
        <v>850</v>
      </c>
      <c r="T540" s="11">
        <v>90</v>
      </c>
      <c r="W540">
        <v>0</v>
      </c>
      <c r="X540" s="11">
        <v>10</v>
      </c>
      <c r="Y540">
        <v>0</v>
      </c>
      <c r="Z540">
        <v>17.146799999999999</v>
      </c>
    </row>
    <row r="541" spans="1:26" x14ac:dyDescent="0.25">
      <c r="A541" s="11">
        <v>1.59</v>
      </c>
      <c r="B541" s="11">
        <v>1</v>
      </c>
      <c r="C541" s="11">
        <v>5</v>
      </c>
      <c r="D541">
        <v>11.5</v>
      </c>
      <c r="E541" s="11">
        <v>15.6</v>
      </c>
      <c r="F541" s="11">
        <v>525</v>
      </c>
      <c r="G541" s="11">
        <v>85</v>
      </c>
      <c r="H541" s="11">
        <v>0</v>
      </c>
      <c r="I541" s="11">
        <v>1</v>
      </c>
      <c r="J541" s="11">
        <v>119</v>
      </c>
      <c r="K541">
        <v>0.23505999999999999</v>
      </c>
      <c r="N541">
        <v>1.54</v>
      </c>
      <c r="O541" s="11">
        <v>0.3</v>
      </c>
      <c r="P541" s="11">
        <v>5</v>
      </c>
      <c r="Q541" s="11">
        <v>11</v>
      </c>
      <c r="R541">
        <v>141.80000000000001</v>
      </c>
      <c r="S541">
        <v>850</v>
      </c>
      <c r="T541" s="11">
        <v>90</v>
      </c>
      <c r="W541">
        <v>0</v>
      </c>
      <c r="X541" s="11">
        <v>10</v>
      </c>
      <c r="Y541" s="11">
        <v>30</v>
      </c>
      <c r="Z541">
        <v>14.1205</v>
      </c>
    </row>
    <row r="542" spans="1:26" x14ac:dyDescent="0.25">
      <c r="A542" s="11">
        <v>1.59</v>
      </c>
      <c r="B542" s="11">
        <v>1</v>
      </c>
      <c r="C542" s="11">
        <v>5</v>
      </c>
      <c r="D542">
        <v>11.5</v>
      </c>
      <c r="E542" s="11">
        <v>15.6</v>
      </c>
      <c r="F542" s="11">
        <v>525</v>
      </c>
      <c r="G542" s="11">
        <v>95</v>
      </c>
      <c r="H542" s="11">
        <v>0</v>
      </c>
      <c r="I542" s="11">
        <v>1</v>
      </c>
      <c r="J542" s="11">
        <v>119</v>
      </c>
      <c r="K542">
        <v>0.19264999999999999</v>
      </c>
      <c r="N542">
        <v>1.54</v>
      </c>
      <c r="O542" s="11">
        <v>0.3</v>
      </c>
      <c r="P542" s="11">
        <v>5</v>
      </c>
      <c r="Q542" s="11">
        <v>11</v>
      </c>
      <c r="R542">
        <v>141.80000000000001</v>
      </c>
      <c r="S542">
        <v>850</v>
      </c>
      <c r="T542" s="11">
        <v>90</v>
      </c>
      <c r="W542">
        <v>0</v>
      </c>
      <c r="X542" s="11">
        <v>10</v>
      </c>
      <c r="Y542" s="11">
        <v>60</v>
      </c>
      <c r="Z542">
        <v>13.9442</v>
      </c>
    </row>
    <row r="543" spans="1:26" x14ac:dyDescent="0.25">
      <c r="A543" s="11">
        <v>1.59</v>
      </c>
      <c r="B543" s="11">
        <v>1</v>
      </c>
      <c r="C543" s="11">
        <v>5</v>
      </c>
      <c r="D543">
        <v>11.5</v>
      </c>
      <c r="E543">
        <v>49.4</v>
      </c>
      <c r="F543">
        <v>525</v>
      </c>
      <c r="G543" s="11">
        <v>5</v>
      </c>
      <c r="H543" s="11">
        <v>0</v>
      </c>
      <c r="I543" s="11">
        <v>2</v>
      </c>
      <c r="J543" s="11">
        <v>119</v>
      </c>
      <c r="K543">
        <v>0.14748</v>
      </c>
      <c r="N543">
        <v>1.54</v>
      </c>
      <c r="O543" s="11">
        <v>0.3</v>
      </c>
      <c r="P543" s="11">
        <v>5</v>
      </c>
      <c r="Q543" s="11">
        <v>11</v>
      </c>
      <c r="R543">
        <v>141.80000000000001</v>
      </c>
      <c r="S543">
        <v>850</v>
      </c>
      <c r="T543" s="11">
        <v>90</v>
      </c>
      <c r="W543">
        <v>0</v>
      </c>
      <c r="X543" s="11">
        <v>10</v>
      </c>
      <c r="Y543" s="11">
        <v>90</v>
      </c>
      <c r="Z543">
        <v>10.5654</v>
      </c>
    </row>
    <row r="544" spans="1:26" x14ac:dyDescent="0.25">
      <c r="A544" s="11">
        <v>1.59</v>
      </c>
      <c r="B544" s="11">
        <v>1</v>
      </c>
      <c r="C544" s="11">
        <v>5</v>
      </c>
      <c r="D544">
        <v>11.5</v>
      </c>
      <c r="E544">
        <v>49.4</v>
      </c>
      <c r="F544">
        <v>525</v>
      </c>
      <c r="G544" s="11">
        <v>15</v>
      </c>
      <c r="H544" s="11">
        <v>0</v>
      </c>
      <c r="I544" s="11">
        <v>2</v>
      </c>
      <c r="J544" s="11">
        <v>119</v>
      </c>
      <c r="K544">
        <v>0.16650999999999999</v>
      </c>
      <c r="N544">
        <v>1.54</v>
      </c>
      <c r="O544" s="11">
        <v>0.3</v>
      </c>
      <c r="P544" s="11">
        <v>5</v>
      </c>
      <c r="Q544" s="11">
        <v>11</v>
      </c>
      <c r="R544">
        <v>141.80000000000001</v>
      </c>
      <c r="S544">
        <v>850</v>
      </c>
      <c r="T544" s="11">
        <v>90</v>
      </c>
      <c r="W544">
        <v>0</v>
      </c>
      <c r="X544" s="11">
        <v>10</v>
      </c>
      <c r="Y544" s="11">
        <v>120</v>
      </c>
      <c r="Z544">
        <v>9.0375999999999994</v>
      </c>
    </row>
    <row r="545" spans="1:26" x14ac:dyDescent="0.25">
      <c r="A545" s="11">
        <v>1.59</v>
      </c>
      <c r="B545" s="11">
        <v>1</v>
      </c>
      <c r="C545" s="11">
        <v>5</v>
      </c>
      <c r="D545">
        <v>11.5</v>
      </c>
      <c r="E545">
        <v>49.4</v>
      </c>
      <c r="F545">
        <v>525</v>
      </c>
      <c r="G545" s="11">
        <v>25</v>
      </c>
      <c r="H545" s="11">
        <v>0</v>
      </c>
      <c r="I545" s="11">
        <v>2</v>
      </c>
      <c r="J545" s="11">
        <v>119</v>
      </c>
      <c r="K545">
        <v>0.20662</v>
      </c>
      <c r="N545">
        <v>1.54</v>
      </c>
      <c r="O545" s="11">
        <v>0.3</v>
      </c>
      <c r="P545" s="11">
        <v>5</v>
      </c>
      <c r="Q545" s="11">
        <v>11</v>
      </c>
      <c r="R545">
        <v>141.80000000000001</v>
      </c>
      <c r="S545">
        <v>850</v>
      </c>
      <c r="T545" s="11">
        <v>90</v>
      </c>
      <c r="W545">
        <v>0</v>
      </c>
      <c r="X545" s="11">
        <v>10</v>
      </c>
      <c r="Y545" s="11">
        <v>150</v>
      </c>
      <c r="Z545">
        <v>5.5118999999999998</v>
      </c>
    </row>
    <row r="546" spans="1:26" x14ac:dyDescent="0.25">
      <c r="A546" s="11">
        <v>1.59</v>
      </c>
      <c r="B546" s="11">
        <v>1</v>
      </c>
      <c r="C546" s="11">
        <v>5</v>
      </c>
      <c r="D546">
        <v>11.5</v>
      </c>
      <c r="E546">
        <v>49.4</v>
      </c>
      <c r="F546">
        <v>525</v>
      </c>
      <c r="G546" s="11">
        <v>35</v>
      </c>
      <c r="H546" s="11">
        <v>0</v>
      </c>
      <c r="I546" s="11">
        <v>2</v>
      </c>
      <c r="J546" s="11">
        <v>119</v>
      </c>
      <c r="K546">
        <v>0.20824000000000001</v>
      </c>
      <c r="N546">
        <v>1.54</v>
      </c>
      <c r="O546" s="11">
        <v>0.3</v>
      </c>
      <c r="P546" s="11">
        <v>5</v>
      </c>
      <c r="Q546" s="11">
        <v>11</v>
      </c>
      <c r="R546">
        <v>141.80000000000001</v>
      </c>
      <c r="S546">
        <v>850</v>
      </c>
      <c r="T546" s="11">
        <v>90</v>
      </c>
      <c r="W546">
        <v>0</v>
      </c>
      <c r="X546" s="11">
        <v>10</v>
      </c>
      <c r="Y546" s="11">
        <v>180</v>
      </c>
      <c r="Z546">
        <v>7.6860999999999997</v>
      </c>
    </row>
    <row r="547" spans="1:26" x14ac:dyDescent="0.25">
      <c r="A547" s="11">
        <v>1.59</v>
      </c>
      <c r="B547" s="11">
        <v>1</v>
      </c>
      <c r="C547" s="11">
        <v>5</v>
      </c>
      <c r="D547">
        <v>11.5</v>
      </c>
      <c r="E547">
        <v>49.4</v>
      </c>
      <c r="F547">
        <v>525</v>
      </c>
      <c r="G547" s="11">
        <v>45</v>
      </c>
      <c r="H547" s="11">
        <v>0</v>
      </c>
      <c r="I547" s="11">
        <v>2</v>
      </c>
      <c r="J547" s="11">
        <v>119</v>
      </c>
      <c r="K547">
        <v>0.26978000000000002</v>
      </c>
      <c r="N547">
        <v>1.54</v>
      </c>
      <c r="O547" s="11">
        <v>0.3</v>
      </c>
      <c r="P547" s="11">
        <v>5</v>
      </c>
      <c r="Q547" s="11">
        <v>11</v>
      </c>
      <c r="R547">
        <v>141.80000000000001</v>
      </c>
      <c r="S547">
        <v>850</v>
      </c>
      <c r="T547" s="11">
        <v>90</v>
      </c>
      <c r="W547">
        <v>0</v>
      </c>
      <c r="X547" s="11">
        <v>10</v>
      </c>
      <c r="Y547" s="11">
        <v>210</v>
      </c>
      <c r="Z547">
        <v>12.416400000000001</v>
      </c>
    </row>
    <row r="548" spans="1:26" x14ac:dyDescent="0.25">
      <c r="A548" s="11">
        <v>1.59</v>
      </c>
      <c r="B548" s="11">
        <v>1</v>
      </c>
      <c r="C548" s="11">
        <v>5</v>
      </c>
      <c r="D548">
        <v>11.5</v>
      </c>
      <c r="E548">
        <v>49.4</v>
      </c>
      <c r="F548">
        <v>525</v>
      </c>
      <c r="G548" s="11">
        <v>55</v>
      </c>
      <c r="H548" s="11">
        <v>0</v>
      </c>
      <c r="I548" s="11">
        <v>2</v>
      </c>
      <c r="J548" s="11">
        <v>119</v>
      </c>
      <c r="K548">
        <v>0.26654</v>
      </c>
      <c r="N548">
        <v>1.54</v>
      </c>
      <c r="O548" s="11">
        <v>0.3</v>
      </c>
      <c r="P548" s="11">
        <v>5</v>
      </c>
      <c r="Q548" s="11">
        <v>11</v>
      </c>
      <c r="R548">
        <v>141.80000000000001</v>
      </c>
      <c r="S548">
        <v>850</v>
      </c>
      <c r="T548" s="11">
        <v>90</v>
      </c>
      <c r="W548">
        <v>0</v>
      </c>
      <c r="X548" s="11">
        <v>10</v>
      </c>
      <c r="Y548" s="11">
        <v>240</v>
      </c>
      <c r="Z548">
        <v>16.647300000000001</v>
      </c>
    </row>
    <row r="549" spans="1:26" x14ac:dyDescent="0.25">
      <c r="A549" s="11">
        <v>1.59</v>
      </c>
      <c r="B549" s="11">
        <v>1</v>
      </c>
      <c r="C549" s="11">
        <v>5</v>
      </c>
      <c r="D549">
        <v>11.5</v>
      </c>
      <c r="E549">
        <v>49.4</v>
      </c>
      <c r="F549">
        <v>525</v>
      </c>
      <c r="G549" s="11">
        <v>65</v>
      </c>
      <c r="H549" s="11">
        <v>0</v>
      </c>
      <c r="I549" s="11">
        <v>2</v>
      </c>
      <c r="J549" s="11">
        <v>119</v>
      </c>
      <c r="K549">
        <v>0.24468999999999999</v>
      </c>
      <c r="N549">
        <v>1.54</v>
      </c>
      <c r="O549" s="11">
        <v>0.3</v>
      </c>
      <c r="P549" s="11">
        <v>5</v>
      </c>
      <c r="Q549" s="11">
        <v>11</v>
      </c>
      <c r="R549">
        <v>141.80000000000001</v>
      </c>
      <c r="S549">
        <v>850</v>
      </c>
      <c r="T549" s="11">
        <v>90</v>
      </c>
      <c r="W549">
        <v>0</v>
      </c>
      <c r="X549" s="11">
        <v>10</v>
      </c>
      <c r="Y549" s="11">
        <v>270</v>
      </c>
      <c r="Z549">
        <v>17.998799999999999</v>
      </c>
    </row>
    <row r="550" spans="1:26" x14ac:dyDescent="0.25">
      <c r="A550" s="11">
        <v>1.59</v>
      </c>
      <c r="B550" s="11">
        <v>1</v>
      </c>
      <c r="C550" s="11">
        <v>5</v>
      </c>
      <c r="D550">
        <v>11.5</v>
      </c>
      <c r="E550">
        <v>49.4</v>
      </c>
      <c r="F550">
        <v>525</v>
      </c>
      <c r="G550" s="11">
        <v>75</v>
      </c>
      <c r="H550" s="11">
        <v>0</v>
      </c>
      <c r="I550" s="11">
        <v>2</v>
      </c>
      <c r="J550" s="11">
        <v>119</v>
      </c>
      <c r="K550">
        <v>0.24954999999999999</v>
      </c>
      <c r="N550">
        <v>1.54</v>
      </c>
      <c r="O550" s="11">
        <v>0.3</v>
      </c>
      <c r="P550" s="11">
        <v>5</v>
      </c>
      <c r="Q550" s="11">
        <v>11</v>
      </c>
      <c r="R550">
        <v>141.80000000000001</v>
      </c>
      <c r="S550">
        <v>850</v>
      </c>
      <c r="T550" s="11">
        <v>90</v>
      </c>
      <c r="W550">
        <v>0</v>
      </c>
      <c r="X550" s="11">
        <v>10</v>
      </c>
      <c r="Y550" s="11">
        <v>300</v>
      </c>
      <c r="Z550">
        <v>14.9726</v>
      </c>
    </row>
    <row r="551" spans="1:26" x14ac:dyDescent="0.25">
      <c r="A551" s="11">
        <v>1.59</v>
      </c>
      <c r="B551" s="11">
        <v>1</v>
      </c>
      <c r="C551" s="11">
        <v>5</v>
      </c>
      <c r="D551">
        <v>11.5</v>
      </c>
      <c r="E551">
        <v>49.4</v>
      </c>
      <c r="F551">
        <v>525</v>
      </c>
      <c r="G551" s="11">
        <v>85</v>
      </c>
      <c r="H551" s="11">
        <v>0</v>
      </c>
      <c r="I551" s="11">
        <v>2</v>
      </c>
      <c r="J551" s="11">
        <v>119</v>
      </c>
      <c r="K551">
        <v>0.24143999999999999</v>
      </c>
      <c r="N551">
        <v>1.54</v>
      </c>
      <c r="O551" s="11">
        <v>0.3</v>
      </c>
      <c r="P551" s="11">
        <v>5</v>
      </c>
      <c r="Q551" s="11">
        <v>11</v>
      </c>
      <c r="R551">
        <v>141.80000000000001</v>
      </c>
      <c r="S551">
        <v>850</v>
      </c>
      <c r="T551" s="11">
        <v>90</v>
      </c>
      <c r="W551">
        <v>0</v>
      </c>
      <c r="X551" s="11">
        <v>10</v>
      </c>
      <c r="Y551" s="11">
        <v>330</v>
      </c>
      <c r="Z551">
        <v>11.241199999999999</v>
      </c>
    </row>
    <row r="552" spans="1:26" x14ac:dyDescent="0.25">
      <c r="A552" s="11">
        <v>1.59</v>
      </c>
      <c r="B552" s="11">
        <v>1</v>
      </c>
      <c r="C552" s="11">
        <v>5</v>
      </c>
      <c r="D552">
        <v>11.5</v>
      </c>
      <c r="E552">
        <v>49.4</v>
      </c>
      <c r="F552">
        <v>525</v>
      </c>
      <c r="G552" s="11">
        <v>95</v>
      </c>
      <c r="H552" s="11">
        <v>0</v>
      </c>
      <c r="I552" s="11">
        <v>2</v>
      </c>
      <c r="J552" s="11">
        <v>119</v>
      </c>
      <c r="K552">
        <v>0.25320999999999999</v>
      </c>
      <c r="N552">
        <v>1.54</v>
      </c>
      <c r="O552" s="11">
        <v>0.3</v>
      </c>
      <c r="P552" s="11">
        <v>5</v>
      </c>
      <c r="Q552" s="11">
        <v>11</v>
      </c>
      <c r="R552">
        <v>141.80000000000001</v>
      </c>
      <c r="S552">
        <v>850</v>
      </c>
      <c r="T552" s="11">
        <v>90</v>
      </c>
      <c r="W552">
        <v>0</v>
      </c>
      <c r="X552" s="11">
        <v>10</v>
      </c>
      <c r="Y552" s="11">
        <v>360</v>
      </c>
      <c r="Z552">
        <v>13.9442</v>
      </c>
    </row>
    <row r="553" spans="1:26" x14ac:dyDescent="0.25">
      <c r="A553" s="11">
        <v>1.38</v>
      </c>
      <c r="B553" s="11">
        <v>1</v>
      </c>
      <c r="C553" s="11">
        <v>5</v>
      </c>
      <c r="D553">
        <v>15.16</v>
      </c>
      <c r="E553">
        <v>80.150000000000006</v>
      </c>
      <c r="F553">
        <v>480</v>
      </c>
      <c r="G553" s="11">
        <v>0</v>
      </c>
      <c r="H553" s="11">
        <v>0</v>
      </c>
      <c r="I553" s="11">
        <v>1</v>
      </c>
      <c r="J553" s="11">
        <v>125</v>
      </c>
      <c r="K553">
        <v>3.0115799999999999</v>
      </c>
      <c r="N553">
        <v>1.54</v>
      </c>
      <c r="O553" s="11">
        <v>0.3</v>
      </c>
      <c r="P553" s="11">
        <v>5</v>
      </c>
      <c r="Q553" s="11">
        <v>11</v>
      </c>
      <c r="R553">
        <v>141.80000000000001</v>
      </c>
      <c r="S553">
        <v>850</v>
      </c>
      <c r="T553" s="11">
        <v>120</v>
      </c>
      <c r="W553">
        <v>0</v>
      </c>
      <c r="X553" s="11">
        <v>10</v>
      </c>
      <c r="Y553">
        <v>0</v>
      </c>
      <c r="Z553">
        <v>10.741700000000002</v>
      </c>
    </row>
    <row r="554" spans="1:26" x14ac:dyDescent="0.25">
      <c r="A554" s="11">
        <v>1.38</v>
      </c>
      <c r="B554" s="11">
        <v>1</v>
      </c>
      <c r="C554" s="11">
        <v>5</v>
      </c>
      <c r="D554">
        <v>15.16</v>
      </c>
      <c r="E554">
        <v>80.150000000000006</v>
      </c>
      <c r="F554">
        <v>480</v>
      </c>
      <c r="G554" s="11">
        <v>20</v>
      </c>
      <c r="H554" s="11">
        <v>0</v>
      </c>
      <c r="I554" s="11">
        <v>1</v>
      </c>
      <c r="J554" s="11">
        <v>125</v>
      </c>
      <c r="K554">
        <v>3.5389599999999999</v>
      </c>
      <c r="N554">
        <v>1.54</v>
      </c>
      <c r="O554" s="11">
        <v>0.3</v>
      </c>
      <c r="P554" s="11">
        <v>5</v>
      </c>
      <c r="Q554" s="11">
        <v>11</v>
      </c>
      <c r="R554">
        <v>141.80000000000001</v>
      </c>
      <c r="S554">
        <v>850</v>
      </c>
      <c r="T554" s="11">
        <v>120</v>
      </c>
      <c r="W554">
        <v>0</v>
      </c>
      <c r="X554" s="11">
        <v>10</v>
      </c>
      <c r="Y554" s="11">
        <v>30</v>
      </c>
      <c r="Z554">
        <v>22.552900000000001</v>
      </c>
    </row>
    <row r="555" spans="1:26" x14ac:dyDescent="0.25">
      <c r="A555" s="11">
        <v>1.38</v>
      </c>
      <c r="B555" s="11">
        <v>1</v>
      </c>
      <c r="C555" s="11">
        <v>5</v>
      </c>
      <c r="D555">
        <v>15.16</v>
      </c>
      <c r="E555">
        <v>80.150000000000006</v>
      </c>
      <c r="F555">
        <v>480</v>
      </c>
      <c r="G555" s="11">
        <v>40</v>
      </c>
      <c r="H555" s="11">
        <v>0</v>
      </c>
      <c r="I555" s="11">
        <v>1</v>
      </c>
      <c r="J555" s="11">
        <v>125</v>
      </c>
      <c r="K555">
        <v>3.37154</v>
      </c>
      <c r="N555">
        <v>1.54</v>
      </c>
      <c r="O555" s="11">
        <v>0.3</v>
      </c>
      <c r="P555" s="11">
        <v>5</v>
      </c>
      <c r="Q555" s="11">
        <v>11</v>
      </c>
      <c r="R555">
        <v>141.80000000000001</v>
      </c>
      <c r="S555">
        <v>850</v>
      </c>
      <c r="T555" s="11">
        <v>120</v>
      </c>
      <c r="W555">
        <v>0</v>
      </c>
      <c r="X555" s="11">
        <v>10</v>
      </c>
      <c r="Y555" s="11">
        <v>60</v>
      </c>
      <c r="Z555">
        <v>12.416400000000001</v>
      </c>
    </row>
    <row r="556" spans="1:26" x14ac:dyDescent="0.25">
      <c r="A556" s="11">
        <v>1.38</v>
      </c>
      <c r="B556" s="11">
        <v>1</v>
      </c>
      <c r="C556" s="11">
        <v>5</v>
      </c>
      <c r="D556">
        <v>15.16</v>
      </c>
      <c r="E556">
        <v>80.150000000000006</v>
      </c>
      <c r="F556">
        <v>480</v>
      </c>
      <c r="G556" s="11">
        <v>60</v>
      </c>
      <c r="H556" s="11">
        <v>0</v>
      </c>
      <c r="I556" s="11">
        <v>1</v>
      </c>
      <c r="J556" s="11">
        <v>125</v>
      </c>
      <c r="K556">
        <v>3.1538900000000001</v>
      </c>
      <c r="N556">
        <v>1.54</v>
      </c>
      <c r="O556" s="11">
        <v>0.3</v>
      </c>
      <c r="P556" s="11">
        <v>5</v>
      </c>
      <c r="Q556" s="11">
        <v>11</v>
      </c>
      <c r="R556">
        <v>141.80000000000001</v>
      </c>
      <c r="S556">
        <v>850</v>
      </c>
      <c r="T556" s="11">
        <v>120</v>
      </c>
      <c r="W556">
        <v>0</v>
      </c>
      <c r="X556" s="11">
        <v>10</v>
      </c>
      <c r="Y556" s="11">
        <v>90</v>
      </c>
      <c r="Z556">
        <v>5.1593</v>
      </c>
    </row>
    <row r="557" spans="1:26" x14ac:dyDescent="0.25">
      <c r="A557" s="11">
        <v>1.38</v>
      </c>
      <c r="B557" s="11">
        <v>1</v>
      </c>
      <c r="C557" s="11">
        <v>5</v>
      </c>
      <c r="D557">
        <v>15.16</v>
      </c>
      <c r="E557">
        <v>80.150000000000006</v>
      </c>
      <c r="F557">
        <v>480</v>
      </c>
      <c r="G557" s="11">
        <v>80</v>
      </c>
      <c r="H557" s="11">
        <v>0</v>
      </c>
      <c r="I557" s="11">
        <v>1</v>
      </c>
      <c r="J557" s="11">
        <v>125</v>
      </c>
      <c r="K557">
        <v>2.5051199999999998</v>
      </c>
      <c r="N557">
        <v>1.54</v>
      </c>
      <c r="O557" s="11">
        <v>0.3</v>
      </c>
      <c r="P557" s="11">
        <v>5</v>
      </c>
      <c r="Q557" s="11">
        <v>11</v>
      </c>
      <c r="R557">
        <v>141.80000000000001</v>
      </c>
      <c r="S557">
        <v>850</v>
      </c>
      <c r="T557" s="11">
        <v>120</v>
      </c>
      <c r="W557">
        <v>0</v>
      </c>
      <c r="X557" s="11">
        <v>10</v>
      </c>
      <c r="Y557" s="11">
        <v>120</v>
      </c>
      <c r="Z557">
        <v>9.5664999999999996</v>
      </c>
    </row>
    <row r="558" spans="1:26" x14ac:dyDescent="0.25">
      <c r="A558" s="11">
        <v>1.38</v>
      </c>
      <c r="B558" s="11">
        <v>1</v>
      </c>
      <c r="C558" s="11">
        <v>5</v>
      </c>
      <c r="D558">
        <v>15.16</v>
      </c>
      <c r="E558">
        <v>80.150000000000006</v>
      </c>
      <c r="F558">
        <v>480</v>
      </c>
      <c r="G558" s="11">
        <v>100</v>
      </c>
      <c r="H558" s="11">
        <v>0</v>
      </c>
      <c r="I558" s="11">
        <v>1</v>
      </c>
      <c r="J558" s="11">
        <v>125</v>
      </c>
      <c r="K558">
        <v>1.7098599999999999</v>
      </c>
      <c r="N558">
        <v>1.54</v>
      </c>
      <c r="O558" s="11">
        <v>0.3</v>
      </c>
      <c r="P558" s="11">
        <v>5</v>
      </c>
      <c r="Q558" s="11">
        <v>11</v>
      </c>
      <c r="R558">
        <v>141.80000000000001</v>
      </c>
      <c r="S558">
        <v>850</v>
      </c>
      <c r="T558" s="11">
        <v>120</v>
      </c>
      <c r="W558">
        <v>0</v>
      </c>
      <c r="X558" s="11">
        <v>10</v>
      </c>
      <c r="Y558" s="11">
        <v>150</v>
      </c>
      <c r="Z558">
        <v>5.6588000000000003</v>
      </c>
    </row>
    <row r="559" spans="1:26" x14ac:dyDescent="0.25">
      <c r="A559" s="11">
        <v>1.38</v>
      </c>
      <c r="B559" s="11">
        <v>1</v>
      </c>
      <c r="C559" s="11">
        <v>5</v>
      </c>
      <c r="D559">
        <v>15.16</v>
      </c>
      <c r="E559">
        <v>80.150000000000006</v>
      </c>
      <c r="F559">
        <v>480</v>
      </c>
      <c r="G559" s="11">
        <v>120</v>
      </c>
      <c r="H559" s="11">
        <v>0</v>
      </c>
      <c r="I559" s="11">
        <v>1</v>
      </c>
      <c r="J559" s="11">
        <v>125</v>
      </c>
      <c r="K559">
        <v>1.8563499999999999</v>
      </c>
      <c r="N559">
        <v>1.54</v>
      </c>
      <c r="O559" s="11">
        <v>0.3</v>
      </c>
      <c r="P559" s="11">
        <v>5</v>
      </c>
      <c r="Q559" s="11">
        <v>11</v>
      </c>
      <c r="R559">
        <v>141.80000000000001</v>
      </c>
      <c r="S559">
        <v>850</v>
      </c>
      <c r="T559" s="11">
        <v>120</v>
      </c>
      <c r="W559">
        <v>0</v>
      </c>
      <c r="X559" s="11">
        <v>10</v>
      </c>
      <c r="Y559" s="11">
        <v>180</v>
      </c>
      <c r="Z559">
        <v>3.9840999999999998</v>
      </c>
    </row>
    <row r="560" spans="1:26" x14ac:dyDescent="0.25">
      <c r="A560" s="11">
        <v>1.38</v>
      </c>
      <c r="B560" s="11">
        <v>1</v>
      </c>
      <c r="C560" s="11">
        <v>5</v>
      </c>
      <c r="D560">
        <v>15.16</v>
      </c>
      <c r="E560">
        <v>80.150000000000006</v>
      </c>
      <c r="F560">
        <v>480</v>
      </c>
      <c r="G560" s="11">
        <v>0</v>
      </c>
      <c r="H560" s="11">
        <v>0</v>
      </c>
      <c r="I560" s="11">
        <v>1</v>
      </c>
      <c r="J560" s="11">
        <v>125</v>
      </c>
      <c r="K560">
        <v>2.8731499999999999</v>
      </c>
      <c r="N560">
        <v>1.54</v>
      </c>
      <c r="O560" s="11">
        <v>0.3</v>
      </c>
      <c r="P560" s="11">
        <v>5</v>
      </c>
      <c r="Q560" s="11">
        <v>11</v>
      </c>
      <c r="R560">
        <v>141.80000000000001</v>
      </c>
      <c r="S560">
        <v>850</v>
      </c>
      <c r="T560" s="11">
        <v>120</v>
      </c>
      <c r="W560">
        <v>0</v>
      </c>
      <c r="X560" s="11">
        <v>10</v>
      </c>
      <c r="Y560" s="11">
        <v>210</v>
      </c>
      <c r="Z560">
        <v>4.6597999999999997</v>
      </c>
    </row>
    <row r="561" spans="1:26" x14ac:dyDescent="0.25">
      <c r="A561" s="11">
        <v>1.38</v>
      </c>
      <c r="B561" s="11">
        <v>1</v>
      </c>
      <c r="C561" s="11">
        <v>5</v>
      </c>
      <c r="D561">
        <v>15.16</v>
      </c>
      <c r="E561">
        <v>80.150000000000006</v>
      </c>
      <c r="F561">
        <v>480</v>
      </c>
      <c r="G561" s="11">
        <v>20</v>
      </c>
      <c r="H561" s="11">
        <v>0</v>
      </c>
      <c r="I561" s="11">
        <v>1</v>
      </c>
      <c r="J561" s="11">
        <v>125</v>
      </c>
      <c r="K561">
        <v>3.32938</v>
      </c>
      <c r="N561">
        <v>1.54</v>
      </c>
      <c r="O561" s="11">
        <v>0.3</v>
      </c>
      <c r="P561" s="11">
        <v>5</v>
      </c>
      <c r="Q561" s="11">
        <v>11</v>
      </c>
      <c r="R561">
        <v>141.80000000000001</v>
      </c>
      <c r="S561">
        <v>850</v>
      </c>
      <c r="T561" s="11">
        <v>120</v>
      </c>
      <c r="W561">
        <v>0</v>
      </c>
      <c r="X561" s="11">
        <v>10</v>
      </c>
      <c r="Y561" s="11">
        <v>240</v>
      </c>
      <c r="Z561">
        <v>5.8350999999999997</v>
      </c>
    </row>
    <row r="562" spans="1:26" x14ac:dyDescent="0.25">
      <c r="A562" s="11">
        <v>1.38</v>
      </c>
      <c r="B562" s="11">
        <v>1</v>
      </c>
      <c r="C562" s="11">
        <v>5</v>
      </c>
      <c r="D562">
        <v>15.16</v>
      </c>
      <c r="E562">
        <v>80.150000000000006</v>
      </c>
      <c r="F562">
        <v>480</v>
      </c>
      <c r="G562" s="11">
        <v>40</v>
      </c>
      <c r="H562" s="11">
        <v>0</v>
      </c>
      <c r="I562" s="11">
        <v>1</v>
      </c>
      <c r="J562" s="11">
        <v>125</v>
      </c>
      <c r="K562">
        <v>3.1368499999999999</v>
      </c>
      <c r="N562">
        <v>1.54</v>
      </c>
      <c r="O562" s="11">
        <v>0.3</v>
      </c>
      <c r="P562" s="11">
        <v>5</v>
      </c>
      <c r="Q562" s="11">
        <v>11</v>
      </c>
      <c r="R562">
        <v>141.80000000000001</v>
      </c>
      <c r="S562">
        <v>850</v>
      </c>
      <c r="T562" s="11">
        <v>120</v>
      </c>
      <c r="W562">
        <v>0</v>
      </c>
      <c r="X562" s="11">
        <v>10</v>
      </c>
      <c r="Y562" s="11">
        <v>270</v>
      </c>
      <c r="Z562">
        <v>6.5107999999999997</v>
      </c>
    </row>
    <row r="563" spans="1:26" x14ac:dyDescent="0.25">
      <c r="A563" s="11">
        <v>1.38</v>
      </c>
      <c r="B563" s="11">
        <v>1</v>
      </c>
      <c r="C563" s="11">
        <v>5</v>
      </c>
      <c r="D563">
        <v>15.16</v>
      </c>
      <c r="E563">
        <v>80.150000000000006</v>
      </c>
      <c r="F563">
        <v>480</v>
      </c>
      <c r="G563" s="11">
        <v>60</v>
      </c>
      <c r="H563" s="11">
        <v>0</v>
      </c>
      <c r="I563" s="11">
        <v>1</v>
      </c>
      <c r="J563" s="11">
        <v>125</v>
      </c>
      <c r="K563">
        <v>3.2833399999999999</v>
      </c>
      <c r="N563">
        <v>1.54</v>
      </c>
      <c r="O563" s="11">
        <v>0.3</v>
      </c>
      <c r="P563" s="11">
        <v>5</v>
      </c>
      <c r="Q563" s="11">
        <v>11</v>
      </c>
      <c r="R563">
        <v>141.80000000000001</v>
      </c>
      <c r="S563">
        <v>850</v>
      </c>
      <c r="T563" s="11">
        <v>120</v>
      </c>
      <c r="W563">
        <v>0</v>
      </c>
      <c r="X563" s="11">
        <v>10</v>
      </c>
      <c r="Y563" s="11">
        <v>300</v>
      </c>
      <c r="Z563">
        <v>6.3346</v>
      </c>
    </row>
    <row r="564" spans="1:26" x14ac:dyDescent="0.25">
      <c r="A564" s="11">
        <v>1.38</v>
      </c>
      <c r="B564" s="11">
        <v>1</v>
      </c>
      <c r="C564" s="11">
        <v>5</v>
      </c>
      <c r="D564">
        <v>15.16</v>
      </c>
      <c r="E564">
        <v>80.150000000000006</v>
      </c>
      <c r="F564">
        <v>480</v>
      </c>
      <c r="G564" s="11">
        <v>80</v>
      </c>
      <c r="H564" s="11">
        <v>0</v>
      </c>
      <c r="I564" s="11">
        <v>1</v>
      </c>
      <c r="J564" s="11">
        <v>125</v>
      </c>
      <c r="K564">
        <v>2.4880800000000001</v>
      </c>
      <c r="N564">
        <v>1.54</v>
      </c>
      <c r="O564" s="11">
        <v>0.3</v>
      </c>
      <c r="P564" s="11">
        <v>5</v>
      </c>
      <c r="Q564" s="11">
        <v>11</v>
      </c>
      <c r="R564">
        <v>141.80000000000001</v>
      </c>
      <c r="S564">
        <v>850</v>
      </c>
      <c r="T564" s="11">
        <v>120</v>
      </c>
      <c r="W564">
        <v>0</v>
      </c>
      <c r="X564" s="11">
        <v>10</v>
      </c>
      <c r="Y564" s="11">
        <v>330</v>
      </c>
      <c r="Z564">
        <v>7.6860999999999997</v>
      </c>
    </row>
    <row r="565" spans="1:26" x14ac:dyDescent="0.25">
      <c r="A565" s="11">
        <v>1.38</v>
      </c>
      <c r="B565" s="11">
        <v>1</v>
      </c>
      <c r="C565" s="11">
        <v>5</v>
      </c>
      <c r="D565">
        <v>15.16</v>
      </c>
      <c r="E565">
        <v>80.150000000000006</v>
      </c>
      <c r="F565">
        <v>480</v>
      </c>
      <c r="G565" s="11">
        <v>100</v>
      </c>
      <c r="H565" s="11">
        <v>0</v>
      </c>
      <c r="I565" s="11">
        <v>1</v>
      </c>
      <c r="J565" s="11">
        <v>125</v>
      </c>
      <c r="K565">
        <v>1.14032</v>
      </c>
      <c r="N565">
        <v>1.54</v>
      </c>
      <c r="O565" s="11">
        <v>0.3</v>
      </c>
      <c r="P565" s="11">
        <v>5</v>
      </c>
      <c r="Q565" s="11">
        <v>11</v>
      </c>
      <c r="R565">
        <v>141.80000000000001</v>
      </c>
      <c r="S565">
        <v>850</v>
      </c>
      <c r="T565" s="11">
        <v>120</v>
      </c>
      <c r="W565">
        <v>0</v>
      </c>
      <c r="X565" s="11">
        <v>10</v>
      </c>
      <c r="Y565" s="11">
        <v>360</v>
      </c>
      <c r="Z565">
        <v>7.5392000000000001</v>
      </c>
    </row>
    <row r="566" spans="1:26" x14ac:dyDescent="0.25">
      <c r="A566" s="11">
        <v>1.38</v>
      </c>
      <c r="B566" s="11">
        <v>1</v>
      </c>
      <c r="C566" s="11">
        <v>5</v>
      </c>
      <c r="D566">
        <v>15.16</v>
      </c>
      <c r="E566">
        <v>80.150000000000006</v>
      </c>
      <c r="F566">
        <v>480</v>
      </c>
      <c r="G566" s="11">
        <v>120</v>
      </c>
      <c r="H566" s="11">
        <v>0</v>
      </c>
      <c r="I566" s="11">
        <v>1</v>
      </c>
      <c r="J566" s="11">
        <v>125</v>
      </c>
      <c r="K566">
        <v>1.23658</v>
      </c>
      <c r="N566">
        <v>1.54</v>
      </c>
      <c r="O566" s="11">
        <v>0.3</v>
      </c>
      <c r="P566" s="11">
        <v>5</v>
      </c>
      <c r="Q566" s="11">
        <v>11</v>
      </c>
      <c r="R566">
        <v>141.80000000000001</v>
      </c>
      <c r="S566">
        <v>850</v>
      </c>
      <c r="T566" s="11">
        <v>150</v>
      </c>
      <c r="W566">
        <v>0</v>
      </c>
      <c r="X566" s="11">
        <v>10</v>
      </c>
      <c r="Y566">
        <v>0</v>
      </c>
      <c r="Z566">
        <v>4.8067000000000002</v>
      </c>
    </row>
    <row r="567" spans="1:26" x14ac:dyDescent="0.25">
      <c r="A567" s="11">
        <v>1.33</v>
      </c>
      <c r="B567" s="11">
        <v>1</v>
      </c>
      <c r="C567" s="11">
        <v>5</v>
      </c>
      <c r="D567" s="11">
        <v>12.2</v>
      </c>
      <c r="E567" s="11">
        <v>779.4</v>
      </c>
      <c r="F567" s="11">
        <v>17</v>
      </c>
      <c r="G567" s="11">
        <v>0</v>
      </c>
      <c r="H567" s="11">
        <v>0</v>
      </c>
      <c r="I567" s="11">
        <v>1</v>
      </c>
      <c r="J567">
        <v>7</v>
      </c>
      <c r="K567">
        <v>0.27600000000000002</v>
      </c>
      <c r="N567">
        <v>1.54</v>
      </c>
      <c r="O567" s="11">
        <v>0.3</v>
      </c>
      <c r="P567" s="11">
        <v>5</v>
      </c>
      <c r="Q567" s="11">
        <v>11</v>
      </c>
      <c r="R567">
        <v>141.80000000000001</v>
      </c>
      <c r="S567">
        <v>850</v>
      </c>
      <c r="T567" s="11">
        <v>150</v>
      </c>
      <c r="W567">
        <v>0</v>
      </c>
      <c r="X567" s="11">
        <v>10</v>
      </c>
      <c r="Y567" s="11">
        <v>30</v>
      </c>
      <c r="Z567">
        <v>7.5392000000000001</v>
      </c>
    </row>
    <row r="568" spans="1:26" x14ac:dyDescent="0.25">
      <c r="A568" s="11">
        <v>1.33</v>
      </c>
      <c r="B568" s="11">
        <v>1</v>
      </c>
      <c r="C568" s="11">
        <v>5</v>
      </c>
      <c r="D568" s="11">
        <v>12.2</v>
      </c>
      <c r="E568" s="11">
        <v>779.4</v>
      </c>
      <c r="F568" s="11">
        <v>17</v>
      </c>
      <c r="G568" s="11">
        <v>0</v>
      </c>
      <c r="H568" s="11">
        <v>15</v>
      </c>
      <c r="I568" s="11">
        <v>1</v>
      </c>
      <c r="J568">
        <v>7</v>
      </c>
      <c r="K568">
        <v>0.27400000000000002</v>
      </c>
      <c r="N568">
        <v>1.54</v>
      </c>
      <c r="O568" s="11">
        <v>0.3</v>
      </c>
      <c r="P568" s="11">
        <v>5</v>
      </c>
      <c r="Q568" s="11">
        <v>11</v>
      </c>
      <c r="R568">
        <v>141.80000000000001</v>
      </c>
      <c r="S568">
        <v>850</v>
      </c>
      <c r="T568" s="11">
        <v>150</v>
      </c>
      <c r="W568">
        <v>0</v>
      </c>
      <c r="X568" s="11">
        <v>10</v>
      </c>
      <c r="Y568" s="11">
        <v>60</v>
      </c>
      <c r="Z568">
        <v>9.5664999999999996</v>
      </c>
    </row>
    <row r="569" spans="1:26" x14ac:dyDescent="0.25">
      <c r="A569" s="11">
        <v>1.33</v>
      </c>
      <c r="B569" s="11">
        <v>1</v>
      </c>
      <c r="C569" s="11">
        <v>5</v>
      </c>
      <c r="D569" s="11">
        <v>12.2</v>
      </c>
      <c r="E569" s="11">
        <v>779.4</v>
      </c>
      <c r="F569" s="11">
        <v>17</v>
      </c>
      <c r="G569" s="11">
        <v>0</v>
      </c>
      <c r="H569" s="11">
        <v>30</v>
      </c>
      <c r="I569" s="11">
        <v>1</v>
      </c>
      <c r="J569">
        <v>7</v>
      </c>
      <c r="K569">
        <v>0.24199999999999999</v>
      </c>
      <c r="N569">
        <v>1.54</v>
      </c>
      <c r="O569" s="11">
        <v>0.3</v>
      </c>
      <c r="P569" s="11">
        <v>5</v>
      </c>
      <c r="Q569" s="11">
        <v>11</v>
      </c>
      <c r="R569">
        <v>141.80000000000001</v>
      </c>
      <c r="S569">
        <v>850</v>
      </c>
      <c r="T569" s="11">
        <v>150</v>
      </c>
      <c r="W569">
        <v>0</v>
      </c>
      <c r="X569" s="11">
        <v>10</v>
      </c>
      <c r="Y569" s="11">
        <v>90</v>
      </c>
      <c r="Z569">
        <v>5.5118999999999998</v>
      </c>
    </row>
    <row r="570" spans="1:26" x14ac:dyDescent="0.25">
      <c r="A570" s="11">
        <v>1.33</v>
      </c>
      <c r="B570" s="11">
        <v>1</v>
      </c>
      <c r="C570" s="11">
        <v>5</v>
      </c>
      <c r="D570" s="11">
        <v>12.2</v>
      </c>
      <c r="E570" s="11">
        <v>779.4</v>
      </c>
      <c r="F570" s="11">
        <v>17</v>
      </c>
      <c r="G570" s="11">
        <v>0</v>
      </c>
      <c r="H570" s="11">
        <v>45</v>
      </c>
      <c r="I570" s="11">
        <v>1</v>
      </c>
      <c r="J570">
        <v>7</v>
      </c>
      <c r="K570">
        <v>0.19800000000000001</v>
      </c>
      <c r="N570">
        <v>1.54</v>
      </c>
      <c r="O570" s="11">
        <v>0.3</v>
      </c>
      <c r="P570" s="11">
        <v>5</v>
      </c>
      <c r="Q570" s="11">
        <v>11</v>
      </c>
      <c r="R570">
        <v>141.80000000000001</v>
      </c>
      <c r="S570">
        <v>850</v>
      </c>
      <c r="T570" s="11">
        <v>150</v>
      </c>
      <c r="W570">
        <v>0</v>
      </c>
      <c r="X570" s="11">
        <v>10</v>
      </c>
      <c r="Y570" s="11">
        <v>120</v>
      </c>
      <c r="Z570">
        <v>5.1593</v>
      </c>
    </row>
    <row r="571" spans="1:26" x14ac:dyDescent="0.25">
      <c r="A571" s="11">
        <v>1.33</v>
      </c>
      <c r="B571" s="11">
        <v>1</v>
      </c>
      <c r="C571" s="11">
        <v>5</v>
      </c>
      <c r="D571" s="11">
        <v>12.2</v>
      </c>
      <c r="E571" s="11">
        <v>779.4</v>
      </c>
      <c r="F571" s="11">
        <v>17</v>
      </c>
      <c r="G571">
        <v>10</v>
      </c>
      <c r="H571" s="11">
        <v>0</v>
      </c>
      <c r="I571" s="11">
        <v>1</v>
      </c>
      <c r="J571">
        <v>7</v>
      </c>
      <c r="K571">
        <v>0.248</v>
      </c>
      <c r="N571">
        <v>1.54</v>
      </c>
      <c r="O571" s="11">
        <v>0.3</v>
      </c>
      <c r="P571" s="11">
        <v>5</v>
      </c>
      <c r="Q571" s="11">
        <v>11</v>
      </c>
      <c r="R571">
        <v>141.80000000000001</v>
      </c>
      <c r="S571">
        <v>850</v>
      </c>
      <c r="T571" s="11">
        <v>150</v>
      </c>
      <c r="W571">
        <v>0</v>
      </c>
      <c r="X571" s="11">
        <v>10</v>
      </c>
      <c r="Y571" s="11">
        <v>150</v>
      </c>
      <c r="Z571">
        <v>2.9557000000000002</v>
      </c>
    </row>
    <row r="572" spans="1:26" x14ac:dyDescent="0.25">
      <c r="A572" s="11">
        <v>1.33</v>
      </c>
      <c r="B572" s="11">
        <v>1</v>
      </c>
      <c r="C572" s="11">
        <v>5</v>
      </c>
      <c r="D572" s="11">
        <v>12.2</v>
      </c>
      <c r="E572" s="11">
        <v>779.4</v>
      </c>
      <c r="F572" s="11">
        <v>17</v>
      </c>
      <c r="G572">
        <v>30</v>
      </c>
      <c r="H572" s="11">
        <v>0</v>
      </c>
      <c r="I572" s="11">
        <v>1</v>
      </c>
      <c r="J572">
        <v>7</v>
      </c>
      <c r="K572">
        <v>0.223</v>
      </c>
      <c r="N572">
        <v>1.54</v>
      </c>
      <c r="O572" s="11">
        <v>0.3</v>
      </c>
      <c r="P572" s="11">
        <v>5</v>
      </c>
      <c r="Q572" s="11">
        <v>11</v>
      </c>
      <c r="R572">
        <v>141.80000000000001</v>
      </c>
      <c r="S572">
        <v>850</v>
      </c>
      <c r="T572" s="11">
        <v>150</v>
      </c>
      <c r="W572">
        <v>0</v>
      </c>
      <c r="X572" s="11">
        <v>10</v>
      </c>
      <c r="Y572" s="11">
        <v>180</v>
      </c>
      <c r="Z572">
        <v>3.3083</v>
      </c>
    </row>
    <row r="573" spans="1:26" x14ac:dyDescent="0.25">
      <c r="A573" s="11">
        <v>1.33</v>
      </c>
      <c r="B573" s="11">
        <v>1</v>
      </c>
      <c r="C573" s="11">
        <v>5</v>
      </c>
      <c r="D573" s="11">
        <v>12.2</v>
      </c>
      <c r="E573" s="11">
        <v>779.4</v>
      </c>
      <c r="F573" s="11">
        <v>17</v>
      </c>
      <c r="G573">
        <v>50</v>
      </c>
      <c r="H573" s="11">
        <v>0</v>
      </c>
      <c r="I573" s="11">
        <v>1</v>
      </c>
      <c r="J573">
        <v>7</v>
      </c>
      <c r="K573">
        <v>0.26800000000000002</v>
      </c>
      <c r="N573">
        <v>1.54</v>
      </c>
      <c r="O573" s="11">
        <v>0.3</v>
      </c>
      <c r="P573" s="11">
        <v>5</v>
      </c>
      <c r="Q573" s="11">
        <v>11</v>
      </c>
      <c r="R573">
        <v>141.80000000000001</v>
      </c>
      <c r="S573">
        <v>850</v>
      </c>
      <c r="T573" s="11">
        <v>150</v>
      </c>
      <c r="W573">
        <v>0</v>
      </c>
      <c r="X573" s="11">
        <v>10</v>
      </c>
      <c r="Y573" s="11">
        <v>210</v>
      </c>
      <c r="Z573">
        <v>3.8078000000000003</v>
      </c>
    </row>
    <row r="574" spans="1:26" x14ac:dyDescent="0.25">
      <c r="A574" s="11">
        <v>1.33</v>
      </c>
      <c r="B574" s="11">
        <v>1</v>
      </c>
      <c r="C574" s="11">
        <v>5</v>
      </c>
      <c r="D574" s="11">
        <v>12.2</v>
      </c>
      <c r="E574" s="11">
        <v>779.4</v>
      </c>
      <c r="F574" s="11">
        <v>17</v>
      </c>
      <c r="G574">
        <v>70</v>
      </c>
      <c r="H574" s="11">
        <v>0</v>
      </c>
      <c r="I574" s="11">
        <v>1</v>
      </c>
      <c r="J574">
        <v>7</v>
      </c>
      <c r="K574">
        <v>0.27800000000000002</v>
      </c>
      <c r="N574">
        <v>1.54</v>
      </c>
      <c r="O574" s="11">
        <v>0.3</v>
      </c>
      <c r="P574" s="11">
        <v>5</v>
      </c>
      <c r="Q574" s="11">
        <v>11</v>
      </c>
      <c r="R574">
        <v>141.80000000000001</v>
      </c>
      <c r="S574">
        <v>850</v>
      </c>
      <c r="T574" s="11">
        <v>150</v>
      </c>
      <c r="W574">
        <v>0</v>
      </c>
      <c r="X574" s="11">
        <v>10</v>
      </c>
      <c r="Y574" s="11">
        <v>240</v>
      </c>
      <c r="Z574">
        <v>5.1593</v>
      </c>
    </row>
    <row r="575" spans="1:26" x14ac:dyDescent="0.25">
      <c r="A575" s="11">
        <v>1.33</v>
      </c>
      <c r="B575" s="11">
        <v>1</v>
      </c>
      <c r="C575" s="11">
        <v>5</v>
      </c>
      <c r="D575" s="11">
        <v>12.2</v>
      </c>
      <c r="E575" s="11">
        <v>779.4</v>
      </c>
      <c r="F575" s="11">
        <v>17</v>
      </c>
      <c r="G575">
        <v>90</v>
      </c>
      <c r="H575" s="11">
        <v>0</v>
      </c>
      <c r="I575" s="11">
        <v>1</v>
      </c>
      <c r="J575">
        <v>7</v>
      </c>
      <c r="K575">
        <v>0.223</v>
      </c>
      <c r="N575">
        <v>1.54</v>
      </c>
      <c r="O575" s="11">
        <v>0.3</v>
      </c>
      <c r="P575" s="11">
        <v>5</v>
      </c>
      <c r="Q575" s="11">
        <v>11</v>
      </c>
      <c r="R575">
        <v>141.80000000000001</v>
      </c>
      <c r="S575">
        <v>850</v>
      </c>
      <c r="T575" s="11">
        <v>150</v>
      </c>
      <c r="W575">
        <v>0</v>
      </c>
      <c r="X575" s="11">
        <v>10</v>
      </c>
      <c r="Y575" s="11">
        <v>270</v>
      </c>
      <c r="Z575">
        <v>6.5107999999999997</v>
      </c>
    </row>
    <row r="576" spans="1:26" x14ac:dyDescent="0.25">
      <c r="A576" s="11">
        <v>1.33</v>
      </c>
      <c r="B576" s="11">
        <v>4</v>
      </c>
      <c r="C576" s="11">
        <v>5</v>
      </c>
      <c r="D576" s="11">
        <v>12.2</v>
      </c>
      <c r="E576" s="11">
        <v>779.4</v>
      </c>
      <c r="F576" s="11">
        <v>17</v>
      </c>
      <c r="G576">
        <v>0</v>
      </c>
      <c r="H576" s="11">
        <v>0</v>
      </c>
      <c r="I576" s="11">
        <v>1</v>
      </c>
      <c r="J576">
        <v>7</v>
      </c>
      <c r="K576">
        <v>0.29199999999999998</v>
      </c>
      <c r="N576">
        <v>1.54</v>
      </c>
      <c r="O576" s="11">
        <v>0.3</v>
      </c>
      <c r="P576" s="11">
        <v>5</v>
      </c>
      <c r="Q576" s="11">
        <v>11</v>
      </c>
      <c r="R576">
        <v>141.80000000000001</v>
      </c>
      <c r="S576">
        <v>850</v>
      </c>
      <c r="T576" s="11">
        <v>150</v>
      </c>
      <c r="W576">
        <v>0</v>
      </c>
      <c r="X576" s="11">
        <v>10</v>
      </c>
      <c r="Y576" s="11">
        <v>300</v>
      </c>
      <c r="Z576">
        <v>5.8350999999999997</v>
      </c>
    </row>
    <row r="577" spans="1:28" x14ac:dyDescent="0.25">
      <c r="A577" s="11">
        <v>1.33</v>
      </c>
      <c r="B577" s="11">
        <v>4</v>
      </c>
      <c r="C577" s="11">
        <v>5</v>
      </c>
      <c r="D577" s="11">
        <v>12.2</v>
      </c>
      <c r="E577" s="11">
        <v>779.4</v>
      </c>
      <c r="F577" s="11">
        <v>17</v>
      </c>
      <c r="G577">
        <v>0</v>
      </c>
      <c r="H577" s="11">
        <v>15</v>
      </c>
      <c r="I577" s="11">
        <v>1</v>
      </c>
      <c r="J577">
        <v>7</v>
      </c>
      <c r="K577">
        <v>0.26400000000000001</v>
      </c>
      <c r="N577">
        <v>1.54</v>
      </c>
      <c r="O577" s="11">
        <v>0.3</v>
      </c>
      <c r="P577" s="11">
        <v>5</v>
      </c>
      <c r="Q577" s="11">
        <v>11</v>
      </c>
      <c r="R577">
        <v>141.80000000000001</v>
      </c>
      <c r="S577">
        <v>850</v>
      </c>
      <c r="T577" s="11">
        <v>150</v>
      </c>
      <c r="W577">
        <v>0</v>
      </c>
      <c r="X577" s="11">
        <v>10</v>
      </c>
      <c r="Y577" s="11">
        <v>330</v>
      </c>
      <c r="Z577">
        <v>5.5118999999999998</v>
      </c>
    </row>
    <row r="578" spans="1:28" x14ac:dyDescent="0.25">
      <c r="A578" s="11">
        <v>1.33</v>
      </c>
      <c r="B578" s="11">
        <v>4</v>
      </c>
      <c r="C578" s="11">
        <v>5</v>
      </c>
      <c r="D578" s="11">
        <v>12.2</v>
      </c>
      <c r="E578" s="11">
        <v>779.4</v>
      </c>
      <c r="F578" s="11">
        <v>17</v>
      </c>
      <c r="G578">
        <v>0</v>
      </c>
      <c r="H578" s="11">
        <v>30</v>
      </c>
      <c r="I578" s="11">
        <v>1</v>
      </c>
      <c r="J578">
        <v>7</v>
      </c>
      <c r="K578">
        <v>0.27400000000000002</v>
      </c>
      <c r="N578">
        <v>1.54</v>
      </c>
      <c r="O578" s="11">
        <v>0.3</v>
      </c>
      <c r="P578" s="11">
        <v>5</v>
      </c>
      <c r="Q578" s="11">
        <v>11</v>
      </c>
      <c r="R578">
        <v>141.80000000000001</v>
      </c>
      <c r="S578">
        <v>850</v>
      </c>
      <c r="T578" s="11">
        <v>150</v>
      </c>
      <c r="W578">
        <v>0</v>
      </c>
      <c r="X578" s="11">
        <v>10</v>
      </c>
      <c r="Y578" s="11">
        <v>360</v>
      </c>
      <c r="Z578">
        <v>5.8350999999999997</v>
      </c>
    </row>
    <row r="579" spans="1:28" x14ac:dyDescent="0.25">
      <c r="A579" s="11">
        <v>1.33</v>
      </c>
      <c r="B579" s="11">
        <v>4</v>
      </c>
      <c r="C579" s="11">
        <v>5</v>
      </c>
      <c r="D579" s="11">
        <v>12.2</v>
      </c>
      <c r="E579" s="11">
        <v>779.4</v>
      </c>
      <c r="F579" s="11">
        <v>17</v>
      </c>
      <c r="G579">
        <v>0</v>
      </c>
      <c r="H579" s="11">
        <v>45</v>
      </c>
      <c r="I579" s="11">
        <v>1</v>
      </c>
      <c r="J579">
        <v>7</v>
      </c>
      <c r="K579">
        <v>0.31</v>
      </c>
      <c r="N579">
        <v>1.54</v>
      </c>
      <c r="O579" s="11">
        <v>0.3</v>
      </c>
      <c r="P579" s="11">
        <v>5</v>
      </c>
      <c r="Q579" s="11">
        <v>11</v>
      </c>
      <c r="R579">
        <v>141.80000000000001</v>
      </c>
      <c r="S579">
        <v>850</v>
      </c>
      <c r="T579" s="11">
        <v>5</v>
      </c>
      <c r="W579">
        <v>0</v>
      </c>
      <c r="X579" s="11">
        <v>8</v>
      </c>
      <c r="Y579">
        <v>0</v>
      </c>
      <c r="Z579">
        <v>4.1732999999999993</v>
      </c>
    </row>
    <row r="580" spans="1:28" x14ac:dyDescent="0.25">
      <c r="A580" s="11">
        <v>1.33</v>
      </c>
      <c r="B580" s="11">
        <v>4</v>
      </c>
      <c r="C580" s="11">
        <v>5</v>
      </c>
      <c r="D580" s="11">
        <v>12.2</v>
      </c>
      <c r="E580" s="11">
        <v>779.4</v>
      </c>
      <c r="F580" s="11">
        <v>17</v>
      </c>
      <c r="G580">
        <v>10</v>
      </c>
      <c r="H580" s="11">
        <v>0</v>
      </c>
      <c r="I580" s="11">
        <v>1</v>
      </c>
      <c r="J580">
        <v>7</v>
      </c>
      <c r="K580">
        <v>0.215</v>
      </c>
      <c r="N580">
        <v>1.54</v>
      </c>
      <c r="O580" s="11">
        <v>0.3</v>
      </c>
      <c r="P580" s="11">
        <v>5</v>
      </c>
      <c r="Q580" s="11">
        <v>11</v>
      </c>
      <c r="R580">
        <v>141.80000000000001</v>
      </c>
      <c r="S580">
        <v>850</v>
      </c>
      <c r="T580" s="11">
        <v>5</v>
      </c>
      <c r="W580">
        <v>0</v>
      </c>
      <c r="X580" s="11">
        <v>8</v>
      </c>
      <c r="Y580" s="11">
        <v>30</v>
      </c>
      <c r="Z580">
        <v>2.8723000000000001</v>
      </c>
    </row>
    <row r="581" spans="1:28" x14ac:dyDescent="0.25">
      <c r="A581" s="11">
        <v>1.33</v>
      </c>
      <c r="B581" s="11">
        <v>4</v>
      </c>
      <c r="C581" s="11">
        <v>5</v>
      </c>
      <c r="D581" s="11">
        <v>12.2</v>
      </c>
      <c r="E581" s="11">
        <v>779.4</v>
      </c>
      <c r="F581" s="11">
        <v>17</v>
      </c>
      <c r="G581">
        <v>30</v>
      </c>
      <c r="H581" s="11">
        <v>0</v>
      </c>
      <c r="I581" s="11">
        <v>1</v>
      </c>
      <c r="J581">
        <v>7</v>
      </c>
      <c r="K581">
        <v>0.24299999999999999</v>
      </c>
      <c r="N581">
        <v>1.54</v>
      </c>
      <c r="O581" s="11">
        <v>0.3</v>
      </c>
      <c r="P581" s="11">
        <v>5</v>
      </c>
      <c r="Q581" s="11">
        <v>11</v>
      </c>
      <c r="R581">
        <v>141.80000000000001</v>
      </c>
      <c r="S581">
        <v>850</v>
      </c>
      <c r="T581" s="11">
        <v>5</v>
      </c>
      <c r="W581">
        <v>0</v>
      </c>
      <c r="X581" s="11">
        <v>8</v>
      </c>
      <c r="Y581" s="11">
        <v>60</v>
      </c>
      <c r="Z581">
        <v>2.7193000000000001</v>
      </c>
      <c r="AB581" s="11"/>
    </row>
    <row r="582" spans="1:28" x14ac:dyDescent="0.25">
      <c r="A582" s="11">
        <v>1.33</v>
      </c>
      <c r="B582" s="11">
        <v>4</v>
      </c>
      <c r="C582" s="11">
        <v>5</v>
      </c>
      <c r="D582" s="11">
        <v>12.2</v>
      </c>
      <c r="E582" s="11">
        <v>779.4</v>
      </c>
      <c r="F582" s="11">
        <v>17</v>
      </c>
      <c r="G582">
        <v>50</v>
      </c>
      <c r="H582" s="11">
        <v>0</v>
      </c>
      <c r="I582" s="11">
        <v>1</v>
      </c>
      <c r="J582">
        <v>7</v>
      </c>
      <c r="K582">
        <v>0.27</v>
      </c>
      <c r="N582">
        <v>1.54</v>
      </c>
      <c r="O582" s="11">
        <v>0.3</v>
      </c>
      <c r="P582" s="11">
        <v>5</v>
      </c>
      <c r="Q582" s="11">
        <v>11</v>
      </c>
      <c r="R582">
        <v>141.80000000000001</v>
      </c>
      <c r="S582">
        <v>850</v>
      </c>
      <c r="T582" s="11">
        <v>5</v>
      </c>
      <c r="W582">
        <v>0</v>
      </c>
      <c r="X582" s="11">
        <v>8</v>
      </c>
      <c r="Y582" s="11">
        <v>90</v>
      </c>
      <c r="Z582">
        <v>2.4132000000000002</v>
      </c>
      <c r="AB582" s="11"/>
    </row>
    <row r="583" spans="1:28" x14ac:dyDescent="0.25">
      <c r="A583" s="11">
        <v>1.33</v>
      </c>
      <c r="B583" s="11">
        <v>4</v>
      </c>
      <c r="C583" s="11">
        <v>5</v>
      </c>
      <c r="D583" s="11">
        <v>12.2</v>
      </c>
      <c r="E583" s="11">
        <v>779.4</v>
      </c>
      <c r="F583" s="11">
        <v>17</v>
      </c>
      <c r="G583">
        <v>70</v>
      </c>
      <c r="H583" s="11">
        <v>0</v>
      </c>
      <c r="I583" s="11">
        <v>1</v>
      </c>
      <c r="J583">
        <v>7</v>
      </c>
      <c r="K583">
        <v>0.32300000000000001</v>
      </c>
      <c r="N583">
        <v>1.54</v>
      </c>
      <c r="O583" s="11">
        <v>0.3</v>
      </c>
      <c r="P583" s="11">
        <v>5</v>
      </c>
      <c r="Q583" s="11">
        <v>11</v>
      </c>
      <c r="R583">
        <v>141.80000000000001</v>
      </c>
      <c r="S583">
        <v>850</v>
      </c>
      <c r="T583" s="11">
        <v>5</v>
      </c>
      <c r="W583">
        <v>0</v>
      </c>
      <c r="X583" s="11">
        <v>8</v>
      </c>
      <c r="Y583" s="11">
        <v>120</v>
      </c>
      <c r="Z583">
        <v>1.6989000000000001</v>
      </c>
    </row>
    <row r="584" spans="1:28" x14ac:dyDescent="0.25">
      <c r="A584" s="11">
        <v>1.33</v>
      </c>
      <c r="B584" s="11">
        <v>4</v>
      </c>
      <c r="C584" s="11">
        <v>5</v>
      </c>
      <c r="D584" s="11">
        <v>12.2</v>
      </c>
      <c r="E584" s="11">
        <v>779.4</v>
      </c>
      <c r="F584" s="11">
        <v>17</v>
      </c>
      <c r="G584">
        <v>90</v>
      </c>
      <c r="H584" s="11">
        <v>0</v>
      </c>
      <c r="I584" s="11">
        <v>1</v>
      </c>
      <c r="J584">
        <v>7</v>
      </c>
      <c r="K584">
        <v>0.375</v>
      </c>
      <c r="N584">
        <v>1.54</v>
      </c>
      <c r="O584" s="11">
        <v>0.3</v>
      </c>
      <c r="P584" s="11">
        <v>5</v>
      </c>
      <c r="Q584" s="11">
        <v>11</v>
      </c>
      <c r="R584">
        <v>141.80000000000001</v>
      </c>
      <c r="S584">
        <v>850</v>
      </c>
      <c r="T584" s="11">
        <v>5</v>
      </c>
      <c r="W584">
        <v>0</v>
      </c>
      <c r="X584" s="11">
        <v>8</v>
      </c>
      <c r="Y584" s="11">
        <v>150</v>
      </c>
      <c r="Z584">
        <v>1.6989000000000001</v>
      </c>
    </row>
    <row r="585" spans="1:28" x14ac:dyDescent="0.25">
      <c r="A585" s="11">
        <v>1.33</v>
      </c>
      <c r="B585" s="11">
        <v>6</v>
      </c>
      <c r="C585" s="11">
        <v>5</v>
      </c>
      <c r="D585" s="11">
        <v>12.2</v>
      </c>
      <c r="E585" s="11">
        <v>779.4</v>
      </c>
      <c r="F585" s="11">
        <v>17</v>
      </c>
      <c r="G585" s="11">
        <v>0</v>
      </c>
      <c r="H585" s="11">
        <v>0</v>
      </c>
      <c r="I585" s="11">
        <v>1</v>
      </c>
      <c r="J585">
        <v>7</v>
      </c>
      <c r="K585">
        <v>0.45600000000000002</v>
      </c>
      <c r="N585">
        <v>1.54</v>
      </c>
      <c r="O585" s="11">
        <v>0.3</v>
      </c>
      <c r="P585" s="11">
        <v>5</v>
      </c>
      <c r="Q585" s="11">
        <v>11</v>
      </c>
      <c r="R585">
        <v>141.80000000000001</v>
      </c>
      <c r="S585">
        <v>850</v>
      </c>
      <c r="T585" s="11">
        <v>5</v>
      </c>
      <c r="W585">
        <v>0</v>
      </c>
      <c r="X585" s="11">
        <v>8</v>
      </c>
      <c r="Y585" s="11">
        <v>180</v>
      </c>
      <c r="Z585">
        <v>1.5459000000000001</v>
      </c>
    </row>
    <row r="586" spans="1:28" x14ac:dyDescent="0.25">
      <c r="A586" s="11">
        <v>1.33</v>
      </c>
      <c r="B586" s="11">
        <v>6</v>
      </c>
      <c r="C586" s="11">
        <v>5</v>
      </c>
      <c r="D586" s="11">
        <v>12.2</v>
      </c>
      <c r="E586" s="11">
        <v>779.4</v>
      </c>
      <c r="F586" s="11">
        <v>17</v>
      </c>
      <c r="G586" s="11">
        <v>0</v>
      </c>
      <c r="H586" s="11">
        <v>15</v>
      </c>
      <c r="I586" s="11">
        <v>1</v>
      </c>
      <c r="J586">
        <v>7</v>
      </c>
      <c r="K586">
        <v>0.42399999999999999</v>
      </c>
      <c r="N586">
        <v>1.54</v>
      </c>
      <c r="O586" s="11">
        <v>0.3</v>
      </c>
      <c r="P586" s="11">
        <v>5</v>
      </c>
      <c r="Q586" s="11">
        <v>11</v>
      </c>
      <c r="R586">
        <v>141.80000000000001</v>
      </c>
      <c r="S586">
        <v>850</v>
      </c>
      <c r="T586" s="11">
        <v>5</v>
      </c>
      <c r="W586">
        <v>0</v>
      </c>
      <c r="X586" s="11">
        <v>8</v>
      </c>
      <c r="Y586" s="11">
        <v>210</v>
      </c>
      <c r="Z586">
        <v>0.65300000000000002</v>
      </c>
    </row>
    <row r="587" spans="1:28" x14ac:dyDescent="0.25">
      <c r="A587" s="11">
        <v>1.33</v>
      </c>
      <c r="B587" s="11">
        <v>6</v>
      </c>
      <c r="C587" s="11">
        <v>5</v>
      </c>
      <c r="D587" s="11">
        <v>12.2</v>
      </c>
      <c r="E587" s="11">
        <v>779.4</v>
      </c>
      <c r="F587" s="11">
        <v>17</v>
      </c>
      <c r="G587" s="11">
        <v>0</v>
      </c>
      <c r="H587" s="11">
        <v>30</v>
      </c>
      <c r="I587" s="11">
        <v>1</v>
      </c>
      <c r="J587">
        <v>7</v>
      </c>
      <c r="K587">
        <v>0.44800000000000001</v>
      </c>
      <c r="N587">
        <v>1.54</v>
      </c>
      <c r="O587" s="11">
        <v>0.3</v>
      </c>
      <c r="P587" s="11">
        <v>5</v>
      </c>
      <c r="Q587" s="11">
        <v>11</v>
      </c>
      <c r="R587">
        <v>141.80000000000001</v>
      </c>
      <c r="S587">
        <v>850</v>
      </c>
      <c r="T587" s="11">
        <v>5</v>
      </c>
      <c r="W587">
        <v>0</v>
      </c>
      <c r="X587" s="11">
        <v>8</v>
      </c>
      <c r="Y587" s="11">
        <v>240</v>
      </c>
      <c r="Z587">
        <v>0.80610000000000004</v>
      </c>
    </row>
    <row r="588" spans="1:28" x14ac:dyDescent="0.25">
      <c r="A588" s="11">
        <v>1.33</v>
      </c>
      <c r="B588" s="11">
        <v>6</v>
      </c>
      <c r="C588" s="11">
        <v>5</v>
      </c>
      <c r="D588" s="11">
        <v>12.2</v>
      </c>
      <c r="E588" s="11">
        <v>779.4</v>
      </c>
      <c r="F588" s="11">
        <v>17</v>
      </c>
      <c r="G588" s="11">
        <v>0</v>
      </c>
      <c r="H588" s="11">
        <v>45</v>
      </c>
      <c r="I588" s="11">
        <v>1</v>
      </c>
      <c r="J588">
        <v>7</v>
      </c>
      <c r="K588">
        <v>0.432</v>
      </c>
      <c r="N588">
        <v>1.54</v>
      </c>
      <c r="O588" s="11">
        <v>0.3</v>
      </c>
      <c r="P588" s="11">
        <v>5</v>
      </c>
      <c r="Q588" s="11">
        <v>11</v>
      </c>
      <c r="R588">
        <v>141.80000000000001</v>
      </c>
      <c r="S588">
        <v>850</v>
      </c>
      <c r="T588" s="11">
        <v>5</v>
      </c>
      <c r="W588">
        <v>0</v>
      </c>
      <c r="X588" s="11">
        <v>8</v>
      </c>
      <c r="Y588" s="11">
        <v>270</v>
      </c>
      <c r="Z588">
        <v>2.1326000000000001</v>
      </c>
    </row>
    <row r="589" spans="1:28" x14ac:dyDescent="0.25">
      <c r="A589" s="11">
        <v>1.33</v>
      </c>
      <c r="B589" s="11">
        <v>6</v>
      </c>
      <c r="C589" s="11">
        <v>5</v>
      </c>
      <c r="D589" s="11">
        <v>12.2</v>
      </c>
      <c r="E589" s="11">
        <v>779.4</v>
      </c>
      <c r="F589" s="11">
        <v>17</v>
      </c>
      <c r="G589">
        <v>10</v>
      </c>
      <c r="H589" s="11">
        <v>0</v>
      </c>
      <c r="I589" s="11">
        <v>1</v>
      </c>
      <c r="J589">
        <v>7</v>
      </c>
      <c r="K589">
        <v>0.53500000000000003</v>
      </c>
      <c r="N589">
        <v>1.54</v>
      </c>
      <c r="O589" s="11">
        <v>0.3</v>
      </c>
      <c r="P589" s="11">
        <v>5</v>
      </c>
      <c r="Q589" s="11">
        <v>11</v>
      </c>
      <c r="R589">
        <v>141.80000000000001</v>
      </c>
      <c r="S589">
        <v>850</v>
      </c>
      <c r="T589" s="11">
        <v>5</v>
      </c>
      <c r="W589">
        <v>0</v>
      </c>
      <c r="X589" s="11">
        <v>8</v>
      </c>
      <c r="Y589" s="11">
        <v>300</v>
      </c>
      <c r="Z589">
        <v>1.1122000000000001</v>
      </c>
    </row>
    <row r="590" spans="1:28" x14ac:dyDescent="0.25">
      <c r="A590" s="11">
        <v>1.33</v>
      </c>
      <c r="B590" s="11">
        <v>6</v>
      </c>
      <c r="C590" s="11">
        <v>5</v>
      </c>
      <c r="D590" s="11">
        <v>12.2</v>
      </c>
      <c r="E590" s="11">
        <v>779.4</v>
      </c>
      <c r="F590" s="11">
        <v>17</v>
      </c>
      <c r="G590">
        <v>30</v>
      </c>
      <c r="H590" s="11">
        <v>0</v>
      </c>
      <c r="I590" s="11">
        <v>1</v>
      </c>
      <c r="J590">
        <v>7</v>
      </c>
      <c r="K590">
        <v>0.44</v>
      </c>
      <c r="N590">
        <v>1.54</v>
      </c>
      <c r="O590" s="11">
        <v>0.3</v>
      </c>
      <c r="P590" s="11">
        <v>5</v>
      </c>
      <c r="Q590" s="11">
        <v>11</v>
      </c>
      <c r="R590">
        <v>141.80000000000001</v>
      </c>
      <c r="S590">
        <v>850</v>
      </c>
      <c r="T590" s="11">
        <v>5</v>
      </c>
      <c r="W590">
        <v>0</v>
      </c>
      <c r="X590" s="11">
        <v>8</v>
      </c>
      <c r="Y590" s="11">
        <v>330</v>
      </c>
      <c r="Z590">
        <v>0.65300000000000002</v>
      </c>
    </row>
    <row r="591" spans="1:28" x14ac:dyDescent="0.25">
      <c r="A591" s="11">
        <v>1.33</v>
      </c>
      <c r="B591" s="11">
        <v>6</v>
      </c>
      <c r="C591" s="11">
        <v>5</v>
      </c>
      <c r="D591" s="11">
        <v>12.2</v>
      </c>
      <c r="E591" s="11">
        <v>779.4</v>
      </c>
      <c r="F591" s="11">
        <v>17</v>
      </c>
      <c r="G591">
        <v>50</v>
      </c>
      <c r="H591" s="11">
        <v>0</v>
      </c>
      <c r="I591" s="11">
        <v>1</v>
      </c>
      <c r="J591">
        <v>7</v>
      </c>
      <c r="K591">
        <v>0.43</v>
      </c>
      <c r="N591">
        <v>1.54</v>
      </c>
      <c r="O591" s="11">
        <v>0.3</v>
      </c>
      <c r="P591" s="11">
        <v>5</v>
      </c>
      <c r="Q591" s="11">
        <v>11</v>
      </c>
      <c r="R591">
        <v>141.80000000000001</v>
      </c>
      <c r="S591">
        <v>850</v>
      </c>
      <c r="T591" s="11">
        <v>5</v>
      </c>
      <c r="W591">
        <v>0</v>
      </c>
      <c r="X591" s="11">
        <v>8</v>
      </c>
      <c r="Y591" s="11">
        <v>360</v>
      </c>
      <c r="Z591">
        <v>2.4132000000000002</v>
      </c>
    </row>
    <row r="592" spans="1:28" x14ac:dyDescent="0.25">
      <c r="A592" s="11">
        <v>1.33</v>
      </c>
      <c r="B592" s="11">
        <v>6</v>
      </c>
      <c r="C592" s="11">
        <v>5</v>
      </c>
      <c r="D592" s="11">
        <v>12.2</v>
      </c>
      <c r="E592" s="11">
        <v>779.4</v>
      </c>
      <c r="F592" s="11">
        <v>17</v>
      </c>
      <c r="G592">
        <v>70</v>
      </c>
      <c r="H592" s="11">
        <v>0</v>
      </c>
      <c r="I592" s="11">
        <v>1</v>
      </c>
      <c r="J592">
        <v>7</v>
      </c>
      <c r="K592">
        <v>0.41499999999999998</v>
      </c>
      <c r="N592">
        <v>1.54</v>
      </c>
      <c r="O592" s="11">
        <v>0.3</v>
      </c>
      <c r="P592" s="11">
        <v>5</v>
      </c>
      <c r="Q592" s="11">
        <v>11</v>
      </c>
      <c r="R592">
        <v>141.80000000000001</v>
      </c>
      <c r="S592">
        <v>850</v>
      </c>
      <c r="T592" s="11">
        <v>20</v>
      </c>
      <c r="W592">
        <v>0</v>
      </c>
      <c r="X592" s="11">
        <v>8</v>
      </c>
      <c r="Y592">
        <v>0</v>
      </c>
      <c r="Z592">
        <v>1.8265</v>
      </c>
    </row>
    <row r="593" spans="1:26" x14ac:dyDescent="0.25">
      <c r="A593" s="11">
        <v>1.33</v>
      </c>
      <c r="B593" s="11">
        <v>6</v>
      </c>
      <c r="C593" s="11">
        <v>5</v>
      </c>
      <c r="D593" s="11">
        <v>12.2</v>
      </c>
      <c r="E593" s="11">
        <v>779.4</v>
      </c>
      <c r="F593" s="11">
        <v>17</v>
      </c>
      <c r="G593">
        <v>90</v>
      </c>
      <c r="H593" s="11">
        <v>0</v>
      </c>
      <c r="I593" s="11">
        <v>1</v>
      </c>
      <c r="J593">
        <v>7</v>
      </c>
      <c r="K593">
        <v>0.38</v>
      </c>
      <c r="N593">
        <v>1.54</v>
      </c>
      <c r="O593" s="11">
        <v>0.3</v>
      </c>
      <c r="P593" s="11">
        <v>5</v>
      </c>
      <c r="Q593" s="11">
        <v>11</v>
      </c>
      <c r="R593">
        <v>141.80000000000001</v>
      </c>
      <c r="S593">
        <v>850</v>
      </c>
      <c r="T593" s="11">
        <v>20</v>
      </c>
      <c r="W593">
        <v>0</v>
      </c>
      <c r="X593" s="11">
        <v>8</v>
      </c>
      <c r="Y593" s="11">
        <v>30</v>
      </c>
      <c r="Z593">
        <v>3.4589999999999996</v>
      </c>
    </row>
    <row r="594" spans="1:26" x14ac:dyDescent="0.25">
      <c r="A594" s="11">
        <v>1.33</v>
      </c>
      <c r="B594" s="11">
        <v>8</v>
      </c>
      <c r="C594" s="11">
        <v>5</v>
      </c>
      <c r="D594" s="11">
        <v>12.2</v>
      </c>
      <c r="E594" s="11">
        <v>779.4</v>
      </c>
      <c r="F594" s="11">
        <v>17</v>
      </c>
      <c r="G594" s="11">
        <v>0</v>
      </c>
      <c r="H594" s="11">
        <v>0</v>
      </c>
      <c r="I594" s="11">
        <v>1</v>
      </c>
      <c r="J594">
        <v>7</v>
      </c>
      <c r="K594">
        <v>0.46800000000000003</v>
      </c>
      <c r="N594">
        <v>1.54</v>
      </c>
      <c r="O594" s="11">
        <v>0.3</v>
      </c>
      <c r="P594" s="11">
        <v>5</v>
      </c>
      <c r="Q594" s="11">
        <v>11</v>
      </c>
      <c r="R594">
        <v>141.80000000000001</v>
      </c>
      <c r="S594">
        <v>850</v>
      </c>
      <c r="T594" s="11">
        <v>20</v>
      </c>
      <c r="W594">
        <v>0</v>
      </c>
      <c r="X594" s="11">
        <v>8</v>
      </c>
      <c r="Y594" s="11">
        <v>60</v>
      </c>
      <c r="Z594">
        <v>1.9794999999999998</v>
      </c>
    </row>
    <row r="595" spans="1:26" x14ac:dyDescent="0.25">
      <c r="A595" s="11">
        <v>1.33</v>
      </c>
      <c r="B595" s="11">
        <v>8</v>
      </c>
      <c r="C595" s="11">
        <v>5</v>
      </c>
      <c r="D595" s="11">
        <v>12.2</v>
      </c>
      <c r="E595" s="11">
        <v>779.4</v>
      </c>
      <c r="F595" s="11">
        <v>17</v>
      </c>
      <c r="G595" s="11">
        <v>0</v>
      </c>
      <c r="H595" s="11">
        <v>15</v>
      </c>
      <c r="I595" s="11">
        <v>1</v>
      </c>
      <c r="J595">
        <v>7</v>
      </c>
      <c r="K595">
        <v>0.47399999999999998</v>
      </c>
      <c r="N595">
        <v>1.54</v>
      </c>
      <c r="O595" s="11">
        <v>0.3</v>
      </c>
      <c r="P595" s="11">
        <v>5</v>
      </c>
      <c r="Q595" s="11">
        <v>11</v>
      </c>
      <c r="R595">
        <v>141.80000000000001</v>
      </c>
      <c r="S595">
        <v>850</v>
      </c>
      <c r="T595" s="11">
        <v>20</v>
      </c>
      <c r="W595">
        <v>0</v>
      </c>
      <c r="X595" s="11">
        <v>8</v>
      </c>
      <c r="Y595" s="11">
        <v>90</v>
      </c>
      <c r="Z595">
        <v>1.8265</v>
      </c>
    </row>
    <row r="596" spans="1:26" x14ac:dyDescent="0.25">
      <c r="A596" s="11">
        <v>1.33</v>
      </c>
      <c r="B596" s="11">
        <v>8</v>
      </c>
      <c r="C596" s="11">
        <v>5</v>
      </c>
      <c r="D596" s="11">
        <v>12.2</v>
      </c>
      <c r="E596" s="11">
        <v>779.4</v>
      </c>
      <c r="F596" s="11">
        <v>17</v>
      </c>
      <c r="G596" s="11">
        <v>0</v>
      </c>
      <c r="H596" s="11">
        <v>30</v>
      </c>
      <c r="I596" s="11">
        <v>1</v>
      </c>
      <c r="J596">
        <v>7</v>
      </c>
      <c r="K596">
        <v>0.48599999999999999</v>
      </c>
      <c r="N596">
        <v>1.54</v>
      </c>
      <c r="O596" s="11">
        <v>0.3</v>
      </c>
      <c r="P596" s="11">
        <v>5</v>
      </c>
      <c r="Q596" s="11">
        <v>11</v>
      </c>
      <c r="R596">
        <v>141.80000000000001</v>
      </c>
      <c r="S596">
        <v>850</v>
      </c>
      <c r="T596" s="11">
        <v>20</v>
      </c>
      <c r="W596">
        <v>0</v>
      </c>
      <c r="X596" s="11">
        <v>8</v>
      </c>
      <c r="Y596" s="11">
        <v>120</v>
      </c>
      <c r="Z596">
        <v>1.5459000000000001</v>
      </c>
    </row>
    <row r="597" spans="1:26" x14ac:dyDescent="0.25">
      <c r="A597" s="11">
        <v>1.33</v>
      </c>
      <c r="B597" s="11">
        <v>8</v>
      </c>
      <c r="C597" s="11">
        <v>5</v>
      </c>
      <c r="D597" s="11">
        <v>12.2</v>
      </c>
      <c r="E597" s="11">
        <v>779.4</v>
      </c>
      <c r="F597" s="11">
        <v>17</v>
      </c>
      <c r="G597" s="11">
        <v>0</v>
      </c>
      <c r="H597" s="11">
        <v>45</v>
      </c>
      <c r="I597" s="11">
        <v>1</v>
      </c>
      <c r="J597">
        <v>7</v>
      </c>
      <c r="K597">
        <v>0.50600000000000001</v>
      </c>
      <c r="N597">
        <v>1.54</v>
      </c>
      <c r="O597" s="11">
        <v>0.3</v>
      </c>
      <c r="P597" s="11">
        <v>5</v>
      </c>
      <c r="Q597" s="11">
        <v>11</v>
      </c>
      <c r="R597">
        <v>141.80000000000001</v>
      </c>
      <c r="S597">
        <v>850</v>
      </c>
      <c r="T597" s="11">
        <v>20</v>
      </c>
      <c r="W597">
        <v>0</v>
      </c>
      <c r="X597" s="11">
        <v>8</v>
      </c>
      <c r="Y597" s="11">
        <v>150</v>
      </c>
      <c r="Z597">
        <v>1.5459000000000001</v>
      </c>
    </row>
    <row r="598" spans="1:26" x14ac:dyDescent="0.25">
      <c r="A598" s="11">
        <v>1.33</v>
      </c>
      <c r="B598" s="11">
        <v>8</v>
      </c>
      <c r="C598" s="11">
        <v>5</v>
      </c>
      <c r="D598" s="11">
        <v>12.2</v>
      </c>
      <c r="E598" s="11">
        <v>779.4</v>
      </c>
      <c r="F598" s="11">
        <v>17</v>
      </c>
      <c r="G598">
        <v>10</v>
      </c>
      <c r="H598" s="11">
        <v>0</v>
      </c>
      <c r="I598" s="11">
        <v>1</v>
      </c>
      <c r="J598">
        <v>7</v>
      </c>
      <c r="K598">
        <v>0.51500000000000001</v>
      </c>
      <c r="N598">
        <v>1.54</v>
      </c>
      <c r="O598" s="11">
        <v>0.3</v>
      </c>
      <c r="P598" s="11">
        <v>5</v>
      </c>
      <c r="Q598" s="11">
        <v>11</v>
      </c>
      <c r="R598">
        <v>141.80000000000001</v>
      </c>
      <c r="S598">
        <v>850</v>
      </c>
      <c r="T598" s="11">
        <v>20</v>
      </c>
      <c r="W598">
        <v>0</v>
      </c>
      <c r="X598" s="11">
        <v>8</v>
      </c>
      <c r="Y598" s="11">
        <v>180</v>
      </c>
      <c r="Z598">
        <v>1.6989000000000001</v>
      </c>
    </row>
    <row r="599" spans="1:26" x14ac:dyDescent="0.25">
      <c r="A599" s="11">
        <v>1.33</v>
      </c>
      <c r="B599" s="11">
        <v>8</v>
      </c>
      <c r="C599" s="11">
        <v>5</v>
      </c>
      <c r="D599" s="11">
        <v>12.2</v>
      </c>
      <c r="E599" s="11">
        <v>779.4</v>
      </c>
      <c r="F599" s="11">
        <v>17</v>
      </c>
      <c r="G599">
        <v>30</v>
      </c>
      <c r="H599" s="11">
        <v>0</v>
      </c>
      <c r="I599" s="11">
        <v>1</v>
      </c>
      <c r="J599">
        <v>7</v>
      </c>
      <c r="K599">
        <v>0.45800000000000002</v>
      </c>
      <c r="N599">
        <v>1.54</v>
      </c>
      <c r="O599" s="11">
        <v>0.3</v>
      </c>
      <c r="P599" s="11">
        <v>5</v>
      </c>
      <c r="Q599" s="11">
        <v>11</v>
      </c>
      <c r="R599">
        <v>141.80000000000001</v>
      </c>
      <c r="S599">
        <v>850</v>
      </c>
      <c r="T599" s="11">
        <v>20</v>
      </c>
      <c r="W599">
        <v>0</v>
      </c>
      <c r="X599" s="11">
        <v>8</v>
      </c>
      <c r="Y599" s="11">
        <v>210</v>
      </c>
      <c r="Z599">
        <v>1.5459000000000001</v>
      </c>
    </row>
    <row r="600" spans="1:26" x14ac:dyDescent="0.25">
      <c r="A600" s="11">
        <v>1.33</v>
      </c>
      <c r="B600" s="11">
        <v>8</v>
      </c>
      <c r="C600" s="11">
        <v>5</v>
      </c>
      <c r="D600" s="11">
        <v>12.2</v>
      </c>
      <c r="E600" s="11">
        <v>779.4</v>
      </c>
      <c r="F600" s="11">
        <v>17</v>
      </c>
      <c r="G600">
        <v>50</v>
      </c>
      <c r="H600" s="11">
        <v>0</v>
      </c>
      <c r="I600" s="11">
        <v>1</v>
      </c>
      <c r="J600">
        <v>7</v>
      </c>
      <c r="K600">
        <v>0.48799999999999999</v>
      </c>
      <c r="N600">
        <v>1.54</v>
      </c>
      <c r="O600" s="11">
        <v>0.3</v>
      </c>
      <c r="P600" s="11">
        <v>5</v>
      </c>
      <c r="Q600" s="11">
        <v>11</v>
      </c>
      <c r="R600">
        <v>141.80000000000001</v>
      </c>
      <c r="S600">
        <v>850</v>
      </c>
      <c r="T600" s="11">
        <v>20</v>
      </c>
      <c r="W600">
        <v>0</v>
      </c>
      <c r="X600" s="11">
        <v>8</v>
      </c>
      <c r="Y600" s="11">
        <v>240</v>
      </c>
      <c r="Z600">
        <v>1.8265</v>
      </c>
    </row>
    <row r="601" spans="1:26" x14ac:dyDescent="0.25">
      <c r="A601" s="11">
        <v>1.33</v>
      </c>
      <c r="B601" s="11">
        <v>8</v>
      </c>
      <c r="C601" s="11">
        <v>5</v>
      </c>
      <c r="D601" s="11">
        <v>12.2</v>
      </c>
      <c r="E601" s="11">
        <v>779.4</v>
      </c>
      <c r="F601" s="11">
        <v>17</v>
      </c>
      <c r="G601">
        <v>70</v>
      </c>
      <c r="H601" s="11">
        <v>0</v>
      </c>
      <c r="I601" s="11">
        <v>1</v>
      </c>
      <c r="J601">
        <v>7</v>
      </c>
      <c r="K601">
        <v>0.49</v>
      </c>
      <c r="N601">
        <v>1.54</v>
      </c>
      <c r="O601" s="11">
        <v>0.3</v>
      </c>
      <c r="P601" s="11">
        <v>5</v>
      </c>
      <c r="Q601" s="11">
        <v>11</v>
      </c>
      <c r="R601">
        <v>141.80000000000001</v>
      </c>
      <c r="S601">
        <v>850</v>
      </c>
      <c r="T601" s="11">
        <v>20</v>
      </c>
      <c r="W601">
        <v>0</v>
      </c>
      <c r="X601" s="11">
        <v>8</v>
      </c>
      <c r="Y601" s="11">
        <v>270</v>
      </c>
      <c r="Z601">
        <v>1.8265</v>
      </c>
    </row>
    <row r="602" spans="1:26" x14ac:dyDescent="0.25">
      <c r="A602" s="11">
        <v>1.33</v>
      </c>
      <c r="B602" s="11">
        <v>8</v>
      </c>
      <c r="C602" s="11">
        <v>5</v>
      </c>
      <c r="D602" s="11">
        <v>12.2</v>
      </c>
      <c r="E602" s="11">
        <v>779.4</v>
      </c>
      <c r="F602" s="11">
        <v>17</v>
      </c>
      <c r="G602">
        <v>90</v>
      </c>
      <c r="H602" s="11">
        <v>0</v>
      </c>
      <c r="I602" s="11">
        <v>1</v>
      </c>
      <c r="J602">
        <v>7</v>
      </c>
      <c r="K602">
        <v>0.46800000000000003</v>
      </c>
      <c r="N602">
        <v>1.54</v>
      </c>
      <c r="O602" s="11">
        <v>0.3</v>
      </c>
      <c r="P602" s="11">
        <v>5</v>
      </c>
      <c r="Q602" s="11">
        <v>11</v>
      </c>
      <c r="R602">
        <v>141.80000000000001</v>
      </c>
      <c r="S602">
        <v>850</v>
      </c>
      <c r="T602" s="11">
        <v>20</v>
      </c>
      <c r="W602">
        <v>0</v>
      </c>
      <c r="X602" s="11">
        <v>8</v>
      </c>
      <c r="Y602" s="11">
        <v>300</v>
      </c>
      <c r="Z602">
        <v>1.5459000000000001</v>
      </c>
    </row>
    <row r="603" spans="1:26" x14ac:dyDescent="0.25">
      <c r="A603" s="11">
        <v>1.33</v>
      </c>
      <c r="B603" s="11">
        <v>1</v>
      </c>
      <c r="C603" s="11">
        <v>5</v>
      </c>
      <c r="D603" s="11">
        <v>12.2</v>
      </c>
      <c r="E603" s="11">
        <v>285.60000000000002</v>
      </c>
      <c r="F603" s="11">
        <v>25</v>
      </c>
      <c r="G603" s="11">
        <v>0</v>
      </c>
      <c r="H603" s="11">
        <v>0</v>
      </c>
      <c r="I603" s="11">
        <v>2</v>
      </c>
      <c r="J603">
        <v>7</v>
      </c>
      <c r="K603">
        <v>0.26600000000000001</v>
      </c>
      <c r="N603">
        <v>1.54</v>
      </c>
      <c r="O603" s="11">
        <v>0.3</v>
      </c>
      <c r="P603" s="11">
        <v>5</v>
      </c>
      <c r="Q603" s="11">
        <v>11</v>
      </c>
      <c r="R603">
        <v>141.80000000000001</v>
      </c>
      <c r="S603">
        <v>850</v>
      </c>
      <c r="T603" s="11">
        <v>20</v>
      </c>
      <c r="W603">
        <v>0</v>
      </c>
      <c r="X603" s="11">
        <v>8</v>
      </c>
      <c r="Y603" s="11">
        <v>330</v>
      </c>
      <c r="Z603">
        <v>1.2397</v>
      </c>
    </row>
    <row r="604" spans="1:26" x14ac:dyDescent="0.25">
      <c r="A604" s="11">
        <v>1.33</v>
      </c>
      <c r="B604" s="11">
        <v>1</v>
      </c>
      <c r="C604" s="11">
        <v>5</v>
      </c>
      <c r="D604" s="11">
        <v>12.2</v>
      </c>
      <c r="E604" s="11">
        <v>285.60000000000002</v>
      </c>
      <c r="F604" s="11">
        <v>25</v>
      </c>
      <c r="G604" s="11">
        <v>0</v>
      </c>
      <c r="H604" s="11">
        <v>15</v>
      </c>
      <c r="I604" s="11">
        <v>2</v>
      </c>
      <c r="J604">
        <v>7</v>
      </c>
      <c r="K604">
        <v>0.26100000000000001</v>
      </c>
      <c r="N604">
        <v>1.54</v>
      </c>
      <c r="O604" s="11">
        <v>0.3</v>
      </c>
      <c r="P604" s="11">
        <v>5</v>
      </c>
      <c r="Q604" s="11">
        <v>11</v>
      </c>
      <c r="R604">
        <v>141.80000000000001</v>
      </c>
      <c r="S604">
        <v>850</v>
      </c>
      <c r="T604" s="11">
        <v>20</v>
      </c>
      <c r="W604">
        <v>0</v>
      </c>
      <c r="X604" s="11">
        <v>8</v>
      </c>
      <c r="Y604" s="11">
        <v>360</v>
      </c>
      <c r="Z604">
        <v>1.1122000000000001</v>
      </c>
    </row>
    <row r="605" spans="1:26" x14ac:dyDescent="0.25">
      <c r="A605" s="11">
        <v>1.33</v>
      </c>
      <c r="B605" s="11">
        <v>1</v>
      </c>
      <c r="C605" s="11">
        <v>5</v>
      </c>
      <c r="D605" s="11">
        <v>12.2</v>
      </c>
      <c r="E605" s="11">
        <v>285.60000000000002</v>
      </c>
      <c r="F605" s="11">
        <v>25</v>
      </c>
      <c r="G605" s="11">
        <v>0</v>
      </c>
      <c r="H605" s="11">
        <v>30</v>
      </c>
      <c r="I605" s="11">
        <v>2</v>
      </c>
      <c r="J605">
        <v>7</v>
      </c>
      <c r="K605">
        <v>0.25600000000000001</v>
      </c>
      <c r="N605">
        <v>1.54</v>
      </c>
      <c r="O605" s="11">
        <v>0.3</v>
      </c>
      <c r="P605" s="11">
        <v>5</v>
      </c>
      <c r="Q605" s="11">
        <v>11</v>
      </c>
      <c r="R605">
        <v>141.80000000000001</v>
      </c>
      <c r="S605">
        <v>850</v>
      </c>
      <c r="T605" s="11">
        <v>40</v>
      </c>
      <c r="W605">
        <v>0</v>
      </c>
      <c r="X605" s="11">
        <v>8</v>
      </c>
      <c r="Y605">
        <v>0</v>
      </c>
      <c r="Z605">
        <v>1.5459000000000001</v>
      </c>
    </row>
    <row r="606" spans="1:26" x14ac:dyDescent="0.25">
      <c r="A606" s="11">
        <v>1.33</v>
      </c>
      <c r="B606" s="11">
        <v>1</v>
      </c>
      <c r="C606" s="11">
        <v>5</v>
      </c>
      <c r="D606" s="11">
        <v>12.2</v>
      </c>
      <c r="E606" s="11">
        <v>285.60000000000002</v>
      </c>
      <c r="F606" s="11">
        <v>25</v>
      </c>
      <c r="G606" s="11">
        <v>0</v>
      </c>
      <c r="H606" s="11">
        <v>45</v>
      </c>
      <c r="I606" s="11">
        <v>2</v>
      </c>
      <c r="J606">
        <v>7</v>
      </c>
      <c r="K606">
        <v>0.26100000000000001</v>
      </c>
      <c r="N606">
        <v>1.54</v>
      </c>
      <c r="O606" s="11">
        <v>0.3</v>
      </c>
      <c r="P606" s="11">
        <v>5</v>
      </c>
      <c r="Q606" s="11">
        <v>11</v>
      </c>
      <c r="R606">
        <v>141.80000000000001</v>
      </c>
      <c r="S606">
        <v>850</v>
      </c>
      <c r="T606" s="11">
        <v>40</v>
      </c>
      <c r="W606">
        <v>0</v>
      </c>
      <c r="X606" s="11">
        <v>8</v>
      </c>
      <c r="Y606" s="11">
        <v>30</v>
      </c>
      <c r="Z606">
        <v>4.4794</v>
      </c>
    </row>
    <row r="607" spans="1:26" x14ac:dyDescent="0.25">
      <c r="A607" s="11">
        <v>1.33</v>
      </c>
      <c r="B607" s="11">
        <v>1</v>
      </c>
      <c r="C607" s="11">
        <v>5</v>
      </c>
      <c r="D607" s="11">
        <v>12.2</v>
      </c>
      <c r="E607" s="11">
        <v>285.60000000000002</v>
      </c>
      <c r="F607" s="11">
        <v>25</v>
      </c>
      <c r="G607">
        <v>10</v>
      </c>
      <c r="H607" s="11">
        <v>0</v>
      </c>
      <c r="I607" s="11">
        <v>2</v>
      </c>
      <c r="J607">
        <v>7</v>
      </c>
      <c r="K607">
        <v>0.25600000000000001</v>
      </c>
      <c r="N607">
        <v>1.54</v>
      </c>
      <c r="O607" s="11">
        <v>0.3</v>
      </c>
      <c r="P607" s="11">
        <v>5</v>
      </c>
      <c r="Q607" s="11">
        <v>11</v>
      </c>
      <c r="R607">
        <v>141.80000000000001</v>
      </c>
      <c r="S607">
        <v>850</v>
      </c>
      <c r="T607" s="11">
        <v>40</v>
      </c>
      <c r="W607">
        <v>0</v>
      </c>
      <c r="X607" s="11">
        <v>8</v>
      </c>
      <c r="Y607" s="11">
        <v>60</v>
      </c>
      <c r="Z607">
        <v>1.5459000000000001</v>
      </c>
    </row>
    <row r="608" spans="1:26" x14ac:dyDescent="0.25">
      <c r="A608" s="11">
        <v>1.33</v>
      </c>
      <c r="B608" s="11">
        <v>1</v>
      </c>
      <c r="C608" s="11">
        <v>5</v>
      </c>
      <c r="D608" s="11">
        <v>12.2</v>
      </c>
      <c r="E608" s="11">
        <v>285.60000000000002</v>
      </c>
      <c r="F608" s="11">
        <v>25</v>
      </c>
      <c r="G608">
        <v>30</v>
      </c>
      <c r="H608" s="11">
        <v>0</v>
      </c>
      <c r="I608" s="11">
        <v>2</v>
      </c>
      <c r="J608">
        <v>7</v>
      </c>
      <c r="K608">
        <v>0.28499999999999998</v>
      </c>
      <c r="N608">
        <v>1.54</v>
      </c>
      <c r="O608" s="11">
        <v>0.3</v>
      </c>
      <c r="P608" s="11">
        <v>5</v>
      </c>
      <c r="Q608" s="11">
        <v>11</v>
      </c>
      <c r="R608">
        <v>141.80000000000001</v>
      </c>
      <c r="S608">
        <v>850</v>
      </c>
      <c r="T608" s="11">
        <v>40</v>
      </c>
      <c r="W608">
        <v>0</v>
      </c>
      <c r="X608" s="11">
        <v>8</v>
      </c>
      <c r="Y608" s="11">
        <v>90</v>
      </c>
      <c r="Z608">
        <v>1.3927999999999998</v>
      </c>
    </row>
    <row r="609" spans="1:26" x14ac:dyDescent="0.25">
      <c r="A609" s="11">
        <v>1.33</v>
      </c>
      <c r="B609" s="11">
        <v>1</v>
      </c>
      <c r="C609" s="11">
        <v>5</v>
      </c>
      <c r="D609" s="11">
        <v>12.2</v>
      </c>
      <c r="E609" s="11">
        <v>285.60000000000002</v>
      </c>
      <c r="F609" s="11">
        <v>25</v>
      </c>
      <c r="G609">
        <v>50</v>
      </c>
      <c r="H609" s="11">
        <v>0</v>
      </c>
      <c r="I609" s="11">
        <v>2</v>
      </c>
      <c r="J609">
        <v>7</v>
      </c>
      <c r="K609">
        <v>0.28899999999999998</v>
      </c>
      <c r="N609">
        <v>1.54</v>
      </c>
      <c r="O609" s="11">
        <v>0.3</v>
      </c>
      <c r="P609" s="11">
        <v>5</v>
      </c>
      <c r="Q609" s="11">
        <v>11</v>
      </c>
      <c r="R609">
        <v>141.80000000000001</v>
      </c>
      <c r="S609">
        <v>850</v>
      </c>
      <c r="T609" s="11">
        <v>40</v>
      </c>
      <c r="W609">
        <v>0</v>
      </c>
      <c r="X609" s="11">
        <v>8</v>
      </c>
      <c r="Y609" s="11">
        <v>120</v>
      </c>
      <c r="Z609">
        <v>0.95909999999999995</v>
      </c>
    </row>
    <row r="610" spans="1:26" x14ac:dyDescent="0.25">
      <c r="A610" s="11">
        <v>1.33</v>
      </c>
      <c r="B610" s="11">
        <v>1</v>
      </c>
      <c r="C610" s="11">
        <v>5</v>
      </c>
      <c r="D610" s="11">
        <v>12.2</v>
      </c>
      <c r="E610" s="11">
        <v>285.60000000000002</v>
      </c>
      <c r="F610" s="11">
        <v>25</v>
      </c>
      <c r="G610">
        <v>70</v>
      </c>
      <c r="H610" s="11">
        <v>0</v>
      </c>
      <c r="I610" s="11">
        <v>2</v>
      </c>
      <c r="J610">
        <v>7</v>
      </c>
      <c r="K610">
        <v>0.25600000000000001</v>
      </c>
      <c r="N610">
        <v>1.54</v>
      </c>
      <c r="O610" s="11">
        <v>0.3</v>
      </c>
      <c r="P610" s="11">
        <v>5</v>
      </c>
      <c r="Q610" s="11">
        <v>11</v>
      </c>
      <c r="R610">
        <v>141.80000000000001</v>
      </c>
      <c r="S610">
        <v>850</v>
      </c>
      <c r="T610" s="11">
        <v>40</v>
      </c>
      <c r="W610">
        <v>0</v>
      </c>
      <c r="X610" s="11">
        <v>8</v>
      </c>
      <c r="Y610" s="11">
        <v>150</v>
      </c>
      <c r="Z610">
        <v>0.95909999999999995</v>
      </c>
    </row>
    <row r="611" spans="1:26" x14ac:dyDescent="0.25">
      <c r="A611" s="11">
        <v>1.33</v>
      </c>
      <c r="B611" s="11">
        <v>1</v>
      </c>
      <c r="C611" s="11">
        <v>5</v>
      </c>
      <c r="D611" s="11">
        <v>12.2</v>
      </c>
      <c r="E611" s="11">
        <v>285.60000000000002</v>
      </c>
      <c r="F611" s="11">
        <v>25</v>
      </c>
      <c r="G611">
        <v>90</v>
      </c>
      <c r="H611" s="11">
        <v>0</v>
      </c>
      <c r="I611" s="11">
        <v>2</v>
      </c>
      <c r="J611">
        <v>7</v>
      </c>
      <c r="K611">
        <v>0.219</v>
      </c>
      <c r="N611">
        <v>1.54</v>
      </c>
      <c r="O611" s="11">
        <v>0.3</v>
      </c>
      <c r="P611" s="11">
        <v>5</v>
      </c>
      <c r="Q611" s="11">
        <v>11</v>
      </c>
      <c r="R611">
        <v>141.80000000000001</v>
      </c>
      <c r="S611">
        <v>850</v>
      </c>
      <c r="T611" s="11">
        <v>40</v>
      </c>
      <c r="W611">
        <v>0</v>
      </c>
      <c r="X611" s="11">
        <v>8</v>
      </c>
      <c r="Y611" s="11">
        <v>180</v>
      </c>
      <c r="Z611">
        <v>1.9794999999999998</v>
      </c>
    </row>
    <row r="612" spans="1:26" x14ac:dyDescent="0.25">
      <c r="A612" s="11">
        <v>1.33</v>
      </c>
      <c r="B612" s="11">
        <v>4</v>
      </c>
      <c r="C612" s="11">
        <v>5</v>
      </c>
      <c r="D612" s="11">
        <v>12.2</v>
      </c>
      <c r="E612" s="11">
        <v>285.60000000000002</v>
      </c>
      <c r="F612" s="11">
        <v>25</v>
      </c>
      <c r="G612">
        <v>0</v>
      </c>
      <c r="H612" s="11">
        <v>0</v>
      </c>
      <c r="I612" s="11">
        <v>2</v>
      </c>
      <c r="J612">
        <v>7</v>
      </c>
      <c r="K612">
        <v>0.24199999999999999</v>
      </c>
      <c r="N612">
        <v>1.54</v>
      </c>
      <c r="O612" s="11">
        <v>0.3</v>
      </c>
      <c r="P612" s="11">
        <v>5</v>
      </c>
      <c r="Q612" s="11">
        <v>11</v>
      </c>
      <c r="R612">
        <v>141.80000000000001</v>
      </c>
      <c r="S612">
        <v>850</v>
      </c>
      <c r="T612" s="11">
        <v>40</v>
      </c>
      <c r="W612">
        <v>0</v>
      </c>
      <c r="X612" s="11">
        <v>8</v>
      </c>
      <c r="Y612" s="11">
        <v>210</v>
      </c>
      <c r="Z612">
        <v>1.1122000000000001</v>
      </c>
    </row>
    <row r="613" spans="1:26" x14ac:dyDescent="0.25">
      <c r="A613" s="11">
        <v>1.33</v>
      </c>
      <c r="B613" s="11">
        <v>4</v>
      </c>
      <c r="C613" s="11">
        <v>5</v>
      </c>
      <c r="D613" s="11">
        <v>12.2</v>
      </c>
      <c r="E613" s="11">
        <v>285.60000000000002</v>
      </c>
      <c r="F613" s="11">
        <v>25</v>
      </c>
      <c r="G613">
        <v>0</v>
      </c>
      <c r="H613" s="11">
        <v>15</v>
      </c>
      <c r="I613" s="11">
        <v>2</v>
      </c>
      <c r="J613">
        <v>7</v>
      </c>
      <c r="K613">
        <v>0.23499999999999999</v>
      </c>
      <c r="N613">
        <v>1.54</v>
      </c>
      <c r="O613" s="11">
        <v>0.3</v>
      </c>
      <c r="P613" s="11">
        <v>5</v>
      </c>
      <c r="Q613" s="11">
        <v>11</v>
      </c>
      <c r="R613">
        <v>141.80000000000001</v>
      </c>
      <c r="S613">
        <v>850</v>
      </c>
      <c r="T613" s="11">
        <v>40</v>
      </c>
      <c r="W613">
        <v>0</v>
      </c>
      <c r="X613" s="11">
        <v>8</v>
      </c>
      <c r="Y613" s="11">
        <v>240</v>
      </c>
      <c r="Z613">
        <v>1.1122000000000001</v>
      </c>
    </row>
    <row r="614" spans="1:26" x14ac:dyDescent="0.25">
      <c r="A614" s="11">
        <v>1.33</v>
      </c>
      <c r="B614" s="11">
        <v>4</v>
      </c>
      <c r="C614" s="11">
        <v>5</v>
      </c>
      <c r="D614" s="11">
        <v>12.2</v>
      </c>
      <c r="E614" s="11">
        <v>285.60000000000002</v>
      </c>
      <c r="F614" s="11">
        <v>25</v>
      </c>
      <c r="G614">
        <v>0</v>
      </c>
      <c r="H614" s="11">
        <v>30</v>
      </c>
      <c r="I614" s="11">
        <v>2</v>
      </c>
      <c r="J614">
        <v>7</v>
      </c>
      <c r="K614">
        <v>0.22800000000000001</v>
      </c>
      <c r="N614">
        <v>1.54</v>
      </c>
      <c r="O614" s="11">
        <v>0.3</v>
      </c>
      <c r="P614" s="11">
        <v>5</v>
      </c>
      <c r="Q614" s="11">
        <v>11</v>
      </c>
      <c r="R614">
        <v>141.80000000000001</v>
      </c>
      <c r="S614">
        <v>850</v>
      </c>
      <c r="T614" s="11">
        <v>40</v>
      </c>
      <c r="W614">
        <v>0</v>
      </c>
      <c r="X614" s="11">
        <v>8</v>
      </c>
      <c r="Y614" s="11">
        <v>270</v>
      </c>
      <c r="Z614">
        <v>1.3927999999999998</v>
      </c>
    </row>
    <row r="615" spans="1:26" x14ac:dyDescent="0.25">
      <c r="A615" s="11">
        <v>1.33</v>
      </c>
      <c r="B615" s="11">
        <v>4</v>
      </c>
      <c r="C615" s="11">
        <v>5</v>
      </c>
      <c r="D615" s="11">
        <v>12.2</v>
      </c>
      <c r="E615" s="11">
        <v>285.60000000000002</v>
      </c>
      <c r="F615" s="11">
        <v>25</v>
      </c>
      <c r="G615">
        <v>0</v>
      </c>
      <c r="H615" s="11">
        <v>45</v>
      </c>
      <c r="I615" s="11">
        <v>2</v>
      </c>
      <c r="J615">
        <v>7</v>
      </c>
      <c r="K615">
        <v>0.22600000000000001</v>
      </c>
      <c r="N615">
        <v>1.54</v>
      </c>
      <c r="O615" s="11">
        <v>0.3</v>
      </c>
      <c r="P615" s="11">
        <v>5</v>
      </c>
      <c r="Q615" s="11">
        <v>11</v>
      </c>
      <c r="R615">
        <v>141.80000000000001</v>
      </c>
      <c r="S615">
        <v>850</v>
      </c>
      <c r="T615" s="11">
        <v>40</v>
      </c>
      <c r="W615">
        <v>0</v>
      </c>
      <c r="X615" s="11">
        <v>8</v>
      </c>
      <c r="Y615" s="11">
        <v>300</v>
      </c>
      <c r="Z615">
        <v>0.95909999999999995</v>
      </c>
    </row>
    <row r="616" spans="1:26" x14ac:dyDescent="0.25">
      <c r="A616" s="11">
        <v>1.33</v>
      </c>
      <c r="B616" s="11">
        <v>4</v>
      </c>
      <c r="C616" s="11">
        <v>5</v>
      </c>
      <c r="D616" s="11">
        <v>12.2</v>
      </c>
      <c r="E616" s="11">
        <v>285.60000000000002</v>
      </c>
      <c r="F616" s="11">
        <v>25</v>
      </c>
      <c r="G616">
        <v>10</v>
      </c>
      <c r="H616" s="11">
        <v>0</v>
      </c>
      <c r="I616" s="11">
        <v>2</v>
      </c>
      <c r="J616">
        <v>7</v>
      </c>
      <c r="K616">
        <v>0.23799999999999999</v>
      </c>
      <c r="N616">
        <v>1.54</v>
      </c>
      <c r="O616" s="11">
        <v>0.3</v>
      </c>
      <c r="P616" s="11">
        <v>5</v>
      </c>
      <c r="Q616" s="11">
        <v>11</v>
      </c>
      <c r="R616">
        <v>141.80000000000001</v>
      </c>
      <c r="S616">
        <v>850</v>
      </c>
      <c r="T616" s="11">
        <v>40</v>
      </c>
      <c r="W616">
        <v>0</v>
      </c>
      <c r="X616" s="11">
        <v>8</v>
      </c>
      <c r="Y616" s="11">
        <v>330</v>
      </c>
      <c r="Z616">
        <v>0.80610000000000004</v>
      </c>
    </row>
    <row r="617" spans="1:26" x14ac:dyDescent="0.25">
      <c r="A617" s="11">
        <v>1.33</v>
      </c>
      <c r="B617" s="11">
        <v>4</v>
      </c>
      <c r="C617" s="11">
        <v>5</v>
      </c>
      <c r="D617" s="11">
        <v>12.2</v>
      </c>
      <c r="E617" s="11">
        <v>285.60000000000002</v>
      </c>
      <c r="F617" s="11">
        <v>25</v>
      </c>
      <c r="G617">
        <v>30</v>
      </c>
      <c r="H617" s="11">
        <v>0</v>
      </c>
      <c r="I617" s="11">
        <v>2</v>
      </c>
      <c r="J617">
        <v>7</v>
      </c>
      <c r="K617">
        <v>0.20799999999999999</v>
      </c>
      <c r="N617">
        <v>1.54</v>
      </c>
      <c r="O617" s="11">
        <v>0.3</v>
      </c>
      <c r="P617" s="11">
        <v>5</v>
      </c>
      <c r="Q617" s="11">
        <v>11</v>
      </c>
      <c r="R617">
        <v>141.80000000000001</v>
      </c>
      <c r="S617">
        <v>850</v>
      </c>
      <c r="T617" s="11">
        <v>40</v>
      </c>
      <c r="W617">
        <v>0</v>
      </c>
      <c r="X617" s="11">
        <v>8</v>
      </c>
      <c r="Y617" s="11">
        <v>360</v>
      </c>
      <c r="Z617">
        <v>0.95909999999999995</v>
      </c>
    </row>
    <row r="618" spans="1:26" x14ac:dyDescent="0.25">
      <c r="A618" s="11">
        <v>1.33</v>
      </c>
      <c r="B618" s="11">
        <v>4</v>
      </c>
      <c r="C618" s="11">
        <v>5</v>
      </c>
      <c r="D618" s="11">
        <v>12.2</v>
      </c>
      <c r="E618" s="11">
        <v>285.60000000000002</v>
      </c>
      <c r="F618" s="11">
        <v>25</v>
      </c>
      <c r="G618">
        <v>50</v>
      </c>
      <c r="H618" s="11">
        <v>0</v>
      </c>
      <c r="I618" s="11">
        <v>2</v>
      </c>
      <c r="J618">
        <v>7</v>
      </c>
      <c r="K618">
        <v>0.22800000000000001</v>
      </c>
      <c r="N618">
        <v>1.54</v>
      </c>
      <c r="O618" s="11">
        <v>0.3</v>
      </c>
      <c r="P618" s="11">
        <v>5</v>
      </c>
      <c r="Q618" s="11">
        <v>11</v>
      </c>
      <c r="R618">
        <v>141.80000000000001</v>
      </c>
      <c r="S618">
        <v>850</v>
      </c>
      <c r="T618" s="11">
        <v>60</v>
      </c>
      <c r="W618">
        <v>0</v>
      </c>
      <c r="X618" s="11">
        <v>8</v>
      </c>
      <c r="Y618">
        <v>0</v>
      </c>
      <c r="Z618">
        <v>2.2856000000000001</v>
      </c>
    </row>
    <row r="619" spans="1:26" x14ac:dyDescent="0.25">
      <c r="A619" s="11">
        <v>1.33</v>
      </c>
      <c r="B619" s="11">
        <v>4</v>
      </c>
      <c r="C619" s="11">
        <v>5</v>
      </c>
      <c r="D619" s="11">
        <v>12.2</v>
      </c>
      <c r="E619" s="11">
        <v>285.60000000000002</v>
      </c>
      <c r="F619" s="11">
        <v>25</v>
      </c>
      <c r="G619">
        <v>70</v>
      </c>
      <c r="H619" s="11">
        <v>0</v>
      </c>
      <c r="I619" s="11">
        <v>2</v>
      </c>
      <c r="J619">
        <v>7</v>
      </c>
      <c r="K619">
        <v>0.24399999999999999</v>
      </c>
      <c r="N619">
        <v>1.54</v>
      </c>
      <c r="O619" s="11">
        <v>0.3</v>
      </c>
      <c r="P619" s="11">
        <v>5</v>
      </c>
      <c r="Q619" s="11">
        <v>11</v>
      </c>
      <c r="R619">
        <v>141.80000000000001</v>
      </c>
      <c r="S619">
        <v>850</v>
      </c>
      <c r="T619" s="11">
        <v>60</v>
      </c>
      <c r="W619">
        <v>0</v>
      </c>
      <c r="X619" s="11">
        <v>8</v>
      </c>
      <c r="Y619" s="11">
        <v>30</v>
      </c>
      <c r="Z619">
        <v>2.7193000000000001</v>
      </c>
    </row>
    <row r="620" spans="1:26" x14ac:dyDescent="0.25">
      <c r="A620" s="11">
        <v>1.33</v>
      </c>
      <c r="B620" s="11">
        <v>4</v>
      </c>
      <c r="C620" s="11">
        <v>5</v>
      </c>
      <c r="D620" s="11">
        <v>12.2</v>
      </c>
      <c r="E620" s="11">
        <v>285.60000000000002</v>
      </c>
      <c r="F620" s="11">
        <v>25</v>
      </c>
      <c r="G620">
        <v>90</v>
      </c>
      <c r="H620" s="11">
        <v>0</v>
      </c>
      <c r="I620" s="11">
        <v>2</v>
      </c>
      <c r="J620">
        <v>7</v>
      </c>
      <c r="K620">
        <v>0.24299999999999999</v>
      </c>
      <c r="N620">
        <v>1.54</v>
      </c>
      <c r="O620" s="11">
        <v>0.3</v>
      </c>
      <c r="P620" s="11">
        <v>5</v>
      </c>
      <c r="Q620" s="11">
        <v>11</v>
      </c>
      <c r="R620">
        <v>141.80000000000001</v>
      </c>
      <c r="S620">
        <v>850</v>
      </c>
      <c r="T620" s="11">
        <v>60</v>
      </c>
      <c r="W620">
        <v>0</v>
      </c>
      <c r="X620" s="11">
        <v>8</v>
      </c>
      <c r="Y620" s="11">
        <v>60</v>
      </c>
      <c r="Z620">
        <v>1.8265</v>
      </c>
    </row>
    <row r="621" spans="1:26" x14ac:dyDescent="0.25">
      <c r="A621" s="11">
        <v>1.33</v>
      </c>
      <c r="B621" s="11">
        <v>6</v>
      </c>
      <c r="C621" s="11">
        <v>5</v>
      </c>
      <c r="D621" s="11">
        <v>12.2</v>
      </c>
      <c r="E621" s="11">
        <v>285.60000000000002</v>
      </c>
      <c r="F621" s="11">
        <v>25</v>
      </c>
      <c r="G621" s="11">
        <v>0</v>
      </c>
      <c r="H621" s="11">
        <v>0</v>
      </c>
      <c r="I621" s="11">
        <v>2</v>
      </c>
      <c r="J621">
        <v>7</v>
      </c>
      <c r="K621">
        <v>0.29299999999999998</v>
      </c>
      <c r="N621">
        <v>1.54</v>
      </c>
      <c r="O621" s="11">
        <v>0.3</v>
      </c>
      <c r="P621" s="11">
        <v>5</v>
      </c>
      <c r="Q621" s="11">
        <v>11</v>
      </c>
      <c r="R621">
        <v>141.80000000000001</v>
      </c>
      <c r="S621">
        <v>850</v>
      </c>
      <c r="T621" s="11">
        <v>60</v>
      </c>
      <c r="W621">
        <v>0</v>
      </c>
      <c r="X621" s="11">
        <v>8</v>
      </c>
      <c r="Y621" s="11">
        <v>90</v>
      </c>
      <c r="Z621">
        <v>2.1326000000000001</v>
      </c>
    </row>
    <row r="622" spans="1:26" x14ac:dyDescent="0.25">
      <c r="A622" s="11">
        <v>1.33</v>
      </c>
      <c r="B622" s="11">
        <v>6</v>
      </c>
      <c r="C622" s="11">
        <v>5</v>
      </c>
      <c r="D622" s="11">
        <v>12.2</v>
      </c>
      <c r="E622" s="11">
        <v>285.60000000000002</v>
      </c>
      <c r="F622" s="11">
        <v>25</v>
      </c>
      <c r="G622" s="11">
        <v>0</v>
      </c>
      <c r="H622" s="11">
        <v>15</v>
      </c>
      <c r="I622" s="11">
        <v>2</v>
      </c>
      <c r="J622">
        <v>7</v>
      </c>
      <c r="K622">
        <v>0.29599999999999999</v>
      </c>
      <c r="N622">
        <v>1.54</v>
      </c>
      <c r="O622" s="11">
        <v>0.3</v>
      </c>
      <c r="P622" s="11">
        <v>5</v>
      </c>
      <c r="Q622" s="11">
        <v>11</v>
      </c>
      <c r="R622">
        <v>141.80000000000001</v>
      </c>
      <c r="S622">
        <v>850</v>
      </c>
      <c r="T622" s="11">
        <v>60</v>
      </c>
      <c r="W622">
        <v>0</v>
      </c>
      <c r="X622" s="11">
        <v>8</v>
      </c>
      <c r="Y622" s="11">
        <v>120</v>
      </c>
      <c r="Z622">
        <v>1.8265</v>
      </c>
    </row>
    <row r="623" spans="1:26" x14ac:dyDescent="0.25">
      <c r="A623" s="11">
        <v>1.33</v>
      </c>
      <c r="B623" s="11">
        <v>6</v>
      </c>
      <c r="C623" s="11">
        <v>5</v>
      </c>
      <c r="D623" s="11">
        <v>12.2</v>
      </c>
      <c r="E623" s="11">
        <v>285.60000000000002</v>
      </c>
      <c r="F623" s="11">
        <v>25</v>
      </c>
      <c r="G623" s="11">
        <v>0</v>
      </c>
      <c r="H623" s="11">
        <v>30</v>
      </c>
      <c r="I623" s="11">
        <v>2</v>
      </c>
      <c r="J623">
        <v>7</v>
      </c>
      <c r="K623">
        <v>0.3</v>
      </c>
      <c r="N623">
        <v>1.54</v>
      </c>
      <c r="O623" s="11">
        <v>0.3</v>
      </c>
      <c r="P623" s="11">
        <v>5</v>
      </c>
      <c r="Q623" s="11">
        <v>11</v>
      </c>
      <c r="R623">
        <v>141.80000000000001</v>
      </c>
      <c r="S623">
        <v>850</v>
      </c>
      <c r="T623" s="11">
        <v>60</v>
      </c>
      <c r="W623">
        <v>0</v>
      </c>
      <c r="X623" s="11">
        <v>8</v>
      </c>
      <c r="Y623" s="11">
        <v>150</v>
      </c>
      <c r="Z623">
        <v>2.8723000000000001</v>
      </c>
    </row>
    <row r="624" spans="1:26" x14ac:dyDescent="0.25">
      <c r="A624" s="11">
        <v>1.33</v>
      </c>
      <c r="B624" s="11">
        <v>6</v>
      </c>
      <c r="C624" s="11">
        <v>5</v>
      </c>
      <c r="D624" s="11">
        <v>12.2</v>
      </c>
      <c r="E624" s="11">
        <v>285.60000000000002</v>
      </c>
      <c r="F624" s="11">
        <v>25</v>
      </c>
      <c r="G624" s="11">
        <v>0</v>
      </c>
      <c r="H624" s="11">
        <v>45</v>
      </c>
      <c r="I624" s="11">
        <v>2</v>
      </c>
      <c r="J624">
        <v>7</v>
      </c>
      <c r="K624">
        <v>0.26700000000000002</v>
      </c>
      <c r="N624">
        <v>1.54</v>
      </c>
      <c r="O624" s="11">
        <v>0.3</v>
      </c>
      <c r="P624" s="11">
        <v>5</v>
      </c>
      <c r="Q624" s="11">
        <v>11</v>
      </c>
      <c r="R624">
        <v>141.80000000000001</v>
      </c>
      <c r="S624">
        <v>850</v>
      </c>
      <c r="T624" s="11">
        <v>60</v>
      </c>
      <c r="W624">
        <v>0</v>
      </c>
      <c r="X624" s="11">
        <v>8</v>
      </c>
      <c r="Y624" s="11">
        <v>180</v>
      </c>
      <c r="Z624">
        <v>0.95909999999999995</v>
      </c>
    </row>
    <row r="625" spans="1:26" x14ac:dyDescent="0.25">
      <c r="A625" s="11">
        <v>1.33</v>
      </c>
      <c r="B625" s="11">
        <v>6</v>
      </c>
      <c r="C625" s="11">
        <v>5</v>
      </c>
      <c r="D625" s="11">
        <v>12.2</v>
      </c>
      <c r="E625" s="11">
        <v>285.60000000000002</v>
      </c>
      <c r="F625" s="11">
        <v>25</v>
      </c>
      <c r="G625">
        <v>10</v>
      </c>
      <c r="H625" s="11">
        <v>0</v>
      </c>
      <c r="I625" s="11">
        <v>2</v>
      </c>
      <c r="J625">
        <v>7</v>
      </c>
      <c r="K625">
        <v>0.247</v>
      </c>
      <c r="N625">
        <v>1.54</v>
      </c>
      <c r="O625" s="11">
        <v>0.3</v>
      </c>
      <c r="P625" s="11">
        <v>5</v>
      </c>
      <c r="Q625" s="11">
        <v>11</v>
      </c>
      <c r="R625">
        <v>141.80000000000001</v>
      </c>
      <c r="S625">
        <v>850</v>
      </c>
      <c r="T625" s="11">
        <v>60</v>
      </c>
      <c r="W625">
        <v>0</v>
      </c>
      <c r="X625" s="11">
        <v>8</v>
      </c>
      <c r="Y625" s="11">
        <v>210</v>
      </c>
      <c r="Z625">
        <v>1.5459000000000001</v>
      </c>
    </row>
    <row r="626" spans="1:26" x14ac:dyDescent="0.25">
      <c r="A626" s="11">
        <v>1.33</v>
      </c>
      <c r="B626" s="11">
        <v>6</v>
      </c>
      <c r="C626" s="11">
        <v>5</v>
      </c>
      <c r="D626" s="11">
        <v>12.2</v>
      </c>
      <c r="E626" s="11">
        <v>285.60000000000002</v>
      </c>
      <c r="F626" s="11">
        <v>25</v>
      </c>
      <c r="G626">
        <v>30</v>
      </c>
      <c r="H626" s="11">
        <v>0</v>
      </c>
      <c r="I626" s="11">
        <v>2</v>
      </c>
      <c r="J626">
        <v>7</v>
      </c>
      <c r="K626">
        <v>0.28199999999999997</v>
      </c>
      <c r="N626">
        <v>1.54</v>
      </c>
      <c r="O626" s="11">
        <v>0.3</v>
      </c>
      <c r="P626" s="11">
        <v>5</v>
      </c>
      <c r="Q626" s="11">
        <v>11</v>
      </c>
      <c r="R626">
        <v>141.80000000000001</v>
      </c>
      <c r="S626">
        <v>850</v>
      </c>
      <c r="T626" s="11">
        <v>60</v>
      </c>
      <c r="W626">
        <v>0</v>
      </c>
      <c r="X626" s="11">
        <v>8</v>
      </c>
      <c r="Y626" s="11">
        <v>240</v>
      </c>
      <c r="Z626">
        <v>1.6989000000000001</v>
      </c>
    </row>
    <row r="627" spans="1:26" x14ac:dyDescent="0.25">
      <c r="A627" s="11">
        <v>1.33</v>
      </c>
      <c r="B627" s="11">
        <v>6</v>
      </c>
      <c r="C627" s="11">
        <v>5</v>
      </c>
      <c r="D627" s="11">
        <v>12.2</v>
      </c>
      <c r="E627" s="11">
        <v>285.60000000000002</v>
      </c>
      <c r="F627" s="11">
        <v>25</v>
      </c>
      <c r="G627">
        <v>50</v>
      </c>
      <c r="H627" s="11">
        <v>0</v>
      </c>
      <c r="I627" s="11">
        <v>2</v>
      </c>
      <c r="J627">
        <v>7</v>
      </c>
      <c r="K627">
        <v>0.28199999999999997</v>
      </c>
      <c r="N627">
        <v>1.54</v>
      </c>
      <c r="O627" s="11">
        <v>0.3</v>
      </c>
      <c r="P627" s="11">
        <v>5</v>
      </c>
      <c r="Q627" s="11">
        <v>11</v>
      </c>
      <c r="R627">
        <v>141.80000000000001</v>
      </c>
      <c r="S627">
        <v>850</v>
      </c>
      <c r="T627" s="11">
        <v>60</v>
      </c>
      <c r="W627">
        <v>0</v>
      </c>
      <c r="X627" s="11">
        <v>8</v>
      </c>
      <c r="Y627" s="11">
        <v>270</v>
      </c>
      <c r="Z627">
        <v>1.2397</v>
      </c>
    </row>
    <row r="628" spans="1:26" x14ac:dyDescent="0.25">
      <c r="A628" s="11">
        <v>1.33</v>
      </c>
      <c r="B628" s="11">
        <v>6</v>
      </c>
      <c r="C628" s="11">
        <v>5</v>
      </c>
      <c r="D628" s="11">
        <v>12.2</v>
      </c>
      <c r="E628" s="11">
        <v>285.60000000000002</v>
      </c>
      <c r="F628" s="11">
        <v>25</v>
      </c>
      <c r="G628">
        <v>70</v>
      </c>
      <c r="H628" s="11">
        <v>0</v>
      </c>
      <c r="I628" s="11">
        <v>2</v>
      </c>
      <c r="J628">
        <v>7</v>
      </c>
      <c r="K628">
        <v>0.29799999999999999</v>
      </c>
      <c r="N628">
        <v>1.54</v>
      </c>
      <c r="O628" s="11">
        <v>0.3</v>
      </c>
      <c r="P628" s="11">
        <v>5</v>
      </c>
      <c r="Q628" s="11">
        <v>11</v>
      </c>
      <c r="R628">
        <v>141.80000000000001</v>
      </c>
      <c r="S628">
        <v>850</v>
      </c>
      <c r="T628" s="11">
        <v>60</v>
      </c>
      <c r="W628">
        <v>0</v>
      </c>
      <c r="X628" s="11">
        <v>8</v>
      </c>
      <c r="Y628" s="11">
        <v>300</v>
      </c>
      <c r="Z628">
        <v>0.65300000000000002</v>
      </c>
    </row>
    <row r="629" spans="1:26" x14ac:dyDescent="0.25">
      <c r="A629" s="11">
        <v>1.33</v>
      </c>
      <c r="B629" s="11">
        <v>6</v>
      </c>
      <c r="C629" s="11">
        <v>5</v>
      </c>
      <c r="D629" s="11">
        <v>12.2</v>
      </c>
      <c r="E629" s="11">
        <v>285.60000000000002</v>
      </c>
      <c r="F629" s="11">
        <v>25</v>
      </c>
      <c r="G629">
        <v>90</v>
      </c>
      <c r="H629" s="11">
        <v>0</v>
      </c>
      <c r="I629" s="11">
        <v>2</v>
      </c>
      <c r="J629">
        <v>7</v>
      </c>
      <c r="K629">
        <v>0.32300000000000001</v>
      </c>
      <c r="N629">
        <v>1.54</v>
      </c>
      <c r="O629" s="11">
        <v>0.3</v>
      </c>
      <c r="P629" s="11">
        <v>5</v>
      </c>
      <c r="Q629" s="11">
        <v>11</v>
      </c>
      <c r="R629">
        <v>141.80000000000001</v>
      </c>
      <c r="S629">
        <v>850</v>
      </c>
      <c r="T629" s="11">
        <v>60</v>
      </c>
      <c r="W629">
        <v>0</v>
      </c>
      <c r="X629" s="11">
        <v>8</v>
      </c>
      <c r="Y629" s="11">
        <v>330</v>
      </c>
      <c r="Z629">
        <v>5.8059000000000003</v>
      </c>
    </row>
    <row r="630" spans="1:26" x14ac:dyDescent="0.25">
      <c r="A630" s="11">
        <v>1.33</v>
      </c>
      <c r="B630" s="11">
        <v>8</v>
      </c>
      <c r="C630" s="11">
        <v>5</v>
      </c>
      <c r="D630" s="11">
        <v>12.2</v>
      </c>
      <c r="E630" s="11">
        <v>285.60000000000002</v>
      </c>
      <c r="F630" s="11">
        <v>25</v>
      </c>
      <c r="G630" s="11">
        <v>0</v>
      </c>
      <c r="H630" s="11">
        <v>0</v>
      </c>
      <c r="I630" s="11">
        <v>2</v>
      </c>
      <c r="J630">
        <v>7</v>
      </c>
      <c r="K630">
        <v>0.434</v>
      </c>
      <c r="N630">
        <v>1.54</v>
      </c>
      <c r="O630" s="11">
        <v>0.3</v>
      </c>
      <c r="P630" s="11">
        <v>5</v>
      </c>
      <c r="Q630" s="11">
        <v>11</v>
      </c>
      <c r="R630">
        <v>141.80000000000001</v>
      </c>
      <c r="S630">
        <v>850</v>
      </c>
      <c r="T630" s="11">
        <v>60</v>
      </c>
      <c r="W630">
        <v>0</v>
      </c>
      <c r="X630" s="11">
        <v>8</v>
      </c>
      <c r="Y630" s="11">
        <v>360</v>
      </c>
      <c r="Z630">
        <v>6.3926000000000007</v>
      </c>
    </row>
    <row r="631" spans="1:26" x14ac:dyDescent="0.25">
      <c r="A631" s="11">
        <v>1.33</v>
      </c>
      <c r="B631" s="11">
        <v>8</v>
      </c>
      <c r="C631" s="11">
        <v>5</v>
      </c>
      <c r="D631" s="11">
        <v>12.2</v>
      </c>
      <c r="E631" s="11">
        <v>285.60000000000002</v>
      </c>
      <c r="F631" s="11">
        <v>25</v>
      </c>
      <c r="G631" s="11">
        <v>0</v>
      </c>
      <c r="H631" s="11">
        <v>15</v>
      </c>
      <c r="I631" s="11">
        <v>2</v>
      </c>
      <c r="J631">
        <v>7</v>
      </c>
      <c r="K631">
        <v>0.40600000000000003</v>
      </c>
      <c r="N631">
        <v>1.54</v>
      </c>
      <c r="O631" s="11">
        <v>0.3</v>
      </c>
      <c r="P631" s="11">
        <v>5</v>
      </c>
      <c r="Q631" s="11">
        <v>11</v>
      </c>
      <c r="R631">
        <v>141.80000000000001</v>
      </c>
      <c r="S631">
        <v>850</v>
      </c>
      <c r="T631" s="11">
        <v>90</v>
      </c>
      <c r="W631">
        <v>0</v>
      </c>
      <c r="X631" s="11">
        <v>8</v>
      </c>
      <c r="Y631">
        <v>0</v>
      </c>
      <c r="Z631">
        <v>6.9793000000000003</v>
      </c>
    </row>
    <row r="632" spans="1:26" x14ac:dyDescent="0.25">
      <c r="A632" s="11">
        <v>1.33</v>
      </c>
      <c r="B632" s="11">
        <v>8</v>
      </c>
      <c r="C632" s="11">
        <v>5</v>
      </c>
      <c r="D632" s="11">
        <v>12.2</v>
      </c>
      <c r="E632" s="11">
        <v>285.60000000000002</v>
      </c>
      <c r="F632" s="11">
        <v>25</v>
      </c>
      <c r="G632" s="11">
        <v>0</v>
      </c>
      <c r="H632" s="11">
        <v>30</v>
      </c>
      <c r="I632" s="11">
        <v>2</v>
      </c>
      <c r="J632">
        <v>7</v>
      </c>
      <c r="K632">
        <v>0.378</v>
      </c>
      <c r="N632">
        <v>1.54</v>
      </c>
      <c r="O632" s="11">
        <v>0.3</v>
      </c>
      <c r="P632" s="11">
        <v>5</v>
      </c>
      <c r="Q632" s="11">
        <v>11</v>
      </c>
      <c r="R632">
        <v>141.80000000000001</v>
      </c>
      <c r="S632">
        <v>850</v>
      </c>
      <c r="T632" s="11">
        <v>90</v>
      </c>
      <c r="W632">
        <v>0</v>
      </c>
      <c r="X632" s="11">
        <v>8</v>
      </c>
      <c r="Y632" s="11">
        <v>30</v>
      </c>
      <c r="Z632">
        <v>18.279799999999998</v>
      </c>
    </row>
    <row r="633" spans="1:26" x14ac:dyDescent="0.25">
      <c r="A633" s="11">
        <v>1.33</v>
      </c>
      <c r="B633" s="11">
        <v>8</v>
      </c>
      <c r="C633" s="11">
        <v>5</v>
      </c>
      <c r="D633" s="11">
        <v>12.2</v>
      </c>
      <c r="E633" s="11">
        <v>285.60000000000002</v>
      </c>
      <c r="F633" s="11">
        <v>25</v>
      </c>
      <c r="G633" s="11">
        <v>0</v>
      </c>
      <c r="H633" s="11">
        <v>45</v>
      </c>
      <c r="I633" s="11">
        <v>2</v>
      </c>
      <c r="J633">
        <v>7</v>
      </c>
      <c r="K633">
        <v>0.34399999999999997</v>
      </c>
      <c r="N633">
        <v>1.54</v>
      </c>
      <c r="O633" s="11">
        <v>0.3</v>
      </c>
      <c r="P633" s="11">
        <v>5</v>
      </c>
      <c r="Q633" s="11">
        <v>11</v>
      </c>
      <c r="R633">
        <v>141.80000000000001</v>
      </c>
      <c r="S633">
        <v>850</v>
      </c>
      <c r="T633" s="11">
        <v>90</v>
      </c>
      <c r="W633">
        <v>0</v>
      </c>
      <c r="X633" s="11">
        <v>8</v>
      </c>
      <c r="Y633" s="11">
        <v>60</v>
      </c>
      <c r="Z633">
        <v>10.652600000000001</v>
      </c>
    </row>
    <row r="634" spans="1:26" x14ac:dyDescent="0.25">
      <c r="A634" s="11">
        <v>1.33</v>
      </c>
      <c r="B634" s="11">
        <v>8</v>
      </c>
      <c r="C634" s="11">
        <v>5</v>
      </c>
      <c r="D634" s="11">
        <v>12.2</v>
      </c>
      <c r="E634" s="11">
        <v>285.60000000000002</v>
      </c>
      <c r="F634" s="11">
        <v>25</v>
      </c>
      <c r="G634">
        <v>10</v>
      </c>
      <c r="H634" s="11">
        <v>0</v>
      </c>
      <c r="I634" s="11">
        <v>2</v>
      </c>
      <c r="J634">
        <v>7</v>
      </c>
      <c r="K634">
        <v>0.40400000000000003</v>
      </c>
      <c r="N634">
        <v>1.54</v>
      </c>
      <c r="O634" s="11">
        <v>0.3</v>
      </c>
      <c r="P634" s="11">
        <v>5</v>
      </c>
      <c r="Q634" s="11">
        <v>11</v>
      </c>
      <c r="R634">
        <v>141.80000000000001</v>
      </c>
      <c r="S634">
        <v>850</v>
      </c>
      <c r="T634" s="11">
        <v>90</v>
      </c>
      <c r="W634">
        <v>0</v>
      </c>
      <c r="X634" s="11">
        <v>8</v>
      </c>
      <c r="Y634" s="11">
        <v>90</v>
      </c>
      <c r="Z634">
        <v>8.4333000000000009</v>
      </c>
    </row>
    <row r="635" spans="1:26" x14ac:dyDescent="0.25">
      <c r="A635" s="11">
        <v>1.33</v>
      </c>
      <c r="B635" s="11">
        <v>8</v>
      </c>
      <c r="C635" s="11">
        <v>5</v>
      </c>
      <c r="D635" s="11">
        <v>12.2</v>
      </c>
      <c r="E635" s="11">
        <v>285.60000000000002</v>
      </c>
      <c r="F635" s="11">
        <v>25</v>
      </c>
      <c r="G635">
        <v>30</v>
      </c>
      <c r="H635" s="11">
        <v>0</v>
      </c>
      <c r="I635" s="11">
        <v>2</v>
      </c>
      <c r="J635">
        <v>7</v>
      </c>
      <c r="K635">
        <v>0.42499999999999999</v>
      </c>
      <c r="N635">
        <v>1.54</v>
      </c>
      <c r="O635" s="11">
        <v>0.3</v>
      </c>
      <c r="P635" s="11">
        <v>5</v>
      </c>
      <c r="Q635" s="11">
        <v>11</v>
      </c>
      <c r="R635">
        <v>141.80000000000001</v>
      </c>
      <c r="S635">
        <v>850</v>
      </c>
      <c r="T635" s="11">
        <v>90</v>
      </c>
      <c r="W635">
        <v>0</v>
      </c>
      <c r="X635" s="11">
        <v>8</v>
      </c>
      <c r="Y635" s="11">
        <v>120</v>
      </c>
      <c r="Z635">
        <v>5.0661000000000005</v>
      </c>
    </row>
    <row r="636" spans="1:26" x14ac:dyDescent="0.25">
      <c r="A636" s="11">
        <v>1.33</v>
      </c>
      <c r="B636" s="11">
        <v>8</v>
      </c>
      <c r="C636" s="11">
        <v>5</v>
      </c>
      <c r="D636" s="11">
        <v>12.2</v>
      </c>
      <c r="E636" s="11">
        <v>285.60000000000002</v>
      </c>
      <c r="F636" s="11">
        <v>25</v>
      </c>
      <c r="G636">
        <v>50</v>
      </c>
      <c r="H636" s="11">
        <v>0</v>
      </c>
      <c r="I636" s="11">
        <v>2</v>
      </c>
      <c r="J636">
        <v>7</v>
      </c>
      <c r="K636">
        <v>0.39</v>
      </c>
      <c r="N636">
        <v>1.54</v>
      </c>
      <c r="O636" s="11">
        <v>0.3</v>
      </c>
      <c r="P636" s="11">
        <v>5</v>
      </c>
      <c r="Q636" s="11">
        <v>11</v>
      </c>
      <c r="R636">
        <v>141.80000000000001</v>
      </c>
      <c r="S636">
        <v>850</v>
      </c>
      <c r="T636" s="11">
        <v>90</v>
      </c>
      <c r="W636">
        <v>0</v>
      </c>
      <c r="X636" s="11">
        <v>8</v>
      </c>
      <c r="Y636" s="11">
        <v>150</v>
      </c>
      <c r="Z636">
        <v>3.5865999999999998</v>
      </c>
    </row>
    <row r="637" spans="1:26" x14ac:dyDescent="0.25">
      <c r="A637" s="11">
        <v>1.33</v>
      </c>
      <c r="B637" s="11">
        <v>8</v>
      </c>
      <c r="C637" s="11">
        <v>5</v>
      </c>
      <c r="D637" s="11">
        <v>12.2</v>
      </c>
      <c r="E637" s="11">
        <v>285.60000000000002</v>
      </c>
      <c r="F637" s="11">
        <v>25</v>
      </c>
      <c r="G637">
        <v>70</v>
      </c>
      <c r="H637" s="11">
        <v>0</v>
      </c>
      <c r="I637" s="11">
        <v>2</v>
      </c>
      <c r="J637">
        <v>7</v>
      </c>
      <c r="K637">
        <v>0.34699999999999998</v>
      </c>
      <c r="N637">
        <v>1.54</v>
      </c>
      <c r="O637" s="11">
        <v>0.3</v>
      </c>
      <c r="P637" s="11">
        <v>5</v>
      </c>
      <c r="Q637" s="11">
        <v>11</v>
      </c>
      <c r="R637">
        <v>141.80000000000001</v>
      </c>
      <c r="S637">
        <v>850</v>
      </c>
      <c r="T637" s="11">
        <v>90</v>
      </c>
      <c r="W637">
        <v>0</v>
      </c>
      <c r="X637" s="11">
        <v>8</v>
      </c>
      <c r="Y637" s="11">
        <v>180</v>
      </c>
      <c r="Z637">
        <v>7.8466000000000005</v>
      </c>
    </row>
    <row r="638" spans="1:26" x14ac:dyDescent="0.25">
      <c r="A638" s="11">
        <v>1.33</v>
      </c>
      <c r="B638" s="11">
        <v>8</v>
      </c>
      <c r="C638" s="11">
        <v>5</v>
      </c>
      <c r="D638" s="11">
        <v>12.2</v>
      </c>
      <c r="E638" s="11">
        <v>285.60000000000002</v>
      </c>
      <c r="F638" s="11">
        <v>25</v>
      </c>
      <c r="G638">
        <v>90</v>
      </c>
      <c r="H638" s="11">
        <v>0</v>
      </c>
      <c r="I638" s="11">
        <v>2</v>
      </c>
      <c r="J638">
        <v>7</v>
      </c>
      <c r="K638">
        <v>0.36199999999999999</v>
      </c>
      <c r="N638">
        <v>1.54</v>
      </c>
      <c r="O638" s="11">
        <v>0.3</v>
      </c>
      <c r="P638" s="11">
        <v>5</v>
      </c>
      <c r="Q638" s="11">
        <v>11</v>
      </c>
      <c r="R638">
        <v>141.80000000000001</v>
      </c>
      <c r="S638">
        <v>850</v>
      </c>
      <c r="T638" s="11">
        <v>90</v>
      </c>
      <c r="W638">
        <v>0</v>
      </c>
      <c r="X638" s="11">
        <v>8</v>
      </c>
      <c r="Y638" s="11">
        <v>210</v>
      </c>
      <c r="Z638">
        <v>7.7191000000000001</v>
      </c>
    </row>
    <row r="639" spans="1:26" x14ac:dyDescent="0.25">
      <c r="A639" s="11">
        <v>1.33</v>
      </c>
      <c r="B639" s="11">
        <v>8</v>
      </c>
      <c r="C639" s="11">
        <v>5</v>
      </c>
      <c r="D639" s="11">
        <v>12.2</v>
      </c>
      <c r="E639" s="11">
        <v>25</v>
      </c>
      <c r="F639" s="11">
        <v>375</v>
      </c>
      <c r="G639">
        <v>20</v>
      </c>
      <c r="H639" s="11">
        <v>0</v>
      </c>
      <c r="I639" s="11">
        <v>1</v>
      </c>
      <c r="J639">
        <v>0</v>
      </c>
      <c r="K639">
        <v>0.19</v>
      </c>
      <c r="N639">
        <v>1.54</v>
      </c>
      <c r="O639" s="11">
        <v>0.3</v>
      </c>
      <c r="P639" s="11">
        <v>5</v>
      </c>
      <c r="Q639" s="11">
        <v>11</v>
      </c>
      <c r="R639">
        <v>141.80000000000001</v>
      </c>
      <c r="S639">
        <v>850</v>
      </c>
      <c r="T639" s="11">
        <v>90</v>
      </c>
      <c r="W639">
        <v>0</v>
      </c>
      <c r="X639" s="11">
        <v>8</v>
      </c>
      <c r="Y639" s="11">
        <v>240</v>
      </c>
      <c r="Z639">
        <v>9.7598000000000003</v>
      </c>
    </row>
    <row r="640" spans="1:26" x14ac:dyDescent="0.25">
      <c r="A640" s="11">
        <v>1.33</v>
      </c>
      <c r="B640" s="11">
        <v>8</v>
      </c>
      <c r="C640" s="11">
        <v>5</v>
      </c>
      <c r="D640" s="11">
        <v>12.2</v>
      </c>
      <c r="E640" s="11">
        <v>25</v>
      </c>
      <c r="F640" s="11">
        <v>375</v>
      </c>
      <c r="G640">
        <v>40</v>
      </c>
      <c r="H640" s="11">
        <v>0</v>
      </c>
      <c r="I640" s="11">
        <v>1</v>
      </c>
      <c r="J640">
        <v>0</v>
      </c>
      <c r="K640">
        <v>0.21</v>
      </c>
      <c r="N640">
        <v>1.54</v>
      </c>
      <c r="O640" s="11">
        <v>0.3</v>
      </c>
      <c r="P640" s="11">
        <v>5</v>
      </c>
      <c r="Q640" s="11">
        <v>11</v>
      </c>
      <c r="R640">
        <v>141.80000000000001</v>
      </c>
      <c r="S640">
        <v>850</v>
      </c>
      <c r="T640" s="11">
        <v>90</v>
      </c>
      <c r="W640">
        <v>0</v>
      </c>
      <c r="X640" s="11">
        <v>8</v>
      </c>
      <c r="Y640" s="11">
        <v>270</v>
      </c>
      <c r="Z640">
        <v>12.1066</v>
      </c>
    </row>
    <row r="641" spans="1:26" x14ac:dyDescent="0.25">
      <c r="A641" s="11">
        <v>1.33</v>
      </c>
      <c r="B641" s="11">
        <v>8</v>
      </c>
      <c r="C641" s="11">
        <v>5</v>
      </c>
      <c r="D641" s="11">
        <v>12.2</v>
      </c>
      <c r="E641" s="11">
        <v>25</v>
      </c>
      <c r="F641" s="11">
        <v>375</v>
      </c>
      <c r="G641">
        <v>60</v>
      </c>
      <c r="H641" s="11">
        <v>0</v>
      </c>
      <c r="I641" s="11">
        <v>1</v>
      </c>
      <c r="J641">
        <v>0</v>
      </c>
      <c r="K641">
        <v>0.26</v>
      </c>
      <c r="N641">
        <v>1.54</v>
      </c>
      <c r="O641" s="11">
        <v>0.3</v>
      </c>
      <c r="P641" s="11">
        <v>5</v>
      </c>
      <c r="Q641" s="11">
        <v>11</v>
      </c>
      <c r="R641">
        <v>141.80000000000001</v>
      </c>
      <c r="S641">
        <v>850</v>
      </c>
      <c r="T641" s="11">
        <v>90</v>
      </c>
      <c r="W641">
        <v>0</v>
      </c>
      <c r="X641" s="11">
        <v>8</v>
      </c>
      <c r="Y641" s="11">
        <v>300</v>
      </c>
      <c r="Z641">
        <v>2.5662000000000003</v>
      </c>
    </row>
    <row r="642" spans="1:26" x14ac:dyDescent="0.25">
      <c r="A642" s="11">
        <v>1.33</v>
      </c>
      <c r="B642" s="11">
        <v>8</v>
      </c>
      <c r="C642" s="11">
        <v>5</v>
      </c>
      <c r="D642" s="11">
        <v>12.2</v>
      </c>
      <c r="E642" s="11">
        <v>25</v>
      </c>
      <c r="F642" s="11">
        <v>375</v>
      </c>
      <c r="G642">
        <v>80</v>
      </c>
      <c r="H642" s="11">
        <v>0</v>
      </c>
      <c r="I642" s="11">
        <v>1</v>
      </c>
      <c r="J642">
        <v>0</v>
      </c>
      <c r="K642">
        <v>0.2</v>
      </c>
      <c r="N642">
        <v>1.54</v>
      </c>
      <c r="O642" s="11">
        <v>0.3</v>
      </c>
      <c r="P642" s="11">
        <v>5</v>
      </c>
      <c r="Q642" s="11">
        <v>11</v>
      </c>
      <c r="R642">
        <v>141.80000000000001</v>
      </c>
      <c r="S642">
        <v>850</v>
      </c>
      <c r="T642" s="11">
        <v>90</v>
      </c>
      <c r="W642">
        <v>0</v>
      </c>
      <c r="X642" s="11">
        <v>8</v>
      </c>
      <c r="Y642" s="11">
        <v>330</v>
      </c>
      <c r="Z642">
        <v>7.1323000000000008</v>
      </c>
    </row>
    <row r="643" spans="1:26" x14ac:dyDescent="0.25">
      <c r="A643" s="11">
        <v>1.33</v>
      </c>
      <c r="B643" s="11">
        <v>8</v>
      </c>
      <c r="C643" s="11">
        <v>5</v>
      </c>
      <c r="D643" s="11">
        <v>12.2</v>
      </c>
      <c r="E643" s="11">
        <v>25</v>
      </c>
      <c r="F643" s="11">
        <v>375</v>
      </c>
      <c r="G643">
        <v>100</v>
      </c>
      <c r="H643" s="11">
        <v>0</v>
      </c>
      <c r="I643" s="11">
        <v>1</v>
      </c>
      <c r="J643">
        <v>0</v>
      </c>
      <c r="K643">
        <v>0.14000000000000001</v>
      </c>
      <c r="N643">
        <v>1.54</v>
      </c>
      <c r="O643" s="11">
        <v>0.3</v>
      </c>
      <c r="P643" s="11">
        <v>5</v>
      </c>
      <c r="Q643" s="11">
        <v>11</v>
      </c>
      <c r="R643">
        <v>141.80000000000001</v>
      </c>
      <c r="S643">
        <v>850</v>
      </c>
      <c r="T643" s="11">
        <v>90</v>
      </c>
      <c r="W643">
        <v>0</v>
      </c>
      <c r="X643" s="11">
        <v>8</v>
      </c>
      <c r="Y643" s="11">
        <v>360</v>
      </c>
      <c r="Z643">
        <v>12.2597</v>
      </c>
    </row>
    <row r="644" spans="1:26" x14ac:dyDescent="0.25">
      <c r="A644" s="11">
        <v>1.33</v>
      </c>
      <c r="B644" s="11">
        <v>8</v>
      </c>
      <c r="C644" s="11">
        <v>5</v>
      </c>
      <c r="D644" s="11">
        <v>12.2</v>
      </c>
      <c r="E644" s="11">
        <v>25</v>
      </c>
      <c r="F644" s="11">
        <v>375</v>
      </c>
      <c r="G644">
        <v>20</v>
      </c>
      <c r="H644" s="11">
        <v>0</v>
      </c>
      <c r="I644" s="11">
        <v>1</v>
      </c>
      <c r="J644">
        <v>15</v>
      </c>
      <c r="K644">
        <v>0.1</v>
      </c>
      <c r="N644">
        <v>1.54</v>
      </c>
      <c r="O644" s="11">
        <v>0.3</v>
      </c>
      <c r="P644" s="11">
        <v>5</v>
      </c>
      <c r="Q644" s="11">
        <v>11</v>
      </c>
      <c r="R644">
        <v>141.80000000000001</v>
      </c>
      <c r="S644">
        <v>850</v>
      </c>
      <c r="T644" s="11">
        <v>120</v>
      </c>
      <c r="W644">
        <v>0</v>
      </c>
      <c r="X644" s="11">
        <v>8</v>
      </c>
      <c r="Y644">
        <v>0</v>
      </c>
      <c r="Z644">
        <v>8.7393999999999998</v>
      </c>
    </row>
    <row r="645" spans="1:26" x14ac:dyDescent="0.25">
      <c r="A645" s="11">
        <v>1.33</v>
      </c>
      <c r="B645" s="11">
        <v>8</v>
      </c>
      <c r="C645" s="11">
        <v>5</v>
      </c>
      <c r="D645" s="11">
        <v>12.2</v>
      </c>
      <c r="E645" s="11">
        <v>25</v>
      </c>
      <c r="F645" s="11">
        <v>375</v>
      </c>
      <c r="G645">
        <v>40</v>
      </c>
      <c r="H645" s="11">
        <v>0</v>
      </c>
      <c r="I645" s="11">
        <v>1</v>
      </c>
      <c r="J645">
        <v>15</v>
      </c>
      <c r="K645">
        <v>0.17</v>
      </c>
      <c r="N645">
        <v>1.54</v>
      </c>
      <c r="O645" s="11">
        <v>0.3</v>
      </c>
      <c r="P645" s="11">
        <v>5</v>
      </c>
      <c r="Q645" s="11">
        <v>11</v>
      </c>
      <c r="R645">
        <v>141.80000000000001</v>
      </c>
      <c r="S645">
        <v>850</v>
      </c>
      <c r="T645" s="11">
        <v>120</v>
      </c>
      <c r="W645">
        <v>0</v>
      </c>
      <c r="X645" s="11">
        <v>8</v>
      </c>
      <c r="Y645" s="11">
        <v>30</v>
      </c>
      <c r="Z645">
        <v>10.193399999999999</v>
      </c>
    </row>
    <row r="646" spans="1:26" x14ac:dyDescent="0.25">
      <c r="A646" s="11">
        <v>1.33</v>
      </c>
      <c r="B646" s="11">
        <v>8</v>
      </c>
      <c r="C646" s="11">
        <v>5</v>
      </c>
      <c r="D646" s="11">
        <v>12.2</v>
      </c>
      <c r="E646" s="11">
        <v>25</v>
      </c>
      <c r="F646" s="11">
        <v>375</v>
      </c>
      <c r="G646">
        <v>60</v>
      </c>
      <c r="H646" s="11">
        <v>0</v>
      </c>
      <c r="I646" s="11">
        <v>1</v>
      </c>
      <c r="J646">
        <v>15</v>
      </c>
      <c r="K646">
        <v>0.26</v>
      </c>
      <c r="N646">
        <v>1.54</v>
      </c>
      <c r="O646" s="11">
        <v>0.3</v>
      </c>
      <c r="P646" s="11">
        <v>5</v>
      </c>
      <c r="Q646" s="11">
        <v>11</v>
      </c>
      <c r="R646">
        <v>141.80000000000001</v>
      </c>
      <c r="S646">
        <v>850</v>
      </c>
      <c r="T646" s="11">
        <v>120</v>
      </c>
      <c r="W646">
        <v>0</v>
      </c>
      <c r="X646" s="11">
        <v>8</v>
      </c>
      <c r="Y646" s="11">
        <v>60</v>
      </c>
      <c r="Z646">
        <v>8.4333000000000009</v>
      </c>
    </row>
    <row r="647" spans="1:26" x14ac:dyDescent="0.25">
      <c r="A647" s="11">
        <v>1.33</v>
      </c>
      <c r="B647" s="11">
        <v>8</v>
      </c>
      <c r="C647" s="11">
        <v>5</v>
      </c>
      <c r="D647" s="11">
        <v>12.2</v>
      </c>
      <c r="E647" s="11">
        <v>25</v>
      </c>
      <c r="F647" s="11">
        <v>375</v>
      </c>
      <c r="G647">
        <v>80</v>
      </c>
      <c r="H647" s="11">
        <v>0</v>
      </c>
      <c r="I647" s="11">
        <v>1</v>
      </c>
      <c r="J647">
        <v>15</v>
      </c>
      <c r="K647">
        <v>0.21</v>
      </c>
      <c r="N647">
        <v>1.54</v>
      </c>
      <c r="O647" s="11">
        <v>0.3</v>
      </c>
      <c r="P647" s="11">
        <v>5</v>
      </c>
      <c r="Q647" s="11">
        <v>11</v>
      </c>
      <c r="R647">
        <v>141.80000000000001</v>
      </c>
      <c r="S647">
        <v>850</v>
      </c>
      <c r="T647" s="11">
        <v>120</v>
      </c>
      <c r="W647">
        <v>0</v>
      </c>
      <c r="X647" s="11">
        <v>8</v>
      </c>
      <c r="Y647" s="11">
        <v>90</v>
      </c>
      <c r="Z647">
        <v>5.9588999999999999</v>
      </c>
    </row>
    <row r="648" spans="1:26" x14ac:dyDescent="0.25">
      <c r="A648" s="11">
        <v>1.33</v>
      </c>
      <c r="B648" s="11">
        <v>8</v>
      </c>
      <c r="C648" s="11">
        <v>5</v>
      </c>
      <c r="D648" s="11">
        <v>12.2</v>
      </c>
      <c r="E648" s="11">
        <v>25</v>
      </c>
      <c r="F648" s="11">
        <v>375</v>
      </c>
      <c r="G648">
        <v>100</v>
      </c>
      <c r="H648" s="11">
        <v>0</v>
      </c>
      <c r="I648" s="11">
        <v>1</v>
      </c>
      <c r="J648">
        <v>15</v>
      </c>
      <c r="K648">
        <v>0.15</v>
      </c>
      <c r="N648">
        <v>1.54</v>
      </c>
      <c r="O648" s="11">
        <v>0.3</v>
      </c>
      <c r="P648" s="11">
        <v>5</v>
      </c>
      <c r="Q648" s="11">
        <v>11</v>
      </c>
      <c r="R648">
        <v>141.80000000000001</v>
      </c>
      <c r="S648">
        <v>850</v>
      </c>
      <c r="T648" s="11">
        <v>120</v>
      </c>
      <c r="W648">
        <v>0</v>
      </c>
      <c r="X648" s="11">
        <v>8</v>
      </c>
      <c r="Y648" s="11">
        <v>120</v>
      </c>
      <c r="Z648">
        <v>2.2856000000000001</v>
      </c>
    </row>
    <row r="649" spans="1:26" x14ac:dyDescent="0.25">
      <c r="A649" s="11">
        <v>1.33</v>
      </c>
      <c r="B649" s="11">
        <v>8</v>
      </c>
      <c r="C649" s="11">
        <v>5</v>
      </c>
      <c r="D649" s="11">
        <v>12.2</v>
      </c>
      <c r="E649" s="11">
        <v>25</v>
      </c>
      <c r="F649" s="11">
        <v>375</v>
      </c>
      <c r="G649">
        <v>20</v>
      </c>
      <c r="H649" s="11">
        <v>0</v>
      </c>
      <c r="I649" s="11">
        <v>1</v>
      </c>
      <c r="J649">
        <v>40</v>
      </c>
      <c r="K649">
        <v>0.09</v>
      </c>
      <c r="N649">
        <v>1.54</v>
      </c>
      <c r="O649" s="11">
        <v>0.3</v>
      </c>
      <c r="P649" s="11">
        <v>5</v>
      </c>
      <c r="Q649" s="11">
        <v>11</v>
      </c>
      <c r="R649">
        <v>141.80000000000001</v>
      </c>
      <c r="S649">
        <v>850</v>
      </c>
      <c r="T649" s="11">
        <v>120</v>
      </c>
      <c r="W649">
        <v>0</v>
      </c>
      <c r="X649" s="11">
        <v>8</v>
      </c>
      <c r="Y649" s="11">
        <v>150</v>
      </c>
      <c r="Z649">
        <v>1.9794999999999998</v>
      </c>
    </row>
    <row r="650" spans="1:26" x14ac:dyDescent="0.25">
      <c r="A650" s="11">
        <v>1.33</v>
      </c>
      <c r="B650" s="11">
        <v>8</v>
      </c>
      <c r="C650" s="11">
        <v>5</v>
      </c>
      <c r="D650" s="11">
        <v>12.2</v>
      </c>
      <c r="E650" s="11">
        <v>25</v>
      </c>
      <c r="F650" s="11">
        <v>375</v>
      </c>
      <c r="G650">
        <v>40</v>
      </c>
      <c r="H650" s="11">
        <v>0</v>
      </c>
      <c r="I650" s="11">
        <v>1</v>
      </c>
      <c r="J650">
        <v>40</v>
      </c>
      <c r="K650">
        <v>0.19</v>
      </c>
      <c r="N650">
        <v>1.54</v>
      </c>
      <c r="O650" s="11">
        <v>0.3</v>
      </c>
      <c r="P650" s="11">
        <v>5</v>
      </c>
      <c r="Q650" s="11">
        <v>11</v>
      </c>
      <c r="R650">
        <v>141.80000000000001</v>
      </c>
      <c r="S650">
        <v>850</v>
      </c>
      <c r="T650" s="11">
        <v>120</v>
      </c>
      <c r="W650">
        <v>0</v>
      </c>
      <c r="X650" s="11">
        <v>8</v>
      </c>
      <c r="Y650" s="11">
        <v>180</v>
      </c>
      <c r="Z650">
        <v>1.9794999999999998</v>
      </c>
    </row>
    <row r="651" spans="1:26" x14ac:dyDescent="0.25">
      <c r="A651" s="11">
        <v>1.33</v>
      </c>
      <c r="B651" s="11">
        <v>8</v>
      </c>
      <c r="C651" s="11">
        <v>5</v>
      </c>
      <c r="D651" s="11">
        <v>12.2</v>
      </c>
      <c r="E651" s="11">
        <v>25</v>
      </c>
      <c r="F651" s="11">
        <v>375</v>
      </c>
      <c r="G651">
        <v>60</v>
      </c>
      <c r="H651" s="11">
        <v>0</v>
      </c>
      <c r="I651" s="11">
        <v>1</v>
      </c>
      <c r="J651">
        <v>40</v>
      </c>
      <c r="K651">
        <v>0.27</v>
      </c>
      <c r="N651">
        <v>1.54</v>
      </c>
      <c r="O651" s="11">
        <v>0.3</v>
      </c>
      <c r="P651" s="11">
        <v>5</v>
      </c>
      <c r="Q651" s="11">
        <v>11</v>
      </c>
      <c r="R651">
        <v>141.80000000000001</v>
      </c>
      <c r="S651">
        <v>850</v>
      </c>
      <c r="T651" s="11">
        <v>120</v>
      </c>
      <c r="W651">
        <v>0</v>
      </c>
      <c r="X651" s="11">
        <v>8</v>
      </c>
      <c r="Y651" s="11">
        <v>210</v>
      </c>
      <c r="Z651">
        <v>1.6989000000000001</v>
      </c>
    </row>
    <row r="652" spans="1:26" x14ac:dyDescent="0.25">
      <c r="A652" s="11">
        <v>1.33</v>
      </c>
      <c r="B652" s="11">
        <v>8</v>
      </c>
      <c r="C652" s="11">
        <v>5</v>
      </c>
      <c r="D652" s="11">
        <v>12.2</v>
      </c>
      <c r="E652" s="11">
        <v>25</v>
      </c>
      <c r="F652" s="11">
        <v>375</v>
      </c>
      <c r="G652">
        <v>80</v>
      </c>
      <c r="H652" s="11">
        <v>0</v>
      </c>
      <c r="I652" s="11">
        <v>1</v>
      </c>
      <c r="J652">
        <v>40</v>
      </c>
      <c r="K652">
        <v>0.2</v>
      </c>
      <c r="N652">
        <v>1.54</v>
      </c>
      <c r="O652" s="11">
        <v>0.3</v>
      </c>
      <c r="P652" s="11">
        <v>5</v>
      </c>
      <c r="Q652" s="11">
        <v>11</v>
      </c>
      <c r="R652">
        <v>141.80000000000001</v>
      </c>
      <c r="S652">
        <v>850</v>
      </c>
      <c r="T652" s="11">
        <v>120</v>
      </c>
      <c r="W652">
        <v>0</v>
      </c>
      <c r="X652" s="11">
        <v>8</v>
      </c>
      <c r="Y652" s="11">
        <v>240</v>
      </c>
      <c r="Z652">
        <v>1.5459000000000001</v>
      </c>
    </row>
    <row r="653" spans="1:26" x14ac:dyDescent="0.25">
      <c r="A653" s="11">
        <v>1.33</v>
      </c>
      <c r="B653" s="11">
        <v>8</v>
      </c>
      <c r="C653" s="11">
        <v>5</v>
      </c>
      <c r="D653" s="11">
        <v>12.2</v>
      </c>
      <c r="E653" s="11">
        <v>25</v>
      </c>
      <c r="F653" s="11">
        <v>375</v>
      </c>
      <c r="G653">
        <v>100</v>
      </c>
      <c r="H653" s="11">
        <v>0</v>
      </c>
      <c r="I653" s="11">
        <v>1</v>
      </c>
      <c r="J653">
        <v>40</v>
      </c>
      <c r="K653">
        <v>0.14000000000000001</v>
      </c>
      <c r="N653">
        <v>1.54</v>
      </c>
      <c r="O653" s="11">
        <v>0.3</v>
      </c>
      <c r="P653" s="11">
        <v>5</v>
      </c>
      <c r="Q653" s="11">
        <v>11</v>
      </c>
      <c r="R653">
        <v>141.80000000000001</v>
      </c>
      <c r="S653">
        <v>850</v>
      </c>
      <c r="T653" s="11">
        <v>120</v>
      </c>
      <c r="W653">
        <v>0</v>
      </c>
      <c r="X653" s="11">
        <v>8</v>
      </c>
      <c r="Y653" s="11">
        <v>270</v>
      </c>
      <c r="Z653">
        <v>1.2397</v>
      </c>
    </row>
    <row r="654" spans="1:26" x14ac:dyDescent="0.25">
      <c r="A654" s="11">
        <v>1.33</v>
      </c>
      <c r="B654" s="11">
        <v>8</v>
      </c>
      <c r="C654" s="11">
        <v>5</v>
      </c>
      <c r="D654" s="11">
        <v>12.2</v>
      </c>
      <c r="E654" s="11">
        <v>25</v>
      </c>
      <c r="F654" s="11">
        <v>375</v>
      </c>
      <c r="G654">
        <v>20</v>
      </c>
      <c r="H654" s="11">
        <v>0</v>
      </c>
      <c r="I654" s="11">
        <v>1</v>
      </c>
      <c r="J654">
        <v>60</v>
      </c>
      <c r="K654">
        <v>7.0000000000000007E-2</v>
      </c>
      <c r="N654">
        <v>1.54</v>
      </c>
      <c r="O654" s="11">
        <v>0.3</v>
      </c>
      <c r="P654" s="11">
        <v>5</v>
      </c>
      <c r="Q654" s="11">
        <v>11</v>
      </c>
      <c r="R654">
        <v>141.80000000000001</v>
      </c>
      <c r="S654">
        <v>850</v>
      </c>
      <c r="T654" s="11">
        <v>120</v>
      </c>
      <c r="W654">
        <v>0</v>
      </c>
      <c r="X654" s="11">
        <v>8</v>
      </c>
      <c r="Y654" s="11">
        <v>300</v>
      </c>
      <c r="Z654">
        <v>1.6989000000000001</v>
      </c>
    </row>
    <row r="655" spans="1:26" x14ac:dyDescent="0.25">
      <c r="A655" s="11">
        <v>1.33</v>
      </c>
      <c r="B655" s="11">
        <v>8</v>
      </c>
      <c r="C655" s="11">
        <v>5</v>
      </c>
      <c r="D655" s="11">
        <v>12.2</v>
      </c>
      <c r="E655" s="11">
        <v>25</v>
      </c>
      <c r="F655" s="11">
        <v>375</v>
      </c>
      <c r="G655">
        <v>40</v>
      </c>
      <c r="H655" s="11">
        <v>0</v>
      </c>
      <c r="I655" s="11">
        <v>1</v>
      </c>
      <c r="J655">
        <v>60</v>
      </c>
      <c r="K655">
        <v>0.2</v>
      </c>
      <c r="N655">
        <v>1.54</v>
      </c>
      <c r="O655" s="11">
        <v>0.3</v>
      </c>
      <c r="P655" s="11">
        <v>5</v>
      </c>
      <c r="Q655" s="11">
        <v>11</v>
      </c>
      <c r="R655">
        <v>141.80000000000001</v>
      </c>
      <c r="S655">
        <v>850</v>
      </c>
      <c r="T655" s="11">
        <v>120</v>
      </c>
      <c r="W655">
        <v>0</v>
      </c>
      <c r="X655" s="11">
        <v>8</v>
      </c>
      <c r="Y655" s="11">
        <v>330</v>
      </c>
      <c r="Z655">
        <v>11.9536</v>
      </c>
    </row>
    <row r="656" spans="1:26" x14ac:dyDescent="0.25">
      <c r="A656" s="11">
        <v>1.33</v>
      </c>
      <c r="B656" s="11">
        <v>8</v>
      </c>
      <c r="C656" s="11">
        <v>5</v>
      </c>
      <c r="D656" s="11">
        <v>12.2</v>
      </c>
      <c r="E656" s="11">
        <v>25</v>
      </c>
      <c r="F656" s="11">
        <v>375</v>
      </c>
      <c r="G656">
        <v>60</v>
      </c>
      <c r="H656" s="11">
        <v>0</v>
      </c>
      <c r="I656" s="11">
        <v>1</v>
      </c>
      <c r="J656">
        <v>60</v>
      </c>
      <c r="K656">
        <v>0.33</v>
      </c>
      <c r="N656">
        <v>1.54</v>
      </c>
      <c r="O656" s="11">
        <v>0.3</v>
      </c>
      <c r="P656" s="11">
        <v>5</v>
      </c>
      <c r="Q656" s="11">
        <v>11</v>
      </c>
      <c r="R656">
        <v>141.80000000000001</v>
      </c>
      <c r="S656">
        <v>850</v>
      </c>
      <c r="T656" s="11">
        <v>120</v>
      </c>
      <c r="W656">
        <v>0</v>
      </c>
      <c r="X656" s="11">
        <v>8</v>
      </c>
      <c r="Y656" s="11">
        <v>360</v>
      </c>
      <c r="Z656">
        <v>8.7393999999999998</v>
      </c>
    </row>
    <row r="657" spans="1:26" x14ac:dyDescent="0.25">
      <c r="A657" s="11">
        <v>1.33</v>
      </c>
      <c r="B657" s="11">
        <v>8</v>
      </c>
      <c r="C657" s="11">
        <v>5</v>
      </c>
      <c r="D657" s="11">
        <v>12.2</v>
      </c>
      <c r="E657" s="11">
        <v>25</v>
      </c>
      <c r="F657" s="11">
        <v>375</v>
      </c>
      <c r="G657">
        <v>80</v>
      </c>
      <c r="H657" s="11">
        <v>0</v>
      </c>
      <c r="I657" s="11">
        <v>1</v>
      </c>
      <c r="J657">
        <v>60</v>
      </c>
      <c r="K657">
        <v>0.25</v>
      </c>
      <c r="N657">
        <v>1.54</v>
      </c>
      <c r="O657" s="11">
        <v>0.3</v>
      </c>
      <c r="P657" s="11">
        <v>5</v>
      </c>
      <c r="Q657" s="11">
        <v>11</v>
      </c>
      <c r="R657">
        <v>141.80000000000001</v>
      </c>
      <c r="S657">
        <v>850</v>
      </c>
      <c r="T657" s="11">
        <v>150</v>
      </c>
      <c r="W657">
        <v>0</v>
      </c>
      <c r="X657" s="11">
        <v>8</v>
      </c>
      <c r="Y657">
        <v>0</v>
      </c>
      <c r="Z657">
        <v>4.7854999999999999</v>
      </c>
    </row>
    <row r="658" spans="1:26" x14ac:dyDescent="0.25">
      <c r="A658" s="11">
        <v>1.33</v>
      </c>
      <c r="B658" s="11">
        <v>8</v>
      </c>
      <c r="C658" s="11">
        <v>5</v>
      </c>
      <c r="D658" s="11">
        <v>12.2</v>
      </c>
      <c r="E658" s="11">
        <v>25</v>
      </c>
      <c r="F658" s="11">
        <v>375</v>
      </c>
      <c r="G658">
        <v>100</v>
      </c>
      <c r="H658" s="11">
        <v>0</v>
      </c>
      <c r="I658" s="11">
        <v>1</v>
      </c>
      <c r="J658">
        <v>60</v>
      </c>
      <c r="K658">
        <v>0.2</v>
      </c>
      <c r="N658">
        <v>1.54</v>
      </c>
      <c r="O658" s="11">
        <v>0.3</v>
      </c>
      <c r="P658" s="11">
        <v>5</v>
      </c>
      <c r="Q658" s="11">
        <v>11</v>
      </c>
      <c r="R658">
        <v>141.80000000000001</v>
      </c>
      <c r="S658">
        <v>850</v>
      </c>
      <c r="T658" s="11">
        <v>150</v>
      </c>
      <c r="W658">
        <v>0</v>
      </c>
      <c r="X658" s="11">
        <v>8</v>
      </c>
      <c r="Y658" s="11">
        <v>30</v>
      </c>
      <c r="Z658">
        <v>8.4333000000000009</v>
      </c>
    </row>
    <row r="659" spans="1:26" x14ac:dyDescent="0.25">
      <c r="A659" s="11">
        <v>1.33</v>
      </c>
      <c r="B659" s="11">
        <v>8</v>
      </c>
      <c r="C659" s="11">
        <v>5</v>
      </c>
      <c r="D659" s="11">
        <v>12.2</v>
      </c>
      <c r="E659" s="11">
        <v>25</v>
      </c>
      <c r="F659" s="11">
        <v>375</v>
      </c>
      <c r="G659">
        <v>20</v>
      </c>
      <c r="H659" s="11">
        <v>0</v>
      </c>
      <c r="I659" s="11">
        <v>1</v>
      </c>
      <c r="J659">
        <v>90</v>
      </c>
      <c r="K659">
        <v>0.06</v>
      </c>
      <c r="N659">
        <v>1.54</v>
      </c>
      <c r="O659" s="11">
        <v>0.3</v>
      </c>
      <c r="P659" s="11">
        <v>5</v>
      </c>
      <c r="Q659" s="11">
        <v>11</v>
      </c>
      <c r="R659">
        <v>141.80000000000001</v>
      </c>
      <c r="S659">
        <v>850</v>
      </c>
      <c r="T659" s="11">
        <v>150</v>
      </c>
      <c r="W659">
        <v>0</v>
      </c>
      <c r="X659" s="11">
        <v>8</v>
      </c>
      <c r="Y659" s="11">
        <v>60</v>
      </c>
      <c r="Z659">
        <v>6.3926000000000007</v>
      </c>
    </row>
    <row r="660" spans="1:26" x14ac:dyDescent="0.25">
      <c r="A660" s="11">
        <v>1.33</v>
      </c>
      <c r="B660" s="11">
        <v>8</v>
      </c>
      <c r="C660" s="11">
        <v>5</v>
      </c>
      <c r="D660" s="11">
        <v>12.2</v>
      </c>
      <c r="E660" s="11">
        <v>25</v>
      </c>
      <c r="F660" s="11">
        <v>375</v>
      </c>
      <c r="G660">
        <v>40</v>
      </c>
      <c r="H660" s="11">
        <v>0</v>
      </c>
      <c r="I660" s="11">
        <v>1</v>
      </c>
      <c r="J660">
        <v>90</v>
      </c>
      <c r="K660">
        <v>0.24</v>
      </c>
      <c r="N660">
        <v>1.54</v>
      </c>
      <c r="O660" s="11">
        <v>0.3</v>
      </c>
      <c r="P660" s="11">
        <v>5</v>
      </c>
      <c r="Q660" s="11">
        <v>11</v>
      </c>
      <c r="R660">
        <v>141.80000000000001</v>
      </c>
      <c r="S660">
        <v>850</v>
      </c>
      <c r="T660" s="11">
        <v>150</v>
      </c>
      <c r="W660">
        <v>0</v>
      </c>
      <c r="X660" s="11">
        <v>8</v>
      </c>
      <c r="Y660" s="11">
        <v>90</v>
      </c>
      <c r="Z660">
        <v>4.4794</v>
      </c>
    </row>
    <row r="661" spans="1:26" x14ac:dyDescent="0.25">
      <c r="A661" s="11">
        <v>1.33</v>
      </c>
      <c r="B661" s="11">
        <v>8</v>
      </c>
      <c r="C661" s="11">
        <v>5</v>
      </c>
      <c r="D661" s="11">
        <v>12.2</v>
      </c>
      <c r="E661" s="11">
        <v>25</v>
      </c>
      <c r="F661" s="11">
        <v>375</v>
      </c>
      <c r="G661">
        <v>60</v>
      </c>
      <c r="H661" s="11">
        <v>0</v>
      </c>
      <c r="I661" s="11">
        <v>1</v>
      </c>
      <c r="J661">
        <v>90</v>
      </c>
      <c r="K661">
        <v>0.35</v>
      </c>
      <c r="N661">
        <v>1.54</v>
      </c>
      <c r="O661" s="11">
        <v>0.3</v>
      </c>
      <c r="P661" s="11">
        <v>5</v>
      </c>
      <c r="Q661" s="11">
        <v>11</v>
      </c>
      <c r="R661">
        <v>141.80000000000001</v>
      </c>
      <c r="S661">
        <v>850</v>
      </c>
      <c r="T661" s="11">
        <v>150</v>
      </c>
      <c r="W661">
        <v>0</v>
      </c>
      <c r="X661" s="11">
        <v>8</v>
      </c>
      <c r="Y661" s="11">
        <v>120</v>
      </c>
      <c r="Z661">
        <v>1.9794999999999998</v>
      </c>
    </row>
    <row r="662" spans="1:26" x14ac:dyDescent="0.25">
      <c r="A662" s="11">
        <v>1.33</v>
      </c>
      <c r="B662" s="11">
        <v>8</v>
      </c>
      <c r="C662" s="11">
        <v>5</v>
      </c>
      <c r="D662" s="11">
        <v>12.2</v>
      </c>
      <c r="E662" s="11">
        <v>25</v>
      </c>
      <c r="F662" s="11">
        <v>375</v>
      </c>
      <c r="G662">
        <v>80</v>
      </c>
      <c r="H662" s="11">
        <v>0</v>
      </c>
      <c r="I662" s="11">
        <v>1</v>
      </c>
      <c r="J662">
        <v>90</v>
      </c>
      <c r="K662">
        <v>0.24</v>
      </c>
      <c r="N662">
        <v>1.54</v>
      </c>
      <c r="O662" s="11">
        <v>0.3</v>
      </c>
      <c r="P662" s="11">
        <v>5</v>
      </c>
      <c r="Q662" s="11">
        <v>11</v>
      </c>
      <c r="R662">
        <v>141.80000000000001</v>
      </c>
      <c r="S662">
        <v>850</v>
      </c>
      <c r="T662" s="11">
        <v>150</v>
      </c>
      <c r="W662">
        <v>0</v>
      </c>
      <c r="X662" s="11">
        <v>8</v>
      </c>
      <c r="Y662" s="11">
        <v>150</v>
      </c>
      <c r="Z662">
        <v>1.5459000000000001</v>
      </c>
    </row>
    <row r="663" spans="1:26" x14ac:dyDescent="0.25">
      <c r="A663" s="11">
        <v>1.33</v>
      </c>
      <c r="B663" s="11">
        <v>8</v>
      </c>
      <c r="C663" s="11">
        <v>5</v>
      </c>
      <c r="D663" s="11">
        <v>12.2</v>
      </c>
      <c r="E663" s="11">
        <v>25</v>
      </c>
      <c r="F663" s="11">
        <v>375</v>
      </c>
      <c r="G663">
        <v>100</v>
      </c>
      <c r="H663" s="11">
        <v>0</v>
      </c>
      <c r="I663" s="11">
        <v>1</v>
      </c>
      <c r="J663">
        <v>90</v>
      </c>
      <c r="K663">
        <v>0.19</v>
      </c>
      <c r="N663">
        <v>1.54</v>
      </c>
      <c r="O663" s="11">
        <v>0.3</v>
      </c>
      <c r="P663" s="11">
        <v>5</v>
      </c>
      <c r="Q663" s="11">
        <v>11</v>
      </c>
      <c r="R663">
        <v>141.80000000000001</v>
      </c>
      <c r="S663">
        <v>850</v>
      </c>
      <c r="T663" s="11">
        <v>150</v>
      </c>
      <c r="W663">
        <v>0</v>
      </c>
      <c r="X663" s="11">
        <v>8</v>
      </c>
      <c r="Y663" s="11">
        <v>180</v>
      </c>
      <c r="Z663">
        <v>1.8265</v>
      </c>
    </row>
    <row r="664" spans="1:26" x14ac:dyDescent="0.25">
      <c r="A664" s="11">
        <v>1.33</v>
      </c>
      <c r="B664" s="11">
        <v>8</v>
      </c>
      <c r="C664" s="11">
        <v>5</v>
      </c>
      <c r="D664" s="11">
        <v>12.2</v>
      </c>
      <c r="E664" s="11">
        <v>25</v>
      </c>
      <c r="F664" s="11">
        <v>375</v>
      </c>
      <c r="G664">
        <v>20</v>
      </c>
      <c r="H664" s="11">
        <v>0</v>
      </c>
      <c r="I664" s="11">
        <v>1</v>
      </c>
      <c r="J664">
        <v>120</v>
      </c>
      <c r="K664">
        <v>0.14000000000000001</v>
      </c>
      <c r="N664">
        <v>1.54</v>
      </c>
      <c r="O664" s="11">
        <v>0.3</v>
      </c>
      <c r="P664" s="11">
        <v>5</v>
      </c>
      <c r="Q664" s="11">
        <v>11</v>
      </c>
      <c r="R664">
        <v>141.80000000000001</v>
      </c>
      <c r="S664">
        <v>850</v>
      </c>
      <c r="T664" s="11">
        <v>150</v>
      </c>
      <c r="W664">
        <v>0</v>
      </c>
      <c r="X664" s="11">
        <v>8</v>
      </c>
      <c r="Y664" s="11">
        <v>210</v>
      </c>
      <c r="Z664">
        <v>1.8265</v>
      </c>
    </row>
    <row r="665" spans="1:26" x14ac:dyDescent="0.25">
      <c r="A665" s="11">
        <v>1.33</v>
      </c>
      <c r="B665" s="11">
        <v>8</v>
      </c>
      <c r="C665" s="11">
        <v>5</v>
      </c>
      <c r="D665" s="11">
        <v>12.2</v>
      </c>
      <c r="E665" s="11">
        <v>25</v>
      </c>
      <c r="F665" s="11">
        <v>375</v>
      </c>
      <c r="G665">
        <v>40</v>
      </c>
      <c r="H665" s="11">
        <v>0</v>
      </c>
      <c r="I665" s="11">
        <v>1</v>
      </c>
      <c r="J665">
        <v>120</v>
      </c>
      <c r="K665">
        <v>0.25</v>
      </c>
      <c r="N665">
        <v>1.54</v>
      </c>
      <c r="O665" s="11">
        <v>0.3</v>
      </c>
      <c r="P665" s="11">
        <v>5</v>
      </c>
      <c r="Q665" s="11">
        <v>11</v>
      </c>
      <c r="R665">
        <v>141.80000000000001</v>
      </c>
      <c r="S665">
        <v>850</v>
      </c>
      <c r="T665" s="11">
        <v>150</v>
      </c>
      <c r="W665">
        <v>0</v>
      </c>
      <c r="X665" s="11">
        <v>8</v>
      </c>
      <c r="Y665" s="11">
        <v>240</v>
      </c>
      <c r="Z665">
        <v>2.2856000000000001</v>
      </c>
    </row>
    <row r="666" spans="1:26" x14ac:dyDescent="0.25">
      <c r="A666" s="11">
        <v>1.33</v>
      </c>
      <c r="B666" s="11">
        <v>8</v>
      </c>
      <c r="C666" s="11">
        <v>5</v>
      </c>
      <c r="D666" s="11">
        <v>12.2</v>
      </c>
      <c r="E666" s="11">
        <v>25</v>
      </c>
      <c r="F666" s="11">
        <v>375</v>
      </c>
      <c r="G666">
        <v>60</v>
      </c>
      <c r="H666" s="11">
        <v>0</v>
      </c>
      <c r="I666" s="11">
        <v>1</v>
      </c>
      <c r="J666">
        <v>120</v>
      </c>
      <c r="K666">
        <v>0.31</v>
      </c>
      <c r="N666">
        <v>1.54</v>
      </c>
      <c r="O666" s="11">
        <v>0.3</v>
      </c>
      <c r="P666" s="11">
        <v>5</v>
      </c>
      <c r="Q666" s="11">
        <v>11</v>
      </c>
      <c r="R666">
        <v>141.80000000000001</v>
      </c>
      <c r="S666">
        <v>850</v>
      </c>
      <c r="T666" s="11">
        <v>150</v>
      </c>
      <c r="W666">
        <v>0</v>
      </c>
      <c r="X666" s="11">
        <v>8</v>
      </c>
      <c r="Y666" s="11">
        <v>270</v>
      </c>
      <c r="Z666">
        <v>2.7193000000000001</v>
      </c>
    </row>
    <row r="667" spans="1:26" x14ac:dyDescent="0.25">
      <c r="A667" s="11">
        <v>1.33</v>
      </c>
      <c r="B667" s="11">
        <v>8</v>
      </c>
      <c r="C667" s="11">
        <v>5</v>
      </c>
      <c r="D667" s="11">
        <v>12.2</v>
      </c>
      <c r="E667" s="11">
        <v>25</v>
      </c>
      <c r="F667" s="11">
        <v>375</v>
      </c>
      <c r="G667">
        <v>80</v>
      </c>
      <c r="H667" s="11">
        <v>0</v>
      </c>
      <c r="I667" s="11">
        <v>1</v>
      </c>
      <c r="J667">
        <v>120</v>
      </c>
      <c r="K667">
        <v>0.23</v>
      </c>
      <c r="N667">
        <v>1.54</v>
      </c>
      <c r="O667" s="11">
        <v>0.3</v>
      </c>
      <c r="P667" s="11">
        <v>5</v>
      </c>
      <c r="Q667" s="11">
        <v>11</v>
      </c>
      <c r="R667">
        <v>141.80000000000001</v>
      </c>
      <c r="S667">
        <v>850</v>
      </c>
      <c r="T667" s="11">
        <v>150</v>
      </c>
      <c r="W667">
        <v>0</v>
      </c>
      <c r="X667" s="11">
        <v>8</v>
      </c>
      <c r="Y667" s="11">
        <v>300</v>
      </c>
      <c r="Z667">
        <v>1.9794999999999998</v>
      </c>
    </row>
    <row r="668" spans="1:26" x14ac:dyDescent="0.25">
      <c r="A668" s="11">
        <v>1.33</v>
      </c>
      <c r="B668" s="11">
        <v>8</v>
      </c>
      <c r="C668" s="11">
        <v>5</v>
      </c>
      <c r="D668" s="11">
        <v>12.2</v>
      </c>
      <c r="E668" s="11">
        <v>25</v>
      </c>
      <c r="F668" s="11">
        <v>375</v>
      </c>
      <c r="G668">
        <v>100</v>
      </c>
      <c r="H668" s="11">
        <v>0</v>
      </c>
      <c r="I668" s="11">
        <v>1</v>
      </c>
      <c r="J668">
        <v>120</v>
      </c>
      <c r="K668">
        <v>0.2</v>
      </c>
      <c r="N668">
        <v>1.54</v>
      </c>
      <c r="O668" s="11">
        <v>0.3</v>
      </c>
      <c r="P668" s="11">
        <v>5</v>
      </c>
      <c r="Q668" s="11">
        <v>11</v>
      </c>
      <c r="R668">
        <v>141.80000000000001</v>
      </c>
      <c r="S668">
        <v>850</v>
      </c>
      <c r="T668" s="11">
        <v>150</v>
      </c>
      <c r="W668">
        <v>0</v>
      </c>
      <c r="X668" s="11">
        <v>8</v>
      </c>
      <c r="Y668" s="11">
        <v>330</v>
      </c>
      <c r="Z668">
        <v>2.2856000000000001</v>
      </c>
    </row>
    <row r="669" spans="1:26" x14ac:dyDescent="0.25">
      <c r="A669" s="11">
        <v>1.33</v>
      </c>
      <c r="B669" s="11">
        <v>8</v>
      </c>
      <c r="C669" s="11">
        <v>5</v>
      </c>
      <c r="D669" s="11">
        <v>12.2</v>
      </c>
      <c r="E669" s="11">
        <v>25</v>
      </c>
      <c r="F669" s="11">
        <v>375</v>
      </c>
      <c r="G669">
        <v>20</v>
      </c>
      <c r="H669" s="11">
        <v>0</v>
      </c>
      <c r="I669" s="11">
        <v>1</v>
      </c>
      <c r="J669">
        <v>360</v>
      </c>
      <c r="K669">
        <v>0.03</v>
      </c>
      <c r="N669">
        <v>1.54</v>
      </c>
      <c r="O669" s="11">
        <v>0.3</v>
      </c>
      <c r="P669" s="11">
        <v>5</v>
      </c>
      <c r="Q669" s="11">
        <v>11</v>
      </c>
      <c r="R669">
        <v>141.80000000000001</v>
      </c>
      <c r="S669">
        <v>850</v>
      </c>
      <c r="T669" s="11">
        <v>150</v>
      </c>
      <c r="W669">
        <v>0</v>
      </c>
      <c r="X669" s="11">
        <v>8</v>
      </c>
      <c r="Y669" s="11">
        <v>360</v>
      </c>
      <c r="Z669">
        <v>8.3057999999999996</v>
      </c>
    </row>
    <row r="670" spans="1:26" x14ac:dyDescent="0.25">
      <c r="A670" s="11">
        <v>1.33</v>
      </c>
      <c r="B670" s="11">
        <v>8</v>
      </c>
      <c r="C670" s="11">
        <v>5</v>
      </c>
      <c r="D670" s="11">
        <v>12.2</v>
      </c>
      <c r="E670" s="11">
        <v>25</v>
      </c>
      <c r="F670" s="11">
        <v>375</v>
      </c>
      <c r="G670">
        <v>40</v>
      </c>
      <c r="H670" s="11">
        <v>0</v>
      </c>
      <c r="I670" s="11">
        <v>1</v>
      </c>
      <c r="J670">
        <v>360</v>
      </c>
      <c r="K670">
        <v>0.04</v>
      </c>
      <c r="N670">
        <v>1.54</v>
      </c>
      <c r="O670" s="11">
        <v>0.3</v>
      </c>
      <c r="P670" s="11">
        <v>5</v>
      </c>
      <c r="Q670" s="11">
        <v>11</v>
      </c>
      <c r="R670">
        <v>141.80000000000001</v>
      </c>
      <c r="S670">
        <v>850</v>
      </c>
      <c r="T670" s="11">
        <v>5</v>
      </c>
      <c r="W670">
        <v>0</v>
      </c>
      <c r="X670" s="11">
        <v>4</v>
      </c>
      <c r="Y670">
        <v>0</v>
      </c>
      <c r="Z670">
        <v>0.80659999999999998</v>
      </c>
    </row>
    <row r="671" spans="1:26" x14ac:dyDescent="0.25">
      <c r="A671" s="11">
        <v>1.33</v>
      </c>
      <c r="B671" s="11">
        <v>8</v>
      </c>
      <c r="C671" s="11">
        <v>5</v>
      </c>
      <c r="D671" s="11">
        <v>12.2</v>
      </c>
      <c r="E671" s="11">
        <v>25</v>
      </c>
      <c r="F671" s="11">
        <v>375</v>
      </c>
      <c r="G671">
        <v>60</v>
      </c>
      <c r="H671" s="11">
        <v>0</v>
      </c>
      <c r="I671" s="11">
        <v>1</v>
      </c>
      <c r="J671">
        <v>360</v>
      </c>
      <c r="K671">
        <v>0.09</v>
      </c>
      <c r="N671">
        <v>1.54</v>
      </c>
      <c r="O671" s="11">
        <v>0.3</v>
      </c>
      <c r="P671" s="11">
        <v>5</v>
      </c>
      <c r="Q671" s="11">
        <v>11</v>
      </c>
      <c r="R671">
        <v>141.80000000000001</v>
      </c>
      <c r="S671">
        <v>850</v>
      </c>
      <c r="T671" s="11">
        <v>5</v>
      </c>
      <c r="W671">
        <v>0</v>
      </c>
      <c r="X671" s="11">
        <v>4</v>
      </c>
      <c r="Y671" s="11">
        <v>30</v>
      </c>
      <c r="Z671">
        <v>0.64892000000000005</v>
      </c>
    </row>
    <row r="672" spans="1:26" x14ac:dyDescent="0.25">
      <c r="A672" s="11">
        <v>1.33</v>
      </c>
      <c r="B672" s="11">
        <v>8</v>
      </c>
      <c r="C672" s="11">
        <v>5</v>
      </c>
      <c r="D672" s="11">
        <v>12.2</v>
      </c>
      <c r="E672" s="11">
        <v>25</v>
      </c>
      <c r="F672" s="11">
        <v>375</v>
      </c>
      <c r="G672">
        <v>80</v>
      </c>
      <c r="H672" s="11">
        <v>0</v>
      </c>
      <c r="I672" s="11">
        <v>1</v>
      </c>
      <c r="J672">
        <v>360</v>
      </c>
      <c r="K672">
        <v>0.05</v>
      </c>
      <c r="N672">
        <v>1.54</v>
      </c>
      <c r="O672" s="11">
        <v>0.3</v>
      </c>
      <c r="P672" s="11">
        <v>5</v>
      </c>
      <c r="Q672" s="11">
        <v>11</v>
      </c>
      <c r="R672">
        <v>141.80000000000001</v>
      </c>
      <c r="S672">
        <v>850</v>
      </c>
      <c r="T672" s="11">
        <v>5</v>
      </c>
      <c r="W672">
        <v>0</v>
      </c>
      <c r="X672" s="11">
        <v>4</v>
      </c>
      <c r="Y672" s="11">
        <v>60</v>
      </c>
      <c r="Z672">
        <v>1.12195</v>
      </c>
    </row>
    <row r="673" spans="1:26" x14ac:dyDescent="0.25">
      <c r="A673" s="11">
        <v>1.33</v>
      </c>
      <c r="B673" s="11">
        <v>8</v>
      </c>
      <c r="C673" s="11">
        <v>5</v>
      </c>
      <c r="D673" s="11">
        <v>12.2</v>
      </c>
      <c r="E673" s="11">
        <v>25</v>
      </c>
      <c r="F673" s="11">
        <v>375</v>
      </c>
      <c r="G673">
        <v>100</v>
      </c>
      <c r="H673" s="11">
        <v>0</v>
      </c>
      <c r="I673" s="11">
        <v>1</v>
      </c>
      <c r="J673">
        <v>360</v>
      </c>
      <c r="K673">
        <v>0.04</v>
      </c>
      <c r="N673">
        <v>1.54</v>
      </c>
      <c r="O673" s="11">
        <v>0.3</v>
      </c>
      <c r="P673" s="11">
        <v>5</v>
      </c>
      <c r="Q673" s="11">
        <v>11</v>
      </c>
      <c r="R673">
        <v>141.80000000000001</v>
      </c>
      <c r="S673">
        <v>850</v>
      </c>
      <c r="T673" s="11">
        <v>5</v>
      </c>
      <c r="W673">
        <v>0</v>
      </c>
      <c r="X673" s="11">
        <v>4</v>
      </c>
      <c r="Y673" s="11">
        <v>90</v>
      </c>
      <c r="Z673">
        <v>0.40897</v>
      </c>
    </row>
    <row r="674" spans="1:26" x14ac:dyDescent="0.25">
      <c r="A674" s="11">
        <v>1.33</v>
      </c>
      <c r="B674" s="11">
        <v>8</v>
      </c>
      <c r="C674" s="11">
        <v>5</v>
      </c>
      <c r="D674" s="11">
        <v>12.2</v>
      </c>
      <c r="E674" s="11">
        <v>25</v>
      </c>
      <c r="F674" s="11">
        <v>375</v>
      </c>
      <c r="G674">
        <v>20</v>
      </c>
      <c r="H674" s="11">
        <v>0</v>
      </c>
      <c r="I674" s="11">
        <v>2</v>
      </c>
      <c r="J674">
        <v>360</v>
      </c>
      <c r="K674">
        <v>0.04</v>
      </c>
      <c r="N674">
        <v>1.54</v>
      </c>
      <c r="O674" s="11">
        <v>0.3</v>
      </c>
      <c r="P674" s="11">
        <v>5</v>
      </c>
      <c r="Q674" s="11">
        <v>11</v>
      </c>
      <c r="R674">
        <v>141.80000000000001</v>
      </c>
      <c r="S674">
        <v>850</v>
      </c>
      <c r="T674" s="11">
        <v>5</v>
      </c>
      <c r="W674">
        <v>0</v>
      </c>
      <c r="X674" s="11">
        <v>4</v>
      </c>
      <c r="Y674" s="11">
        <v>120</v>
      </c>
      <c r="Z674">
        <v>0.72433000000000003</v>
      </c>
    </row>
    <row r="675" spans="1:26" x14ac:dyDescent="0.25">
      <c r="A675" s="11">
        <v>1.33</v>
      </c>
      <c r="B675" s="11">
        <v>8</v>
      </c>
      <c r="C675" s="11">
        <v>5</v>
      </c>
      <c r="D675" s="11">
        <v>12.2</v>
      </c>
      <c r="E675" s="11">
        <v>25</v>
      </c>
      <c r="F675" s="11">
        <v>375</v>
      </c>
      <c r="G675">
        <v>40</v>
      </c>
      <c r="H675" s="11">
        <v>0</v>
      </c>
      <c r="I675" s="11">
        <v>2</v>
      </c>
      <c r="J675">
        <v>360</v>
      </c>
      <c r="K675">
        <v>0.11</v>
      </c>
      <c r="N675">
        <v>1.54</v>
      </c>
      <c r="O675" s="11">
        <v>0.3</v>
      </c>
      <c r="P675" s="11">
        <v>5</v>
      </c>
      <c r="Q675" s="11">
        <v>11</v>
      </c>
      <c r="R675">
        <v>141.80000000000001</v>
      </c>
      <c r="S675">
        <v>850</v>
      </c>
      <c r="T675" s="11">
        <v>5</v>
      </c>
      <c r="W675">
        <v>0</v>
      </c>
      <c r="X675" s="11">
        <v>4</v>
      </c>
      <c r="Y675" s="11">
        <v>150</v>
      </c>
      <c r="Z675">
        <v>0.29243000000000002</v>
      </c>
    </row>
    <row r="676" spans="1:26" x14ac:dyDescent="0.25">
      <c r="A676" s="11">
        <v>1.33</v>
      </c>
      <c r="B676" s="11">
        <v>8</v>
      </c>
      <c r="C676" s="11">
        <v>5</v>
      </c>
      <c r="D676" s="11">
        <v>12.2</v>
      </c>
      <c r="E676" s="11">
        <v>25</v>
      </c>
      <c r="F676" s="11">
        <v>375</v>
      </c>
      <c r="G676">
        <v>60</v>
      </c>
      <c r="H676" s="11">
        <v>0</v>
      </c>
      <c r="I676" s="11">
        <v>2</v>
      </c>
      <c r="J676">
        <v>360</v>
      </c>
      <c r="K676">
        <v>0.16</v>
      </c>
      <c r="N676">
        <v>1.54</v>
      </c>
      <c r="O676" s="11">
        <v>0.3</v>
      </c>
      <c r="P676" s="11">
        <v>5</v>
      </c>
      <c r="Q676" s="11">
        <v>11</v>
      </c>
      <c r="R676">
        <v>141.80000000000001</v>
      </c>
      <c r="S676">
        <v>850</v>
      </c>
      <c r="T676" s="11">
        <v>5</v>
      </c>
      <c r="W676">
        <v>0</v>
      </c>
      <c r="X676" s="11">
        <v>4</v>
      </c>
      <c r="Y676" s="11">
        <v>180</v>
      </c>
      <c r="Z676">
        <v>5.9339999999999997E-2</v>
      </c>
    </row>
    <row r="677" spans="1:26" x14ac:dyDescent="0.25">
      <c r="A677" s="11">
        <v>1.33</v>
      </c>
      <c r="B677" s="11">
        <v>8</v>
      </c>
      <c r="C677" s="11">
        <v>5</v>
      </c>
      <c r="D677" s="11">
        <v>12.2</v>
      </c>
      <c r="E677" s="11">
        <v>25</v>
      </c>
      <c r="F677" s="11">
        <v>375</v>
      </c>
      <c r="G677">
        <v>80</v>
      </c>
      <c r="H677" s="11">
        <v>0</v>
      </c>
      <c r="I677" s="11">
        <v>2</v>
      </c>
      <c r="J677">
        <v>360</v>
      </c>
      <c r="K677">
        <v>0.15</v>
      </c>
      <c r="N677">
        <v>1.54</v>
      </c>
      <c r="O677" s="11">
        <v>0.3</v>
      </c>
      <c r="P677" s="11">
        <v>5</v>
      </c>
      <c r="Q677" s="11">
        <v>11</v>
      </c>
      <c r="R677">
        <v>141.80000000000001</v>
      </c>
      <c r="S677">
        <v>850</v>
      </c>
      <c r="T677" s="11">
        <v>5</v>
      </c>
      <c r="W677">
        <v>0</v>
      </c>
      <c r="X677" s="11">
        <v>4</v>
      </c>
      <c r="Y677" s="11">
        <v>210</v>
      </c>
      <c r="Z677">
        <v>0.69005000000000005</v>
      </c>
    </row>
    <row r="678" spans="1:26" x14ac:dyDescent="0.25">
      <c r="A678" s="11">
        <v>1.33</v>
      </c>
      <c r="B678" s="11">
        <v>8</v>
      </c>
      <c r="C678" s="11">
        <v>5</v>
      </c>
      <c r="D678" s="11">
        <v>12.2</v>
      </c>
      <c r="E678" s="11">
        <v>25</v>
      </c>
      <c r="F678" s="11">
        <v>375</v>
      </c>
      <c r="G678">
        <v>100</v>
      </c>
      <c r="H678" s="11">
        <v>0</v>
      </c>
      <c r="I678" s="11">
        <v>2</v>
      </c>
      <c r="J678">
        <v>360</v>
      </c>
      <c r="K678">
        <v>0.14000000000000001</v>
      </c>
      <c r="N678">
        <v>1.54</v>
      </c>
      <c r="O678" s="11">
        <v>0.3</v>
      </c>
      <c r="P678" s="11">
        <v>5</v>
      </c>
      <c r="Q678" s="11">
        <v>11</v>
      </c>
      <c r="R678">
        <v>141.80000000000001</v>
      </c>
      <c r="S678">
        <v>850</v>
      </c>
      <c r="T678" s="11">
        <v>5</v>
      </c>
      <c r="W678">
        <v>0</v>
      </c>
      <c r="X678" s="11">
        <v>4</v>
      </c>
      <c r="Y678" s="11">
        <v>240</v>
      </c>
      <c r="Z678">
        <v>0.56664999999999999</v>
      </c>
    </row>
    <row r="679" spans="1:26" x14ac:dyDescent="0.25">
      <c r="A679" s="11">
        <v>1.33</v>
      </c>
      <c r="B679" s="11">
        <v>8</v>
      </c>
      <c r="C679" s="11">
        <v>5</v>
      </c>
      <c r="D679" s="11">
        <v>12.2</v>
      </c>
      <c r="E679" s="11">
        <v>25</v>
      </c>
      <c r="F679" s="11">
        <v>375</v>
      </c>
      <c r="G679">
        <v>20</v>
      </c>
      <c r="H679" s="11">
        <v>0</v>
      </c>
      <c r="I679" s="11">
        <v>3</v>
      </c>
      <c r="J679">
        <v>360</v>
      </c>
      <c r="K679">
        <v>0.04</v>
      </c>
      <c r="N679">
        <v>1.54</v>
      </c>
      <c r="O679" s="11">
        <v>0.3</v>
      </c>
      <c r="P679" s="11">
        <v>5</v>
      </c>
      <c r="Q679" s="11">
        <v>11</v>
      </c>
      <c r="R679">
        <v>141.80000000000001</v>
      </c>
      <c r="S679">
        <v>850</v>
      </c>
      <c r="T679" s="11">
        <v>5</v>
      </c>
      <c r="W679">
        <v>0</v>
      </c>
      <c r="X679" s="11">
        <v>4</v>
      </c>
      <c r="Y679" s="11">
        <v>270</v>
      </c>
      <c r="Z679">
        <v>0.64892000000000005</v>
      </c>
    </row>
    <row r="680" spans="1:26" x14ac:dyDescent="0.25">
      <c r="A680" s="11">
        <v>1.33</v>
      </c>
      <c r="B680" s="11">
        <v>8</v>
      </c>
      <c r="C680" s="11">
        <v>5</v>
      </c>
      <c r="D680" s="11">
        <v>12.2</v>
      </c>
      <c r="E680" s="11">
        <v>25</v>
      </c>
      <c r="F680" s="11">
        <v>375</v>
      </c>
      <c r="G680">
        <v>40</v>
      </c>
      <c r="H680" s="11">
        <v>0</v>
      </c>
      <c r="I680" s="11">
        <v>3</v>
      </c>
      <c r="J680">
        <v>360</v>
      </c>
      <c r="K680">
        <v>0.12</v>
      </c>
      <c r="N680">
        <v>1.54</v>
      </c>
      <c r="O680" s="11">
        <v>0.3</v>
      </c>
      <c r="P680" s="11">
        <v>5</v>
      </c>
      <c r="Q680" s="11">
        <v>11</v>
      </c>
      <c r="R680">
        <v>141.80000000000001</v>
      </c>
      <c r="S680">
        <v>850</v>
      </c>
      <c r="T680" s="11">
        <v>5</v>
      </c>
      <c r="W680">
        <v>0</v>
      </c>
      <c r="X680" s="11">
        <v>4</v>
      </c>
      <c r="Y680" s="11">
        <v>300</v>
      </c>
      <c r="Z680">
        <v>0.56664999999999999</v>
      </c>
    </row>
    <row r="681" spans="1:26" x14ac:dyDescent="0.25">
      <c r="A681" s="11">
        <v>1.33</v>
      </c>
      <c r="B681" s="11">
        <v>8</v>
      </c>
      <c r="C681" s="11">
        <v>5</v>
      </c>
      <c r="D681" s="11">
        <v>12.2</v>
      </c>
      <c r="E681" s="11">
        <v>25</v>
      </c>
      <c r="F681" s="11">
        <v>375</v>
      </c>
      <c r="G681">
        <v>60</v>
      </c>
      <c r="H681" s="11">
        <v>0</v>
      </c>
      <c r="I681" s="11">
        <v>3</v>
      </c>
      <c r="J681">
        <v>360</v>
      </c>
      <c r="K681">
        <v>0.2</v>
      </c>
      <c r="N681">
        <v>1.54</v>
      </c>
      <c r="O681" s="11">
        <v>0.3</v>
      </c>
      <c r="P681" s="11">
        <v>5</v>
      </c>
      <c r="Q681" s="11">
        <v>11</v>
      </c>
      <c r="R681">
        <v>141.80000000000001</v>
      </c>
      <c r="S681">
        <v>850</v>
      </c>
      <c r="T681" s="11">
        <v>5</v>
      </c>
      <c r="W681">
        <v>0</v>
      </c>
      <c r="X681" s="11">
        <v>4</v>
      </c>
      <c r="Y681" s="11">
        <v>330</v>
      </c>
      <c r="Z681">
        <v>0.40897</v>
      </c>
    </row>
    <row r="682" spans="1:26" x14ac:dyDescent="0.25">
      <c r="A682" s="11">
        <v>1.33</v>
      </c>
      <c r="B682" s="11">
        <v>8</v>
      </c>
      <c r="C682" s="11">
        <v>5</v>
      </c>
      <c r="D682" s="11">
        <v>12.2</v>
      </c>
      <c r="E682" s="11">
        <v>25</v>
      </c>
      <c r="F682" s="11">
        <v>375</v>
      </c>
      <c r="G682">
        <v>80</v>
      </c>
      <c r="H682" s="11">
        <v>0</v>
      </c>
      <c r="I682" s="11">
        <v>3</v>
      </c>
      <c r="J682">
        <v>360</v>
      </c>
      <c r="K682">
        <v>0.15</v>
      </c>
      <c r="N682">
        <v>1.54</v>
      </c>
      <c r="O682" s="11">
        <v>0.3</v>
      </c>
      <c r="P682" s="11">
        <v>5</v>
      </c>
      <c r="Q682" s="11">
        <v>11</v>
      </c>
      <c r="R682">
        <v>141.80000000000001</v>
      </c>
      <c r="S682">
        <v>850</v>
      </c>
      <c r="T682" s="11">
        <v>5</v>
      </c>
      <c r="W682">
        <v>0</v>
      </c>
      <c r="X682" s="11">
        <v>4</v>
      </c>
      <c r="Y682" s="11">
        <v>360</v>
      </c>
      <c r="Z682">
        <v>0.37469999999999998</v>
      </c>
    </row>
    <row r="683" spans="1:26" x14ac:dyDescent="0.25">
      <c r="A683" s="11">
        <v>1.33</v>
      </c>
      <c r="B683" s="11">
        <v>8</v>
      </c>
      <c r="C683" s="11">
        <v>5</v>
      </c>
      <c r="D683" s="11">
        <v>12.2</v>
      </c>
      <c r="E683" s="11">
        <v>25</v>
      </c>
      <c r="F683" s="11">
        <v>375</v>
      </c>
      <c r="G683">
        <v>100</v>
      </c>
      <c r="H683" s="11">
        <v>0</v>
      </c>
      <c r="I683" s="11">
        <v>3</v>
      </c>
      <c r="J683">
        <v>360</v>
      </c>
      <c r="K683">
        <v>0.13</v>
      </c>
      <c r="N683">
        <v>1.54</v>
      </c>
      <c r="O683" s="11">
        <v>0.3</v>
      </c>
      <c r="P683" s="11">
        <v>5</v>
      </c>
      <c r="Q683" s="11">
        <v>11</v>
      </c>
      <c r="R683">
        <v>141.80000000000001</v>
      </c>
      <c r="S683">
        <v>850</v>
      </c>
      <c r="T683" s="11">
        <v>20</v>
      </c>
      <c r="W683">
        <v>0</v>
      </c>
      <c r="X683" s="11">
        <v>4</v>
      </c>
      <c r="Y683">
        <v>0</v>
      </c>
      <c r="Z683">
        <v>10.3969</v>
      </c>
    </row>
    <row r="684" spans="1:26" x14ac:dyDescent="0.25">
      <c r="A684" s="11">
        <v>1.33</v>
      </c>
      <c r="B684" s="11">
        <v>8</v>
      </c>
      <c r="C684" s="11">
        <v>5</v>
      </c>
      <c r="D684" s="11">
        <v>12.2</v>
      </c>
      <c r="E684" s="11">
        <v>25</v>
      </c>
      <c r="F684" s="11">
        <v>375</v>
      </c>
      <c r="G684">
        <v>20</v>
      </c>
      <c r="H684" s="11">
        <v>0</v>
      </c>
      <c r="I684" s="11">
        <v>4</v>
      </c>
      <c r="J684">
        <v>360</v>
      </c>
      <c r="K684">
        <v>0.05</v>
      </c>
      <c r="N684">
        <v>1.54</v>
      </c>
      <c r="O684" s="11">
        <v>0.3</v>
      </c>
      <c r="P684" s="11">
        <v>5</v>
      </c>
      <c r="Q684" s="11">
        <v>11</v>
      </c>
      <c r="R684">
        <v>141.80000000000001</v>
      </c>
      <c r="S684">
        <v>850</v>
      </c>
      <c r="T684" s="11">
        <v>20</v>
      </c>
      <c r="W684">
        <v>0</v>
      </c>
      <c r="X684" s="11">
        <v>4</v>
      </c>
      <c r="Y684" s="11">
        <v>30</v>
      </c>
      <c r="Z684">
        <v>6.0777999999999999</v>
      </c>
    </row>
    <row r="685" spans="1:26" x14ac:dyDescent="0.25">
      <c r="A685" s="11">
        <v>1.33</v>
      </c>
      <c r="B685" s="11">
        <v>8</v>
      </c>
      <c r="C685" s="11">
        <v>5</v>
      </c>
      <c r="D685" s="11">
        <v>12.2</v>
      </c>
      <c r="E685" s="11">
        <v>25</v>
      </c>
      <c r="F685" s="11">
        <v>375</v>
      </c>
      <c r="G685">
        <v>40</v>
      </c>
      <c r="H685" s="11">
        <v>0</v>
      </c>
      <c r="I685" s="11">
        <v>4</v>
      </c>
      <c r="J685">
        <v>360</v>
      </c>
      <c r="K685">
        <v>0.19</v>
      </c>
      <c r="N685">
        <v>1.54</v>
      </c>
      <c r="O685" s="11">
        <v>0.3</v>
      </c>
      <c r="P685" s="11">
        <v>5</v>
      </c>
      <c r="Q685" s="11">
        <v>11</v>
      </c>
      <c r="R685">
        <v>141.80000000000001</v>
      </c>
      <c r="S685">
        <v>850</v>
      </c>
      <c r="T685" s="11">
        <v>20</v>
      </c>
      <c r="W685">
        <v>0</v>
      </c>
      <c r="X685" s="11">
        <v>4</v>
      </c>
      <c r="Y685" s="11">
        <v>60</v>
      </c>
      <c r="Z685">
        <v>8.4772999999999996</v>
      </c>
    </row>
    <row r="686" spans="1:26" x14ac:dyDescent="0.25">
      <c r="A686" s="11">
        <v>1.33</v>
      </c>
      <c r="B686" s="11">
        <v>8</v>
      </c>
      <c r="C686" s="11">
        <v>5</v>
      </c>
      <c r="D686" s="11">
        <v>12.2</v>
      </c>
      <c r="E686" s="11">
        <v>25</v>
      </c>
      <c r="F686" s="11">
        <v>375</v>
      </c>
      <c r="G686">
        <v>60</v>
      </c>
      <c r="H686" s="11">
        <v>0</v>
      </c>
      <c r="I686" s="11">
        <v>4</v>
      </c>
      <c r="J686">
        <v>360</v>
      </c>
      <c r="K686">
        <v>0.25</v>
      </c>
      <c r="N686">
        <v>1.54</v>
      </c>
      <c r="O686" s="11">
        <v>0.3</v>
      </c>
      <c r="P686" s="11">
        <v>5</v>
      </c>
      <c r="Q686" s="11">
        <v>11</v>
      </c>
      <c r="R686">
        <v>141.80000000000001</v>
      </c>
      <c r="S686">
        <v>850</v>
      </c>
      <c r="T686" s="11">
        <v>20</v>
      </c>
      <c r="W686">
        <v>0</v>
      </c>
      <c r="X686" s="11">
        <v>4</v>
      </c>
      <c r="Y686" s="11">
        <v>90</v>
      </c>
      <c r="Z686">
        <v>1.7588000000000001</v>
      </c>
    </row>
    <row r="687" spans="1:26" x14ac:dyDescent="0.25">
      <c r="A687" s="11">
        <v>1.33</v>
      </c>
      <c r="B687" s="11">
        <v>8</v>
      </c>
      <c r="C687" s="11">
        <v>5</v>
      </c>
      <c r="D687" s="11">
        <v>12.2</v>
      </c>
      <c r="E687" s="11">
        <v>25</v>
      </c>
      <c r="F687" s="11">
        <v>375</v>
      </c>
      <c r="G687">
        <v>80</v>
      </c>
      <c r="H687" s="11">
        <v>0</v>
      </c>
      <c r="I687" s="11">
        <v>4</v>
      </c>
      <c r="J687">
        <v>360</v>
      </c>
      <c r="K687">
        <v>0.2</v>
      </c>
      <c r="N687">
        <v>1.54</v>
      </c>
      <c r="O687" s="11">
        <v>0.3</v>
      </c>
      <c r="P687" s="11">
        <v>5</v>
      </c>
      <c r="Q687" s="11">
        <v>11</v>
      </c>
      <c r="R687">
        <v>141.80000000000001</v>
      </c>
      <c r="S687">
        <v>850</v>
      </c>
      <c r="T687" s="11">
        <v>20</v>
      </c>
      <c r="W687">
        <v>0</v>
      </c>
      <c r="X687" s="11">
        <v>4</v>
      </c>
      <c r="Y687" s="11">
        <v>120</v>
      </c>
      <c r="Z687">
        <v>3.3356000000000003</v>
      </c>
    </row>
    <row r="688" spans="1:26" x14ac:dyDescent="0.25">
      <c r="A688" s="11">
        <v>1.33</v>
      </c>
      <c r="B688" s="11">
        <v>8</v>
      </c>
      <c r="C688" s="11">
        <v>5</v>
      </c>
      <c r="D688" s="11">
        <v>12.2</v>
      </c>
      <c r="E688" s="11">
        <v>25</v>
      </c>
      <c r="F688" s="11">
        <v>375</v>
      </c>
      <c r="G688">
        <v>100</v>
      </c>
      <c r="H688" s="11">
        <v>0</v>
      </c>
      <c r="I688" s="11">
        <v>4</v>
      </c>
      <c r="J688">
        <v>360</v>
      </c>
      <c r="K688">
        <v>0.14000000000000001</v>
      </c>
      <c r="N688">
        <v>1.54</v>
      </c>
      <c r="O688" s="11">
        <v>0.3</v>
      </c>
      <c r="P688" s="11">
        <v>5</v>
      </c>
      <c r="Q688" s="11">
        <v>11</v>
      </c>
      <c r="R688">
        <v>141.80000000000001</v>
      </c>
      <c r="S688">
        <v>850</v>
      </c>
      <c r="T688" s="11">
        <v>20</v>
      </c>
      <c r="W688">
        <v>0</v>
      </c>
      <c r="X688" s="11">
        <v>4</v>
      </c>
      <c r="Y688" s="11">
        <v>150</v>
      </c>
      <c r="Z688">
        <v>1.3475000000000001</v>
      </c>
    </row>
    <row r="689" spans="1:26" x14ac:dyDescent="0.25">
      <c r="A689" s="11">
        <v>1.33</v>
      </c>
      <c r="B689" s="11">
        <v>8</v>
      </c>
      <c r="C689" s="11">
        <v>5</v>
      </c>
      <c r="D689" s="11">
        <v>12.2</v>
      </c>
      <c r="E689" s="11">
        <v>25</v>
      </c>
      <c r="F689" s="11">
        <v>375</v>
      </c>
      <c r="G689">
        <v>20</v>
      </c>
      <c r="H689" s="11">
        <v>0</v>
      </c>
      <c r="I689" s="11">
        <v>5</v>
      </c>
      <c r="J689">
        <v>360</v>
      </c>
      <c r="K689">
        <v>7.0000000000000007E-2</v>
      </c>
      <c r="N689">
        <v>1.54</v>
      </c>
      <c r="O689" s="11">
        <v>0.3</v>
      </c>
      <c r="P689" s="11">
        <v>5</v>
      </c>
      <c r="Q689" s="11">
        <v>11</v>
      </c>
      <c r="R689">
        <v>141.80000000000001</v>
      </c>
      <c r="S689">
        <v>850</v>
      </c>
      <c r="T689" s="11">
        <v>20</v>
      </c>
      <c r="W689">
        <v>0</v>
      </c>
      <c r="X689" s="11">
        <v>4</v>
      </c>
      <c r="Y689" s="11">
        <v>180</v>
      </c>
      <c r="Z689">
        <v>1.3475000000000001</v>
      </c>
    </row>
    <row r="690" spans="1:26" x14ac:dyDescent="0.25">
      <c r="A690" s="11">
        <v>1.33</v>
      </c>
      <c r="B690" s="11">
        <v>8</v>
      </c>
      <c r="C690" s="11">
        <v>5</v>
      </c>
      <c r="D690" s="11">
        <v>12.2</v>
      </c>
      <c r="E690" s="11">
        <v>25</v>
      </c>
      <c r="F690" s="11">
        <v>375</v>
      </c>
      <c r="G690">
        <v>40</v>
      </c>
      <c r="H690" s="11">
        <v>0</v>
      </c>
      <c r="I690" s="11">
        <v>5</v>
      </c>
      <c r="J690">
        <v>360</v>
      </c>
      <c r="K690">
        <v>0.2</v>
      </c>
      <c r="N690">
        <v>1.54</v>
      </c>
      <c r="O690" s="11">
        <v>0.3</v>
      </c>
      <c r="P690" s="11">
        <v>5</v>
      </c>
      <c r="Q690" s="11">
        <v>11</v>
      </c>
      <c r="R690">
        <v>141.80000000000001</v>
      </c>
      <c r="S690">
        <v>850</v>
      </c>
      <c r="T690" s="11">
        <v>20</v>
      </c>
      <c r="W690">
        <v>0</v>
      </c>
      <c r="X690" s="11">
        <v>4</v>
      </c>
      <c r="Y690" s="11">
        <v>210</v>
      </c>
      <c r="Z690">
        <v>8.4772999999999996</v>
      </c>
    </row>
    <row r="691" spans="1:26" x14ac:dyDescent="0.25">
      <c r="A691" s="11">
        <v>1.33</v>
      </c>
      <c r="B691" s="11">
        <v>8</v>
      </c>
      <c r="C691" s="11">
        <v>5</v>
      </c>
      <c r="D691" s="11">
        <v>12.2</v>
      </c>
      <c r="E691" s="11">
        <v>25</v>
      </c>
      <c r="F691" s="11">
        <v>375</v>
      </c>
      <c r="G691">
        <v>60</v>
      </c>
      <c r="H691" s="11">
        <v>0</v>
      </c>
      <c r="I691" s="11">
        <v>5</v>
      </c>
      <c r="J691">
        <v>360</v>
      </c>
      <c r="K691">
        <v>0.33</v>
      </c>
      <c r="N691">
        <v>1.54</v>
      </c>
      <c r="O691" s="11">
        <v>0.3</v>
      </c>
      <c r="P691" s="11">
        <v>5</v>
      </c>
      <c r="Q691" s="11">
        <v>11</v>
      </c>
      <c r="R691">
        <v>141.80000000000001</v>
      </c>
      <c r="S691">
        <v>850</v>
      </c>
      <c r="T691" s="11">
        <v>20</v>
      </c>
      <c r="W691">
        <v>0</v>
      </c>
      <c r="X691" s="11">
        <v>4</v>
      </c>
      <c r="Y691" s="11">
        <v>240</v>
      </c>
      <c r="Z691">
        <v>6.0777999999999999</v>
      </c>
    </row>
    <row r="692" spans="1:26" x14ac:dyDescent="0.25">
      <c r="A692" s="11">
        <v>1.33</v>
      </c>
      <c r="B692" s="11">
        <v>8</v>
      </c>
      <c r="C692" s="11">
        <v>5</v>
      </c>
      <c r="D692" s="11">
        <v>12.2</v>
      </c>
      <c r="E692" s="11">
        <v>25</v>
      </c>
      <c r="F692" s="11">
        <v>375</v>
      </c>
      <c r="G692">
        <v>80</v>
      </c>
      <c r="H692" s="11">
        <v>0</v>
      </c>
      <c r="I692" s="11">
        <v>5</v>
      </c>
      <c r="J692">
        <v>360</v>
      </c>
      <c r="K692">
        <v>0.23</v>
      </c>
      <c r="N692">
        <v>1.54</v>
      </c>
      <c r="O692" s="11">
        <v>0.3</v>
      </c>
      <c r="P692" s="11">
        <v>5</v>
      </c>
      <c r="Q692" s="11">
        <v>11</v>
      </c>
      <c r="R692">
        <v>141.80000000000001</v>
      </c>
      <c r="S692">
        <v>850</v>
      </c>
      <c r="T692" s="11">
        <v>20</v>
      </c>
      <c r="W692">
        <v>0</v>
      </c>
      <c r="X692" s="11">
        <v>4</v>
      </c>
      <c r="Y692" s="11">
        <v>270</v>
      </c>
      <c r="Z692">
        <v>4.5011000000000001</v>
      </c>
    </row>
    <row r="693" spans="1:26" x14ac:dyDescent="0.25">
      <c r="A693" s="11">
        <v>1.33</v>
      </c>
      <c r="B693" s="11">
        <v>8</v>
      </c>
      <c r="C693" s="11">
        <v>5</v>
      </c>
      <c r="D693" s="11">
        <v>12.2</v>
      </c>
      <c r="E693" s="11">
        <v>25</v>
      </c>
      <c r="F693" s="11">
        <v>375</v>
      </c>
      <c r="G693">
        <v>100</v>
      </c>
      <c r="H693" s="11">
        <v>0</v>
      </c>
      <c r="I693" s="11">
        <v>5</v>
      </c>
      <c r="J693">
        <v>360</v>
      </c>
      <c r="K693">
        <v>0.19</v>
      </c>
      <c r="N693">
        <v>1.54</v>
      </c>
      <c r="O693" s="11">
        <v>0.3</v>
      </c>
      <c r="P693" s="11">
        <v>5</v>
      </c>
      <c r="Q693" s="11">
        <v>11</v>
      </c>
      <c r="R693">
        <v>141.80000000000001</v>
      </c>
      <c r="S693">
        <v>850</v>
      </c>
      <c r="T693" s="11">
        <v>20</v>
      </c>
      <c r="W693">
        <v>0</v>
      </c>
      <c r="X693" s="11">
        <v>4</v>
      </c>
      <c r="Y693" s="11">
        <v>300</v>
      </c>
      <c r="Z693">
        <v>6.900500000000001</v>
      </c>
    </row>
    <row r="694" spans="1:26" x14ac:dyDescent="0.25">
      <c r="A694" s="11">
        <v>1.33</v>
      </c>
      <c r="B694" s="11">
        <v>8</v>
      </c>
      <c r="C694" s="11">
        <v>5</v>
      </c>
      <c r="D694" s="11">
        <v>12.2</v>
      </c>
      <c r="E694" s="11">
        <v>25</v>
      </c>
      <c r="F694" s="11">
        <v>375</v>
      </c>
      <c r="G694">
        <v>20</v>
      </c>
      <c r="H694" s="11">
        <v>0</v>
      </c>
      <c r="I694" s="11">
        <v>6</v>
      </c>
      <c r="J694">
        <v>360</v>
      </c>
      <c r="K694">
        <v>7.0000000000000007E-2</v>
      </c>
      <c r="N694">
        <v>1.54</v>
      </c>
      <c r="O694" s="11">
        <v>0.3</v>
      </c>
      <c r="P694" s="11">
        <v>5</v>
      </c>
      <c r="Q694" s="11">
        <v>11</v>
      </c>
      <c r="R694">
        <v>141.80000000000001</v>
      </c>
      <c r="S694">
        <v>850</v>
      </c>
      <c r="T694" s="11">
        <v>20</v>
      </c>
      <c r="W694">
        <v>0</v>
      </c>
      <c r="X694" s="11">
        <v>4</v>
      </c>
      <c r="Y694" s="11">
        <v>330</v>
      </c>
      <c r="Z694">
        <v>6.4892000000000003</v>
      </c>
    </row>
    <row r="695" spans="1:26" x14ac:dyDescent="0.25">
      <c r="A695" s="11">
        <v>1.33</v>
      </c>
      <c r="B695" s="11">
        <v>8</v>
      </c>
      <c r="C695" s="11">
        <v>5</v>
      </c>
      <c r="D695" s="11">
        <v>12.2</v>
      </c>
      <c r="E695" s="11">
        <v>25</v>
      </c>
      <c r="F695" s="11">
        <v>375</v>
      </c>
      <c r="G695">
        <v>40</v>
      </c>
      <c r="H695" s="11">
        <v>0</v>
      </c>
      <c r="I695" s="11">
        <v>6</v>
      </c>
      <c r="J695">
        <v>360</v>
      </c>
      <c r="K695">
        <v>0.24</v>
      </c>
      <c r="N695">
        <v>1.54</v>
      </c>
      <c r="O695" s="11">
        <v>0.3</v>
      </c>
      <c r="P695" s="11">
        <v>5</v>
      </c>
      <c r="Q695" s="11">
        <v>11</v>
      </c>
      <c r="R695">
        <v>141.80000000000001</v>
      </c>
      <c r="S695">
        <v>850</v>
      </c>
      <c r="T695" s="11">
        <v>20</v>
      </c>
      <c r="W695">
        <v>0</v>
      </c>
      <c r="X695" s="11">
        <v>4</v>
      </c>
      <c r="Y695" s="11">
        <v>360</v>
      </c>
      <c r="Z695">
        <v>7.2433000000000005</v>
      </c>
    </row>
    <row r="696" spans="1:26" x14ac:dyDescent="0.25">
      <c r="A696" s="11">
        <v>1.33</v>
      </c>
      <c r="B696" s="11">
        <v>8</v>
      </c>
      <c r="C696" s="11">
        <v>5</v>
      </c>
      <c r="D696" s="11">
        <v>12.2</v>
      </c>
      <c r="E696" s="11">
        <v>25</v>
      </c>
      <c r="F696" s="11">
        <v>375</v>
      </c>
      <c r="G696">
        <v>60</v>
      </c>
      <c r="H696" s="11">
        <v>0</v>
      </c>
      <c r="I696" s="11">
        <v>6</v>
      </c>
      <c r="J696">
        <v>360</v>
      </c>
      <c r="K696">
        <v>0.35</v>
      </c>
      <c r="N696">
        <v>1.54</v>
      </c>
      <c r="O696" s="11">
        <v>0.3</v>
      </c>
      <c r="P696" s="11">
        <v>5</v>
      </c>
      <c r="Q696" s="11">
        <v>11</v>
      </c>
      <c r="R696">
        <v>141.80000000000001</v>
      </c>
      <c r="S696">
        <v>850</v>
      </c>
      <c r="T696" s="11">
        <v>40</v>
      </c>
      <c r="W696">
        <v>0</v>
      </c>
      <c r="X696" s="11">
        <v>4</v>
      </c>
      <c r="Y696">
        <v>0</v>
      </c>
      <c r="Z696">
        <v>5.3237000000000005</v>
      </c>
    </row>
    <row r="697" spans="1:26" x14ac:dyDescent="0.25">
      <c r="A697" s="11">
        <v>1.33</v>
      </c>
      <c r="B697" s="11">
        <v>8</v>
      </c>
      <c r="C697" s="11">
        <v>5</v>
      </c>
      <c r="D697" s="11">
        <v>12.2</v>
      </c>
      <c r="E697" s="11">
        <v>25</v>
      </c>
      <c r="F697" s="11">
        <v>375</v>
      </c>
      <c r="G697">
        <v>80</v>
      </c>
      <c r="H697" s="11">
        <v>0</v>
      </c>
      <c r="I697" s="11">
        <v>6</v>
      </c>
      <c r="J697">
        <v>360</v>
      </c>
      <c r="K697">
        <v>0.24</v>
      </c>
      <c r="N697">
        <v>1.54</v>
      </c>
      <c r="O697" s="11">
        <v>0.3</v>
      </c>
      <c r="P697" s="11">
        <v>5</v>
      </c>
      <c r="Q697" s="11">
        <v>11</v>
      </c>
      <c r="R697">
        <v>141.80000000000001</v>
      </c>
      <c r="S697">
        <v>850</v>
      </c>
      <c r="T697" s="11">
        <v>40</v>
      </c>
      <c r="W697">
        <v>0</v>
      </c>
      <c r="X697" s="11">
        <v>4</v>
      </c>
      <c r="Y697" s="11">
        <v>30</v>
      </c>
      <c r="Z697">
        <v>3.7469999999999999</v>
      </c>
    </row>
    <row r="698" spans="1:26" x14ac:dyDescent="0.25">
      <c r="A698" s="11">
        <v>1.33</v>
      </c>
      <c r="B698" s="11">
        <v>8</v>
      </c>
      <c r="C698" s="11">
        <v>5</v>
      </c>
      <c r="D698" s="11">
        <v>12.2</v>
      </c>
      <c r="E698" s="11">
        <v>25</v>
      </c>
      <c r="F698" s="11">
        <v>375</v>
      </c>
      <c r="G698">
        <v>100</v>
      </c>
      <c r="H698" s="11">
        <v>0</v>
      </c>
      <c r="I698" s="11">
        <v>6</v>
      </c>
      <c r="J698">
        <v>360</v>
      </c>
      <c r="K698">
        <v>0.19</v>
      </c>
      <c r="N698">
        <v>1.54</v>
      </c>
      <c r="O698" s="11">
        <v>0.3</v>
      </c>
      <c r="P698" s="11">
        <v>5</v>
      </c>
      <c r="Q698" s="11">
        <v>11</v>
      </c>
      <c r="R698">
        <v>141.80000000000001</v>
      </c>
      <c r="S698">
        <v>850</v>
      </c>
      <c r="T698" s="11">
        <v>40</v>
      </c>
      <c r="W698">
        <v>0</v>
      </c>
      <c r="X698" s="11">
        <v>4</v>
      </c>
      <c r="Y698" s="11">
        <v>60</v>
      </c>
      <c r="Z698">
        <v>6.0777999999999999</v>
      </c>
    </row>
    <row r="699" spans="1:26" x14ac:dyDescent="0.25">
      <c r="A699" s="11">
        <v>1.33</v>
      </c>
      <c r="B699" s="11">
        <v>8</v>
      </c>
      <c r="C699" s="11">
        <v>5</v>
      </c>
      <c r="D699" s="11">
        <v>12.2</v>
      </c>
      <c r="E699" s="11">
        <v>25</v>
      </c>
      <c r="F699" s="11">
        <v>375</v>
      </c>
      <c r="G699">
        <v>20</v>
      </c>
      <c r="H699" s="11">
        <v>0</v>
      </c>
      <c r="I699" s="11">
        <v>7</v>
      </c>
      <c r="J699">
        <v>360</v>
      </c>
      <c r="K699">
        <v>0.14000000000000001</v>
      </c>
      <c r="N699">
        <v>1.54</v>
      </c>
      <c r="O699" s="11">
        <v>0.3</v>
      </c>
      <c r="P699" s="11">
        <v>5</v>
      </c>
      <c r="Q699" s="11">
        <v>11</v>
      </c>
      <c r="R699">
        <v>141.80000000000001</v>
      </c>
      <c r="S699">
        <v>850</v>
      </c>
      <c r="T699" s="11">
        <v>40</v>
      </c>
      <c r="W699">
        <v>0</v>
      </c>
      <c r="X699" s="11">
        <v>4</v>
      </c>
      <c r="Y699" s="11">
        <v>90</v>
      </c>
      <c r="Z699">
        <v>0.59339999999999993</v>
      </c>
    </row>
    <row r="700" spans="1:26" x14ac:dyDescent="0.25">
      <c r="A700" s="11">
        <v>1.33</v>
      </c>
      <c r="B700" s="11">
        <v>8</v>
      </c>
      <c r="C700" s="11">
        <v>5</v>
      </c>
      <c r="D700" s="11">
        <v>12.2</v>
      </c>
      <c r="E700" s="11">
        <v>25</v>
      </c>
      <c r="F700" s="11">
        <v>375</v>
      </c>
      <c r="G700">
        <v>40</v>
      </c>
      <c r="H700" s="11">
        <v>0</v>
      </c>
      <c r="I700" s="11">
        <v>7</v>
      </c>
      <c r="J700">
        <v>360</v>
      </c>
      <c r="K700">
        <v>0.25</v>
      </c>
      <c r="N700">
        <v>1.54</v>
      </c>
      <c r="O700" s="11">
        <v>0.3</v>
      </c>
      <c r="P700" s="11">
        <v>5</v>
      </c>
      <c r="Q700" s="11">
        <v>11</v>
      </c>
      <c r="R700">
        <v>141.80000000000001</v>
      </c>
      <c r="S700">
        <v>850</v>
      </c>
      <c r="T700" s="11">
        <v>40</v>
      </c>
      <c r="W700">
        <v>0</v>
      </c>
      <c r="X700" s="11">
        <v>4</v>
      </c>
      <c r="Y700" s="11">
        <v>120</v>
      </c>
      <c r="Z700">
        <v>3.3356000000000003</v>
      </c>
    </row>
    <row r="701" spans="1:26" x14ac:dyDescent="0.25">
      <c r="A701" s="11">
        <v>1.33</v>
      </c>
      <c r="B701" s="11">
        <v>8</v>
      </c>
      <c r="C701" s="11">
        <v>5</v>
      </c>
      <c r="D701" s="11">
        <v>12.2</v>
      </c>
      <c r="E701" s="11">
        <v>25</v>
      </c>
      <c r="F701" s="11">
        <v>375</v>
      </c>
      <c r="G701">
        <v>60</v>
      </c>
      <c r="H701" s="11">
        <v>0</v>
      </c>
      <c r="I701" s="11">
        <v>7</v>
      </c>
      <c r="J701">
        <v>360</v>
      </c>
      <c r="K701">
        <v>0.39</v>
      </c>
      <c r="N701">
        <v>1.54</v>
      </c>
      <c r="O701" s="11">
        <v>0.3</v>
      </c>
      <c r="P701" s="11">
        <v>5</v>
      </c>
      <c r="Q701" s="11">
        <v>11</v>
      </c>
      <c r="R701">
        <v>141.80000000000001</v>
      </c>
      <c r="S701">
        <v>850</v>
      </c>
      <c r="T701" s="11">
        <v>40</v>
      </c>
      <c r="W701">
        <v>0</v>
      </c>
      <c r="X701" s="11">
        <v>4</v>
      </c>
      <c r="Y701" s="11">
        <v>150</v>
      </c>
      <c r="Z701">
        <v>0.93619999999999992</v>
      </c>
    </row>
    <row r="702" spans="1:26" x14ac:dyDescent="0.25">
      <c r="A702" s="11">
        <v>1.33</v>
      </c>
      <c r="B702" s="11">
        <v>8</v>
      </c>
      <c r="C702" s="11">
        <v>5</v>
      </c>
      <c r="D702" s="11">
        <v>12.2</v>
      </c>
      <c r="E702" s="11">
        <v>25</v>
      </c>
      <c r="F702" s="11">
        <v>375</v>
      </c>
      <c r="G702">
        <v>80</v>
      </c>
      <c r="H702" s="11">
        <v>0</v>
      </c>
      <c r="I702" s="11">
        <v>7</v>
      </c>
      <c r="J702">
        <v>360</v>
      </c>
      <c r="K702">
        <v>0.23</v>
      </c>
      <c r="N702">
        <v>1.54</v>
      </c>
      <c r="O702" s="11">
        <v>0.3</v>
      </c>
      <c r="P702" s="11">
        <v>5</v>
      </c>
      <c r="Q702" s="11">
        <v>11</v>
      </c>
      <c r="R702">
        <v>141.80000000000001</v>
      </c>
      <c r="S702">
        <v>850</v>
      </c>
      <c r="T702" s="11">
        <v>40</v>
      </c>
      <c r="W702">
        <v>0</v>
      </c>
      <c r="X702" s="11">
        <v>4</v>
      </c>
      <c r="Y702" s="11">
        <v>180</v>
      </c>
      <c r="Z702">
        <v>0.59339999999999993</v>
      </c>
    </row>
    <row r="703" spans="1:26" x14ac:dyDescent="0.25">
      <c r="A703" s="11">
        <v>1.33</v>
      </c>
      <c r="B703" s="11">
        <v>8</v>
      </c>
      <c r="C703" s="11">
        <v>5</v>
      </c>
      <c r="D703" s="11">
        <v>12.2</v>
      </c>
      <c r="E703" s="11">
        <v>25</v>
      </c>
      <c r="F703" s="11">
        <v>375</v>
      </c>
      <c r="G703">
        <v>100</v>
      </c>
      <c r="H703" s="11">
        <v>0</v>
      </c>
      <c r="I703" s="11">
        <v>7</v>
      </c>
      <c r="J703">
        <v>360</v>
      </c>
      <c r="K703">
        <v>0.2</v>
      </c>
      <c r="N703">
        <v>1.54</v>
      </c>
      <c r="O703" s="11">
        <v>0.3</v>
      </c>
      <c r="P703" s="11">
        <v>5</v>
      </c>
      <c r="Q703" s="11">
        <v>11</v>
      </c>
      <c r="R703">
        <v>141.80000000000001</v>
      </c>
      <c r="S703">
        <v>850</v>
      </c>
      <c r="T703" s="11">
        <v>40</v>
      </c>
      <c r="W703">
        <v>0</v>
      </c>
      <c r="X703" s="11">
        <v>4</v>
      </c>
      <c r="Y703" s="11">
        <v>210</v>
      </c>
      <c r="Z703">
        <v>2.5129000000000001</v>
      </c>
    </row>
    <row r="704" spans="1:26" x14ac:dyDescent="0.25">
      <c r="A704" s="11">
        <v>1.33</v>
      </c>
      <c r="B704" s="11">
        <v>8</v>
      </c>
      <c r="C704" s="11">
        <v>5</v>
      </c>
      <c r="D704" s="11">
        <v>12.2</v>
      </c>
      <c r="E704" s="11">
        <v>25</v>
      </c>
      <c r="F704" s="11">
        <v>375</v>
      </c>
      <c r="G704">
        <v>20</v>
      </c>
      <c r="H704" s="11">
        <v>0</v>
      </c>
      <c r="I704" s="11">
        <v>7</v>
      </c>
      <c r="J704">
        <v>180</v>
      </c>
      <c r="K704">
        <v>9.0310000000000001E-2</v>
      </c>
      <c r="N704">
        <v>1.54</v>
      </c>
      <c r="O704" s="11">
        <v>0.3</v>
      </c>
      <c r="P704" s="11">
        <v>5</v>
      </c>
      <c r="Q704" s="11">
        <v>11</v>
      </c>
      <c r="R704">
        <v>141.80000000000001</v>
      </c>
      <c r="S704">
        <v>850</v>
      </c>
      <c r="T704" s="11">
        <v>40</v>
      </c>
      <c r="W704">
        <v>0</v>
      </c>
      <c r="X704" s="11">
        <v>4</v>
      </c>
      <c r="Y704" s="11">
        <v>240</v>
      </c>
      <c r="Z704">
        <v>2.1701999999999999</v>
      </c>
    </row>
    <row r="705" spans="1:26" x14ac:dyDescent="0.25">
      <c r="A705" s="11">
        <v>1.33</v>
      </c>
      <c r="B705" s="11">
        <v>8</v>
      </c>
      <c r="C705" s="11">
        <v>5</v>
      </c>
      <c r="D705" s="11">
        <v>12.2</v>
      </c>
      <c r="E705" s="11">
        <v>25</v>
      </c>
      <c r="F705" s="11">
        <v>375</v>
      </c>
      <c r="G705">
        <v>40</v>
      </c>
      <c r="H705" s="11">
        <v>0</v>
      </c>
      <c r="I705" s="11">
        <v>7</v>
      </c>
      <c r="J705">
        <v>180</v>
      </c>
      <c r="K705">
        <v>0.15039</v>
      </c>
      <c r="N705">
        <v>1.54</v>
      </c>
      <c r="O705" s="11">
        <v>0.3</v>
      </c>
      <c r="P705" s="11">
        <v>5</v>
      </c>
      <c r="Q705" s="11">
        <v>11</v>
      </c>
      <c r="R705">
        <v>141.80000000000001</v>
      </c>
      <c r="S705">
        <v>850</v>
      </c>
      <c r="T705" s="11">
        <v>40</v>
      </c>
      <c r="W705">
        <v>0</v>
      </c>
      <c r="X705" s="11">
        <v>4</v>
      </c>
      <c r="Y705" s="11">
        <v>270</v>
      </c>
      <c r="Z705">
        <v>2.5129000000000001</v>
      </c>
    </row>
    <row r="706" spans="1:26" x14ac:dyDescent="0.25">
      <c r="A706" s="11">
        <v>1.33</v>
      </c>
      <c r="B706" s="11">
        <v>8</v>
      </c>
      <c r="C706" s="11">
        <v>5</v>
      </c>
      <c r="D706" s="11">
        <v>12.2</v>
      </c>
      <c r="E706" s="11">
        <v>25</v>
      </c>
      <c r="F706" s="11">
        <v>375</v>
      </c>
      <c r="G706">
        <v>60</v>
      </c>
      <c r="H706" s="11">
        <v>0</v>
      </c>
      <c r="I706" s="11">
        <v>7</v>
      </c>
      <c r="J706">
        <v>180</v>
      </c>
      <c r="K706">
        <v>0.20050000000000001</v>
      </c>
      <c r="N706">
        <v>1.54</v>
      </c>
      <c r="O706" s="11">
        <v>0.3</v>
      </c>
      <c r="P706" s="11">
        <v>5</v>
      </c>
      <c r="Q706" s="11">
        <v>11</v>
      </c>
      <c r="R706">
        <v>141.80000000000001</v>
      </c>
      <c r="S706">
        <v>850</v>
      </c>
      <c r="T706" s="11">
        <v>40</v>
      </c>
      <c r="W706">
        <v>0</v>
      </c>
      <c r="X706" s="11">
        <v>4</v>
      </c>
      <c r="Y706" s="11">
        <v>300</v>
      </c>
      <c r="Z706">
        <v>3.3356000000000003</v>
      </c>
    </row>
    <row r="707" spans="1:26" x14ac:dyDescent="0.25">
      <c r="A707" s="11">
        <v>1.33</v>
      </c>
      <c r="B707" s="11">
        <v>8</v>
      </c>
      <c r="C707" s="11">
        <v>5</v>
      </c>
      <c r="D707" s="11">
        <v>12.2</v>
      </c>
      <c r="E707" s="11">
        <v>25</v>
      </c>
      <c r="F707" s="11">
        <v>375</v>
      </c>
      <c r="G707">
        <v>80</v>
      </c>
      <c r="H707" s="11">
        <v>0</v>
      </c>
      <c r="I707" s="11">
        <v>7</v>
      </c>
      <c r="J707">
        <v>180</v>
      </c>
      <c r="K707">
        <v>0.17172000000000001</v>
      </c>
      <c r="N707">
        <v>1.54</v>
      </c>
      <c r="O707" s="11">
        <v>0.3</v>
      </c>
      <c r="P707" s="11">
        <v>5</v>
      </c>
      <c r="Q707" s="11">
        <v>11</v>
      </c>
      <c r="R707">
        <v>141.80000000000001</v>
      </c>
      <c r="S707">
        <v>850</v>
      </c>
      <c r="T707" s="11">
        <v>40</v>
      </c>
      <c r="W707">
        <v>0</v>
      </c>
      <c r="X707" s="11">
        <v>4</v>
      </c>
      <c r="Y707" s="11">
        <v>330</v>
      </c>
      <c r="Z707">
        <v>5.3237000000000005</v>
      </c>
    </row>
    <row r="708" spans="1:26" x14ac:dyDescent="0.25">
      <c r="A708" s="11">
        <v>1.33</v>
      </c>
      <c r="B708" s="11">
        <v>8</v>
      </c>
      <c r="C708" s="11">
        <v>5</v>
      </c>
      <c r="D708" s="11">
        <v>12.2</v>
      </c>
      <c r="E708" s="11">
        <v>25</v>
      </c>
      <c r="F708" s="11">
        <v>375</v>
      </c>
      <c r="G708">
        <v>100</v>
      </c>
      <c r="H708" s="11">
        <v>0</v>
      </c>
      <c r="I708" s="11">
        <v>7</v>
      </c>
      <c r="J708">
        <v>180</v>
      </c>
      <c r="K708">
        <v>0.13996</v>
      </c>
      <c r="N708">
        <v>1.54</v>
      </c>
      <c r="O708" s="11">
        <v>0.3</v>
      </c>
      <c r="P708" s="11">
        <v>5</v>
      </c>
      <c r="Q708" s="11">
        <v>11</v>
      </c>
      <c r="R708">
        <v>141.80000000000001</v>
      </c>
      <c r="S708">
        <v>850</v>
      </c>
      <c r="T708" s="11">
        <v>40</v>
      </c>
      <c r="W708">
        <v>0</v>
      </c>
      <c r="X708" s="11">
        <v>4</v>
      </c>
      <c r="Y708" s="11">
        <v>360</v>
      </c>
      <c r="Z708">
        <v>5.6665000000000001</v>
      </c>
    </row>
    <row r="709" spans="1:26" x14ac:dyDescent="0.25">
      <c r="A709" s="11">
        <v>1.33</v>
      </c>
      <c r="B709" s="11">
        <v>8</v>
      </c>
      <c r="C709" s="11">
        <v>5</v>
      </c>
      <c r="D709" s="11">
        <v>12.2</v>
      </c>
      <c r="E709" s="11">
        <v>25</v>
      </c>
      <c r="F709" s="11">
        <v>375</v>
      </c>
      <c r="G709">
        <v>20</v>
      </c>
      <c r="H709" s="11">
        <v>45</v>
      </c>
      <c r="I709" s="11">
        <v>7</v>
      </c>
      <c r="J709">
        <v>180</v>
      </c>
      <c r="K709">
        <v>0.10074</v>
      </c>
      <c r="N709">
        <v>1.54</v>
      </c>
      <c r="O709" s="11">
        <v>0.3</v>
      </c>
      <c r="P709" s="11">
        <v>5</v>
      </c>
      <c r="Q709" s="11">
        <v>11</v>
      </c>
      <c r="R709">
        <v>141.80000000000001</v>
      </c>
      <c r="S709">
        <v>850</v>
      </c>
      <c r="T709" s="11">
        <v>60</v>
      </c>
      <c r="W709">
        <v>0</v>
      </c>
      <c r="X709" s="11">
        <v>4</v>
      </c>
      <c r="Y709">
        <v>0</v>
      </c>
      <c r="Z709">
        <v>2.1701999999999999</v>
      </c>
    </row>
    <row r="710" spans="1:26" x14ac:dyDescent="0.25">
      <c r="A710" s="11">
        <v>1.33</v>
      </c>
      <c r="B710" s="11">
        <v>8</v>
      </c>
      <c r="C710" s="11">
        <v>5</v>
      </c>
      <c r="D710" s="11">
        <v>12.2</v>
      </c>
      <c r="E710" s="11">
        <v>25</v>
      </c>
      <c r="F710" s="11">
        <v>375</v>
      </c>
      <c r="G710">
        <v>40</v>
      </c>
      <c r="H710" s="11">
        <v>45</v>
      </c>
      <c r="I710" s="11">
        <v>7</v>
      </c>
      <c r="J710">
        <v>180</v>
      </c>
      <c r="K710">
        <v>0.17072999999999999</v>
      </c>
      <c r="N710">
        <v>1.54</v>
      </c>
      <c r="O710" s="11">
        <v>0.3</v>
      </c>
      <c r="P710" s="11">
        <v>5</v>
      </c>
      <c r="Q710" s="11">
        <v>11</v>
      </c>
      <c r="R710">
        <v>141.80000000000001</v>
      </c>
      <c r="S710">
        <v>850</v>
      </c>
      <c r="T710" s="11">
        <v>60</v>
      </c>
      <c r="W710">
        <v>0</v>
      </c>
      <c r="X710" s="11">
        <v>4</v>
      </c>
      <c r="Y710" s="11">
        <v>30</v>
      </c>
      <c r="Z710">
        <v>1.7588000000000001</v>
      </c>
    </row>
    <row r="711" spans="1:26" x14ac:dyDescent="0.25">
      <c r="A711" s="11">
        <v>1.33</v>
      </c>
      <c r="B711" s="11">
        <v>8</v>
      </c>
      <c r="C711" s="11">
        <v>5</v>
      </c>
      <c r="D711" s="11">
        <v>12.2</v>
      </c>
      <c r="E711" s="11">
        <v>25</v>
      </c>
      <c r="F711" s="11">
        <v>375</v>
      </c>
      <c r="G711">
        <v>60</v>
      </c>
      <c r="H711" s="11">
        <v>45</v>
      </c>
      <c r="I711" s="11">
        <v>7</v>
      </c>
      <c r="J711">
        <v>180</v>
      </c>
      <c r="K711">
        <v>0.24062</v>
      </c>
      <c r="N711">
        <v>1.54</v>
      </c>
      <c r="O711" s="11">
        <v>0.3</v>
      </c>
      <c r="P711" s="11">
        <v>5</v>
      </c>
      <c r="Q711" s="11">
        <v>11</v>
      </c>
      <c r="R711">
        <v>141.80000000000001</v>
      </c>
      <c r="S711">
        <v>850</v>
      </c>
      <c r="T711" s="11">
        <v>60</v>
      </c>
      <c r="W711">
        <v>0</v>
      </c>
      <c r="X711" s="11">
        <v>4</v>
      </c>
      <c r="Y711" s="11">
        <v>60</v>
      </c>
      <c r="Z711">
        <v>2.5129000000000001</v>
      </c>
    </row>
    <row r="712" spans="1:26" x14ac:dyDescent="0.25">
      <c r="A712" s="11">
        <v>1.33</v>
      </c>
      <c r="B712" s="11">
        <v>8</v>
      </c>
      <c r="C712" s="11">
        <v>5</v>
      </c>
      <c r="D712" s="11">
        <v>12.2</v>
      </c>
      <c r="E712" s="11">
        <v>25</v>
      </c>
      <c r="F712" s="11">
        <v>375</v>
      </c>
      <c r="G712">
        <v>80</v>
      </c>
      <c r="H712" s="11">
        <v>45</v>
      </c>
      <c r="I712" s="11">
        <v>7</v>
      </c>
      <c r="J712">
        <v>180</v>
      </c>
      <c r="K712">
        <v>0.18951999999999999</v>
      </c>
      <c r="N712">
        <v>1.54</v>
      </c>
      <c r="O712" s="11">
        <v>0.3</v>
      </c>
      <c r="P712" s="11">
        <v>5</v>
      </c>
      <c r="Q712" s="11">
        <v>11</v>
      </c>
      <c r="R712">
        <v>141.80000000000001</v>
      </c>
      <c r="S712">
        <v>850</v>
      </c>
      <c r="T712" s="11">
        <v>60</v>
      </c>
      <c r="W712">
        <v>0</v>
      </c>
      <c r="X712" s="11">
        <v>4</v>
      </c>
      <c r="Y712" s="11">
        <v>90</v>
      </c>
      <c r="Z712">
        <v>0.59339999999999993</v>
      </c>
    </row>
    <row r="713" spans="1:26" x14ac:dyDescent="0.25">
      <c r="A713" s="11">
        <v>1.33</v>
      </c>
      <c r="B713" s="11">
        <v>8</v>
      </c>
      <c r="C713" s="11">
        <v>5</v>
      </c>
      <c r="D713" s="11">
        <v>12.2</v>
      </c>
      <c r="E713" s="11">
        <v>25</v>
      </c>
      <c r="F713" s="11">
        <v>375</v>
      </c>
      <c r="G713">
        <v>100</v>
      </c>
      <c r="H713" s="11">
        <v>45</v>
      </c>
      <c r="I713" s="11">
        <v>7</v>
      </c>
      <c r="J713">
        <v>180</v>
      </c>
      <c r="K713">
        <v>0.15139</v>
      </c>
      <c r="N713">
        <v>1.54</v>
      </c>
      <c r="O713" s="11">
        <v>0.3</v>
      </c>
      <c r="P713" s="11">
        <v>5</v>
      </c>
      <c r="Q713" s="11">
        <v>11</v>
      </c>
      <c r="R713">
        <v>141.80000000000001</v>
      </c>
      <c r="S713">
        <v>850</v>
      </c>
      <c r="T713" s="11">
        <v>60</v>
      </c>
      <c r="W713">
        <v>0</v>
      </c>
      <c r="X713" s="11">
        <v>4</v>
      </c>
      <c r="Y713" s="11">
        <v>120</v>
      </c>
      <c r="Z713">
        <v>2.5129000000000001</v>
      </c>
    </row>
    <row r="714" spans="1:26" x14ac:dyDescent="0.25">
      <c r="A714" s="11">
        <v>1.33</v>
      </c>
      <c r="B714" s="11">
        <v>8</v>
      </c>
      <c r="C714" s="11">
        <v>5</v>
      </c>
      <c r="D714" s="11">
        <v>12.2</v>
      </c>
      <c r="E714" s="11">
        <v>25</v>
      </c>
      <c r="F714" s="11">
        <v>375</v>
      </c>
      <c r="G714">
        <v>20</v>
      </c>
      <c r="H714" s="11">
        <v>55</v>
      </c>
      <c r="I714" s="11">
        <v>7</v>
      </c>
      <c r="J714">
        <v>180</v>
      </c>
      <c r="K714">
        <v>0.15085000000000001</v>
      </c>
      <c r="N714">
        <v>1.54</v>
      </c>
      <c r="O714" s="11">
        <v>0.3</v>
      </c>
      <c r="P714" s="11">
        <v>5</v>
      </c>
      <c r="Q714" s="11">
        <v>11</v>
      </c>
      <c r="R714">
        <v>141.80000000000001</v>
      </c>
      <c r="S714">
        <v>850</v>
      </c>
      <c r="T714" s="11">
        <v>60</v>
      </c>
      <c r="W714">
        <v>0</v>
      </c>
      <c r="X714" s="11">
        <v>4</v>
      </c>
      <c r="Y714" s="11">
        <v>150</v>
      </c>
      <c r="Z714">
        <v>1.3475000000000001</v>
      </c>
    </row>
    <row r="715" spans="1:26" x14ac:dyDescent="0.25">
      <c r="A715" s="11">
        <v>1.33</v>
      </c>
      <c r="B715" s="11">
        <v>8</v>
      </c>
      <c r="C715" s="11">
        <v>5</v>
      </c>
      <c r="D715" s="11">
        <v>12.2</v>
      </c>
      <c r="E715" s="11">
        <v>25</v>
      </c>
      <c r="F715" s="11">
        <v>375</v>
      </c>
      <c r="G715">
        <v>40</v>
      </c>
      <c r="H715" s="11">
        <v>55</v>
      </c>
      <c r="I715" s="11">
        <v>7</v>
      </c>
      <c r="J715">
        <v>180</v>
      </c>
      <c r="K715">
        <v>0.19051000000000001</v>
      </c>
      <c r="N715">
        <v>1.54</v>
      </c>
      <c r="O715" s="11">
        <v>0.3</v>
      </c>
      <c r="P715" s="11">
        <v>5</v>
      </c>
      <c r="Q715" s="11">
        <v>11</v>
      </c>
      <c r="R715">
        <v>141.80000000000001</v>
      </c>
      <c r="S715">
        <v>850</v>
      </c>
      <c r="T715" s="11">
        <v>60</v>
      </c>
      <c r="W715">
        <v>0</v>
      </c>
      <c r="X715" s="11">
        <v>4</v>
      </c>
      <c r="Y715" s="11">
        <v>180</v>
      </c>
      <c r="Z715">
        <v>0.59339999999999993</v>
      </c>
    </row>
    <row r="716" spans="1:26" x14ac:dyDescent="0.25">
      <c r="A716" s="11">
        <v>1.33</v>
      </c>
      <c r="B716" s="11">
        <v>8</v>
      </c>
      <c r="C716" s="11">
        <v>5</v>
      </c>
      <c r="D716" s="11">
        <v>12.2</v>
      </c>
      <c r="E716" s="11">
        <v>25</v>
      </c>
      <c r="F716" s="11">
        <v>375</v>
      </c>
      <c r="G716">
        <v>60</v>
      </c>
      <c r="H716" s="11">
        <v>55</v>
      </c>
      <c r="I716" s="11">
        <v>7</v>
      </c>
      <c r="J716">
        <v>180</v>
      </c>
      <c r="K716">
        <v>0.27093</v>
      </c>
      <c r="N716">
        <v>1.54</v>
      </c>
      <c r="O716" s="11">
        <v>0.3</v>
      </c>
      <c r="P716" s="11">
        <v>5</v>
      </c>
      <c r="Q716" s="11">
        <v>11</v>
      </c>
      <c r="R716">
        <v>141.80000000000001</v>
      </c>
      <c r="S716">
        <v>850</v>
      </c>
      <c r="T716" s="11">
        <v>60</v>
      </c>
      <c r="W716">
        <v>0</v>
      </c>
      <c r="X716" s="11">
        <v>4</v>
      </c>
      <c r="Y716" s="11">
        <v>210</v>
      </c>
      <c r="Z716">
        <v>1.3475000000000001</v>
      </c>
    </row>
    <row r="717" spans="1:26" x14ac:dyDescent="0.25">
      <c r="A717" s="11">
        <v>1.33</v>
      </c>
      <c r="B717" s="11">
        <v>8</v>
      </c>
      <c r="C717" s="11">
        <v>5</v>
      </c>
      <c r="D717" s="11">
        <v>12.2</v>
      </c>
      <c r="E717" s="11">
        <v>25</v>
      </c>
      <c r="F717" s="11">
        <v>375</v>
      </c>
      <c r="G717">
        <v>80</v>
      </c>
      <c r="H717" s="11">
        <v>55</v>
      </c>
      <c r="I717" s="11">
        <v>7</v>
      </c>
      <c r="J717">
        <v>180</v>
      </c>
      <c r="K717">
        <v>0.20050000000000001</v>
      </c>
      <c r="N717">
        <v>1.54</v>
      </c>
      <c r="O717" s="11">
        <v>0.3</v>
      </c>
      <c r="P717" s="11">
        <v>5</v>
      </c>
      <c r="Q717" s="11">
        <v>11</v>
      </c>
      <c r="R717">
        <v>141.80000000000001</v>
      </c>
      <c r="S717">
        <v>850</v>
      </c>
      <c r="T717" s="11">
        <v>60</v>
      </c>
      <c r="W717">
        <v>0</v>
      </c>
      <c r="X717" s="11">
        <v>4</v>
      </c>
      <c r="Y717" s="11">
        <v>240</v>
      </c>
      <c r="Z717">
        <v>1.3475000000000001</v>
      </c>
    </row>
    <row r="718" spans="1:26" x14ac:dyDescent="0.25">
      <c r="A718" s="11">
        <v>1.33</v>
      </c>
      <c r="B718" s="11">
        <v>8</v>
      </c>
      <c r="C718" s="11">
        <v>5</v>
      </c>
      <c r="D718" s="11">
        <v>12.2</v>
      </c>
      <c r="E718" s="11">
        <v>25</v>
      </c>
      <c r="F718" s="11">
        <v>375</v>
      </c>
      <c r="G718">
        <v>100</v>
      </c>
      <c r="H718" s="11">
        <v>55</v>
      </c>
      <c r="I718" s="11">
        <v>7</v>
      </c>
      <c r="J718">
        <v>180</v>
      </c>
      <c r="K718">
        <v>0.14041000000000001</v>
      </c>
      <c r="N718">
        <v>1.54</v>
      </c>
      <c r="O718" s="11">
        <v>0.3</v>
      </c>
      <c r="P718" s="11">
        <v>5</v>
      </c>
      <c r="Q718" s="11">
        <v>11</v>
      </c>
      <c r="R718">
        <v>141.80000000000001</v>
      </c>
      <c r="S718">
        <v>850</v>
      </c>
      <c r="T718" s="11">
        <v>60</v>
      </c>
      <c r="W718">
        <v>0</v>
      </c>
      <c r="X718" s="11">
        <v>4</v>
      </c>
      <c r="Y718" s="11">
        <v>270</v>
      </c>
      <c r="Z718">
        <v>0.93619999999999992</v>
      </c>
    </row>
    <row r="719" spans="1:26" x14ac:dyDescent="0.25">
      <c r="A719" s="11">
        <v>1.33</v>
      </c>
      <c r="B719" s="11">
        <v>1</v>
      </c>
      <c r="C719" s="11">
        <v>5</v>
      </c>
      <c r="D719" s="11">
        <v>6.6</v>
      </c>
      <c r="E719" s="11">
        <v>190</v>
      </c>
      <c r="F719" s="11">
        <v>372.5</v>
      </c>
      <c r="G719">
        <v>10</v>
      </c>
      <c r="H719" s="11">
        <v>0</v>
      </c>
      <c r="I719" s="11">
        <v>1</v>
      </c>
      <c r="J719" s="11">
        <v>0</v>
      </c>
      <c r="K719">
        <v>0.1508063</v>
      </c>
      <c r="N719">
        <v>1.54</v>
      </c>
      <c r="O719" s="11">
        <v>0.3</v>
      </c>
      <c r="P719" s="11">
        <v>5</v>
      </c>
      <c r="Q719" s="11">
        <v>11</v>
      </c>
      <c r="R719">
        <v>141.80000000000001</v>
      </c>
      <c r="S719">
        <v>850</v>
      </c>
      <c r="T719" s="11">
        <v>60</v>
      </c>
      <c r="W719">
        <v>0</v>
      </c>
      <c r="X719" s="11">
        <v>4</v>
      </c>
      <c r="Y719" s="11">
        <v>300</v>
      </c>
      <c r="Z719">
        <v>1.7588000000000001</v>
      </c>
    </row>
    <row r="720" spans="1:26" x14ac:dyDescent="0.25">
      <c r="A720" s="11">
        <v>1.33</v>
      </c>
      <c r="B720" s="11">
        <v>1</v>
      </c>
      <c r="C720" s="11">
        <v>5</v>
      </c>
      <c r="D720" s="11">
        <v>6.6</v>
      </c>
      <c r="E720" s="11">
        <v>190</v>
      </c>
      <c r="F720" s="11">
        <v>372.5</v>
      </c>
      <c r="G720">
        <v>20</v>
      </c>
      <c r="H720" s="11">
        <v>0</v>
      </c>
      <c r="I720" s="11">
        <v>1</v>
      </c>
      <c r="J720" s="11">
        <v>0</v>
      </c>
      <c r="K720">
        <v>0.12429044</v>
      </c>
      <c r="N720">
        <v>1.54</v>
      </c>
      <c r="O720" s="11">
        <v>0.3</v>
      </c>
      <c r="P720" s="11">
        <v>5</v>
      </c>
      <c r="Q720" s="11">
        <v>11</v>
      </c>
      <c r="R720">
        <v>141.80000000000001</v>
      </c>
      <c r="S720">
        <v>850</v>
      </c>
      <c r="T720" s="11">
        <v>60</v>
      </c>
      <c r="W720">
        <v>0</v>
      </c>
      <c r="X720" s="11">
        <v>4</v>
      </c>
      <c r="Y720" s="11">
        <v>330</v>
      </c>
      <c r="Z720">
        <v>2.9243000000000001</v>
      </c>
    </row>
    <row r="721" spans="1:26" x14ac:dyDescent="0.25">
      <c r="A721" s="11">
        <v>1.33</v>
      </c>
      <c r="B721" s="11">
        <v>1</v>
      </c>
      <c r="C721" s="11">
        <v>5</v>
      </c>
      <c r="D721" s="11">
        <v>6.6</v>
      </c>
      <c r="E721" s="11">
        <v>190</v>
      </c>
      <c r="F721" s="11">
        <v>372.5</v>
      </c>
      <c r="G721">
        <v>40</v>
      </c>
      <c r="H721" s="11">
        <v>0</v>
      </c>
      <c r="I721" s="11">
        <v>1</v>
      </c>
      <c r="J721" s="11">
        <v>0</v>
      </c>
      <c r="K721">
        <v>0.47951157999999999</v>
      </c>
      <c r="N721">
        <v>1.54</v>
      </c>
      <c r="O721" s="11">
        <v>0.3</v>
      </c>
      <c r="P721" s="11">
        <v>5</v>
      </c>
      <c r="Q721" s="11">
        <v>11</v>
      </c>
      <c r="R721">
        <v>141.80000000000001</v>
      </c>
      <c r="S721">
        <v>850</v>
      </c>
      <c r="T721" s="11">
        <v>60</v>
      </c>
      <c r="W721">
        <v>0</v>
      </c>
      <c r="X721" s="11">
        <v>4</v>
      </c>
      <c r="Y721" s="11">
        <v>360</v>
      </c>
      <c r="Z721">
        <v>4.9123999999999999</v>
      </c>
    </row>
    <row r="722" spans="1:26" x14ac:dyDescent="0.25">
      <c r="A722" s="11">
        <v>1.33</v>
      </c>
      <c r="B722" s="11">
        <v>1</v>
      </c>
      <c r="C722" s="11">
        <v>5</v>
      </c>
      <c r="D722" s="11">
        <v>6.6</v>
      </c>
      <c r="E722" s="11">
        <v>190</v>
      </c>
      <c r="F722" s="11">
        <v>372.5</v>
      </c>
      <c r="G722">
        <v>10</v>
      </c>
      <c r="H722" s="11">
        <v>30</v>
      </c>
      <c r="I722" s="11">
        <v>1</v>
      </c>
      <c r="J722" s="11">
        <v>0</v>
      </c>
      <c r="K722">
        <v>0.20673059000000002</v>
      </c>
      <c r="N722">
        <v>1.54</v>
      </c>
      <c r="O722" s="11">
        <v>0.3</v>
      </c>
      <c r="P722" s="11">
        <v>5</v>
      </c>
      <c r="Q722" s="11">
        <v>11</v>
      </c>
      <c r="R722">
        <v>141.80000000000001</v>
      </c>
      <c r="S722">
        <v>850</v>
      </c>
      <c r="T722" s="11">
        <v>90</v>
      </c>
      <c r="W722">
        <v>0</v>
      </c>
      <c r="X722" s="11">
        <v>4</v>
      </c>
      <c r="Y722">
        <v>0</v>
      </c>
      <c r="Z722">
        <v>6.900500000000001</v>
      </c>
    </row>
    <row r="723" spans="1:26" x14ac:dyDescent="0.25">
      <c r="A723" s="11">
        <v>1.33</v>
      </c>
      <c r="B723" s="11">
        <v>1</v>
      </c>
      <c r="C723" s="11">
        <v>5</v>
      </c>
      <c r="D723" s="11">
        <v>6.6</v>
      </c>
      <c r="E723" s="11">
        <v>190</v>
      </c>
      <c r="F723" s="11">
        <v>372.5</v>
      </c>
      <c r="G723">
        <v>20</v>
      </c>
      <c r="H723" s="11">
        <v>30</v>
      </c>
      <c r="I723" s="11">
        <v>1</v>
      </c>
      <c r="J723" s="11">
        <v>0</v>
      </c>
      <c r="K723">
        <v>0.18844379</v>
      </c>
      <c r="N723">
        <v>1.54</v>
      </c>
      <c r="O723" s="11">
        <v>0.3</v>
      </c>
      <c r="P723" s="11">
        <v>5</v>
      </c>
      <c r="Q723" s="11">
        <v>11</v>
      </c>
      <c r="R723">
        <v>141.80000000000001</v>
      </c>
      <c r="S723">
        <v>850</v>
      </c>
      <c r="T723" s="11">
        <v>90</v>
      </c>
      <c r="W723">
        <v>0</v>
      </c>
      <c r="X723" s="11">
        <v>4</v>
      </c>
      <c r="Y723" s="11">
        <v>30</v>
      </c>
      <c r="Z723">
        <v>6.0777999999999999</v>
      </c>
    </row>
    <row r="724" spans="1:26" x14ac:dyDescent="0.25">
      <c r="A724" s="11">
        <v>1.33</v>
      </c>
      <c r="B724" s="11">
        <v>1</v>
      </c>
      <c r="C724" s="11">
        <v>5</v>
      </c>
      <c r="D724" s="11">
        <v>6.6</v>
      </c>
      <c r="E724" s="11">
        <v>190</v>
      </c>
      <c r="F724" s="11">
        <v>372.5</v>
      </c>
      <c r="G724">
        <v>30</v>
      </c>
      <c r="H724" s="11">
        <v>30</v>
      </c>
      <c r="I724" s="11">
        <v>1</v>
      </c>
      <c r="J724" s="11">
        <v>0</v>
      </c>
      <c r="K724">
        <v>0.46960338000000001</v>
      </c>
      <c r="N724">
        <v>1.54</v>
      </c>
      <c r="O724" s="11">
        <v>0.3</v>
      </c>
      <c r="P724" s="11">
        <v>5</v>
      </c>
      <c r="Q724" s="11">
        <v>11</v>
      </c>
      <c r="R724">
        <v>141.80000000000001</v>
      </c>
      <c r="S724">
        <v>850</v>
      </c>
      <c r="T724" s="11">
        <v>90</v>
      </c>
      <c r="W724">
        <v>0</v>
      </c>
      <c r="X724" s="11">
        <v>4</v>
      </c>
      <c r="Y724" s="11">
        <v>60</v>
      </c>
      <c r="Z724">
        <v>6.0777999999999999</v>
      </c>
    </row>
    <row r="725" spans="1:26" x14ac:dyDescent="0.25">
      <c r="A725" s="11">
        <v>1.33</v>
      </c>
      <c r="B725" s="11">
        <v>1</v>
      </c>
      <c r="C725" s="11">
        <v>5</v>
      </c>
      <c r="D725" s="11">
        <v>6.6</v>
      </c>
      <c r="E725" s="11">
        <v>190</v>
      </c>
      <c r="F725" s="11">
        <v>372.5</v>
      </c>
      <c r="G725">
        <v>10</v>
      </c>
      <c r="H725" s="11">
        <v>0</v>
      </c>
      <c r="I725" s="11">
        <v>1</v>
      </c>
      <c r="J725" s="11">
        <v>285</v>
      </c>
      <c r="K725">
        <v>0.1585782</v>
      </c>
      <c r="N725">
        <v>1.54</v>
      </c>
      <c r="O725" s="11">
        <v>0.3</v>
      </c>
      <c r="P725" s="11">
        <v>5</v>
      </c>
      <c r="Q725" s="11">
        <v>11</v>
      </c>
      <c r="R725">
        <v>141.80000000000001</v>
      </c>
      <c r="S725">
        <v>850</v>
      </c>
      <c r="T725" s="11">
        <v>90</v>
      </c>
      <c r="W725">
        <v>0</v>
      </c>
      <c r="X725" s="11">
        <v>4</v>
      </c>
      <c r="Y725" s="11">
        <v>90</v>
      </c>
      <c r="Z725">
        <v>2.9243000000000001</v>
      </c>
    </row>
    <row r="726" spans="1:26" x14ac:dyDescent="0.25">
      <c r="A726" s="11">
        <v>1.33</v>
      </c>
      <c r="B726" s="11">
        <v>1</v>
      </c>
      <c r="C726" s="11">
        <v>5</v>
      </c>
      <c r="D726" s="11">
        <v>6.6</v>
      </c>
      <c r="E726" s="11">
        <v>190</v>
      </c>
      <c r="F726" s="11">
        <v>372.5</v>
      </c>
      <c r="G726">
        <v>20</v>
      </c>
      <c r="H726" s="11">
        <v>0</v>
      </c>
      <c r="I726" s="11">
        <v>1</v>
      </c>
      <c r="J726" s="11">
        <v>285</v>
      </c>
      <c r="K726">
        <v>0.1508063</v>
      </c>
      <c r="N726">
        <v>1.54</v>
      </c>
      <c r="O726" s="11">
        <v>0.3</v>
      </c>
      <c r="P726" s="11">
        <v>5</v>
      </c>
      <c r="Q726" s="11">
        <v>11</v>
      </c>
      <c r="R726">
        <v>141.80000000000001</v>
      </c>
      <c r="S726">
        <v>850</v>
      </c>
      <c r="T726" s="11">
        <v>90</v>
      </c>
      <c r="W726">
        <v>0</v>
      </c>
      <c r="X726" s="11">
        <v>4</v>
      </c>
      <c r="Y726" s="11">
        <v>120</v>
      </c>
      <c r="Z726">
        <v>4.0896999999999997</v>
      </c>
    </row>
    <row r="727" spans="1:26" x14ac:dyDescent="0.25">
      <c r="A727" s="11">
        <v>1.33</v>
      </c>
      <c r="B727" s="11">
        <v>1</v>
      </c>
      <c r="C727" s="11">
        <v>5</v>
      </c>
      <c r="D727" s="11">
        <v>6.6</v>
      </c>
      <c r="E727" s="11">
        <v>190</v>
      </c>
      <c r="F727" s="11">
        <v>372.5</v>
      </c>
      <c r="G727">
        <v>40</v>
      </c>
      <c r="H727" s="11">
        <v>0</v>
      </c>
      <c r="I727" s="11">
        <v>1</v>
      </c>
      <c r="J727" s="11">
        <v>285</v>
      </c>
      <c r="K727">
        <v>0.22166766000000002</v>
      </c>
      <c r="N727">
        <v>1.54</v>
      </c>
      <c r="O727" s="11">
        <v>0.3</v>
      </c>
      <c r="P727" s="11">
        <v>5</v>
      </c>
      <c r="Q727" s="11">
        <v>11</v>
      </c>
      <c r="R727">
        <v>141.80000000000001</v>
      </c>
      <c r="S727">
        <v>850</v>
      </c>
      <c r="T727" s="11">
        <v>90</v>
      </c>
      <c r="W727">
        <v>0</v>
      </c>
      <c r="X727" s="11">
        <v>4</v>
      </c>
      <c r="Y727" s="11">
        <v>150</v>
      </c>
      <c r="Z727">
        <v>2.1701999999999999</v>
      </c>
    </row>
    <row r="728" spans="1:26" x14ac:dyDescent="0.25">
      <c r="A728" s="11">
        <v>1.33</v>
      </c>
      <c r="B728" s="11">
        <v>1</v>
      </c>
      <c r="C728" s="11">
        <v>5</v>
      </c>
      <c r="D728" s="11">
        <v>6.6</v>
      </c>
      <c r="E728" s="11">
        <v>190</v>
      </c>
      <c r="F728" s="11">
        <v>372.5</v>
      </c>
      <c r="G728">
        <v>10</v>
      </c>
      <c r="H728" s="11">
        <v>30</v>
      </c>
      <c r="I728" s="11">
        <v>1</v>
      </c>
      <c r="J728" s="11">
        <v>285</v>
      </c>
      <c r="K728">
        <v>0.17792887999999998</v>
      </c>
      <c r="N728">
        <v>1.54</v>
      </c>
      <c r="O728" s="11">
        <v>0.3</v>
      </c>
      <c r="P728" s="11">
        <v>5</v>
      </c>
      <c r="Q728" s="11">
        <v>11</v>
      </c>
      <c r="R728">
        <v>141.80000000000001</v>
      </c>
      <c r="S728">
        <v>850</v>
      </c>
      <c r="T728" s="11">
        <v>90</v>
      </c>
      <c r="W728">
        <v>0</v>
      </c>
      <c r="X728" s="11">
        <v>4</v>
      </c>
      <c r="Y728" s="11">
        <v>180</v>
      </c>
      <c r="Z728">
        <v>0.59339999999999993</v>
      </c>
    </row>
    <row r="729" spans="1:26" x14ac:dyDescent="0.25">
      <c r="A729" s="11">
        <v>1.33</v>
      </c>
      <c r="B729" s="11">
        <v>1</v>
      </c>
      <c r="C729" s="11">
        <v>5</v>
      </c>
      <c r="D729" s="11">
        <v>6.6</v>
      </c>
      <c r="E729" s="11">
        <v>190</v>
      </c>
      <c r="F729" s="11">
        <v>372.5</v>
      </c>
      <c r="G729">
        <v>20</v>
      </c>
      <c r="H729" s="11">
        <v>30</v>
      </c>
      <c r="I729" s="11">
        <v>1</v>
      </c>
      <c r="J729" s="11">
        <v>285</v>
      </c>
      <c r="K729">
        <v>0.27804912000000004</v>
      </c>
      <c r="N729">
        <v>1.54</v>
      </c>
      <c r="O729" s="11">
        <v>0.3</v>
      </c>
      <c r="P729" s="11">
        <v>5</v>
      </c>
      <c r="Q729" s="11">
        <v>11</v>
      </c>
      <c r="R729">
        <v>141.80000000000001</v>
      </c>
      <c r="S729">
        <v>850</v>
      </c>
      <c r="T729" s="11">
        <v>90</v>
      </c>
      <c r="W729">
        <v>0</v>
      </c>
      <c r="X729" s="11">
        <v>4</v>
      </c>
      <c r="Y729" s="11">
        <v>210</v>
      </c>
      <c r="Z729">
        <v>1.7588000000000001</v>
      </c>
    </row>
    <row r="730" spans="1:26" x14ac:dyDescent="0.25">
      <c r="A730" s="11">
        <v>1.33</v>
      </c>
      <c r="B730" s="11">
        <v>1</v>
      </c>
      <c r="C730" s="11">
        <v>5</v>
      </c>
      <c r="D730" s="11">
        <v>6.6</v>
      </c>
      <c r="E730" s="11">
        <v>190</v>
      </c>
      <c r="F730" s="11">
        <v>372.5</v>
      </c>
      <c r="G730">
        <v>30</v>
      </c>
      <c r="H730" s="11">
        <v>30</v>
      </c>
      <c r="I730" s="11">
        <v>1</v>
      </c>
      <c r="J730" s="11">
        <v>285</v>
      </c>
      <c r="K730">
        <v>0.65109989000000001</v>
      </c>
      <c r="N730">
        <v>1.54</v>
      </c>
      <c r="O730" s="11">
        <v>0.3</v>
      </c>
      <c r="P730" s="11">
        <v>5</v>
      </c>
      <c r="Q730" s="11">
        <v>11</v>
      </c>
      <c r="R730">
        <v>141.80000000000001</v>
      </c>
      <c r="S730">
        <v>850</v>
      </c>
      <c r="T730" s="11">
        <v>90</v>
      </c>
      <c r="W730">
        <v>0</v>
      </c>
      <c r="X730" s="11">
        <v>4</v>
      </c>
      <c r="Y730" s="11">
        <v>240</v>
      </c>
      <c r="Z730">
        <v>2.1701999999999999</v>
      </c>
    </row>
    <row r="731" spans="1:26" x14ac:dyDescent="0.25">
      <c r="A731" s="11">
        <v>1.33</v>
      </c>
      <c r="B731" s="11">
        <v>1</v>
      </c>
      <c r="C731" s="11">
        <v>5</v>
      </c>
      <c r="D731" s="11">
        <v>11</v>
      </c>
      <c r="E731" s="11">
        <v>58</v>
      </c>
      <c r="F731" s="11">
        <v>412.5</v>
      </c>
      <c r="G731">
        <v>0</v>
      </c>
      <c r="H731" s="11">
        <v>35</v>
      </c>
      <c r="I731" s="11">
        <v>1</v>
      </c>
      <c r="J731" s="11">
        <v>0</v>
      </c>
      <c r="K731">
        <v>0.50185192999999995</v>
      </c>
      <c r="N731">
        <v>1.54</v>
      </c>
      <c r="O731" s="11">
        <v>0.3</v>
      </c>
      <c r="P731" s="11">
        <v>5</v>
      </c>
      <c r="Q731" s="11">
        <v>11</v>
      </c>
      <c r="R731">
        <v>141.80000000000001</v>
      </c>
      <c r="S731">
        <v>850</v>
      </c>
      <c r="T731" s="11">
        <v>90</v>
      </c>
      <c r="W731">
        <v>0</v>
      </c>
      <c r="X731" s="11">
        <v>4</v>
      </c>
      <c r="Y731" s="11">
        <v>270</v>
      </c>
      <c r="Z731">
        <v>0.93619999999999992</v>
      </c>
    </row>
    <row r="732" spans="1:26" x14ac:dyDescent="0.25">
      <c r="A732" s="11">
        <v>1.33</v>
      </c>
      <c r="B732" s="11">
        <v>1</v>
      </c>
      <c r="C732" s="11">
        <v>5</v>
      </c>
      <c r="D732" s="11">
        <v>11</v>
      </c>
      <c r="E732" s="11">
        <v>58</v>
      </c>
      <c r="F732" s="11">
        <v>412.5</v>
      </c>
      <c r="G732">
        <v>10</v>
      </c>
      <c r="H732" s="11">
        <v>35</v>
      </c>
      <c r="I732" s="11">
        <v>1</v>
      </c>
      <c r="J732" s="11">
        <v>0</v>
      </c>
      <c r="K732">
        <v>0.35862965000000002</v>
      </c>
      <c r="N732">
        <v>1.54</v>
      </c>
      <c r="O732" s="11">
        <v>0.3</v>
      </c>
      <c r="P732" s="11">
        <v>5</v>
      </c>
      <c r="Q732" s="11">
        <v>11</v>
      </c>
      <c r="R732">
        <v>141.80000000000001</v>
      </c>
      <c r="S732">
        <v>850</v>
      </c>
      <c r="T732" s="11">
        <v>90</v>
      </c>
      <c r="W732">
        <v>0</v>
      </c>
      <c r="X732" s="11">
        <v>4</v>
      </c>
      <c r="Y732" s="11">
        <v>300</v>
      </c>
      <c r="Z732">
        <v>2.5129000000000001</v>
      </c>
    </row>
    <row r="733" spans="1:26" x14ac:dyDescent="0.25">
      <c r="A733" s="11">
        <v>1.33</v>
      </c>
      <c r="B733" s="11">
        <v>1</v>
      </c>
      <c r="C733" s="11">
        <v>5</v>
      </c>
      <c r="D733" s="11">
        <v>11</v>
      </c>
      <c r="E733" s="11">
        <v>58</v>
      </c>
      <c r="F733" s="11">
        <v>412.5</v>
      </c>
      <c r="G733">
        <v>20</v>
      </c>
      <c r="H733" s="11">
        <v>35</v>
      </c>
      <c r="I733" s="11">
        <v>1</v>
      </c>
      <c r="J733" s="11">
        <v>0</v>
      </c>
      <c r="K733">
        <v>0.37938400999999999</v>
      </c>
      <c r="N733">
        <v>1.54</v>
      </c>
      <c r="O733" s="11">
        <v>0.3</v>
      </c>
      <c r="P733" s="11">
        <v>5</v>
      </c>
      <c r="Q733" s="11">
        <v>11</v>
      </c>
      <c r="R733">
        <v>141.80000000000001</v>
      </c>
      <c r="S733">
        <v>850</v>
      </c>
      <c r="T733" s="11">
        <v>90</v>
      </c>
      <c r="W733">
        <v>0</v>
      </c>
      <c r="X733" s="11">
        <v>4</v>
      </c>
      <c r="Y733" s="11">
        <v>330</v>
      </c>
      <c r="Z733">
        <v>8.8201000000000001</v>
      </c>
    </row>
    <row r="734" spans="1:26" x14ac:dyDescent="0.25">
      <c r="A734" s="11">
        <v>1.33</v>
      </c>
      <c r="B734" s="11">
        <v>1</v>
      </c>
      <c r="C734" s="11">
        <v>5</v>
      </c>
      <c r="D734" s="11">
        <v>11</v>
      </c>
      <c r="E734" s="11">
        <v>58</v>
      </c>
      <c r="F734" s="11">
        <v>412.5</v>
      </c>
      <c r="G734">
        <v>30</v>
      </c>
      <c r="H734" s="11">
        <v>35</v>
      </c>
      <c r="I734" s="11">
        <v>1</v>
      </c>
      <c r="J734" s="11">
        <v>0</v>
      </c>
      <c r="K734">
        <v>0.31231824999999996</v>
      </c>
      <c r="N734">
        <v>1.54</v>
      </c>
      <c r="O734" s="11">
        <v>0.3</v>
      </c>
      <c r="P734" s="11">
        <v>5</v>
      </c>
      <c r="Q734" s="11">
        <v>11</v>
      </c>
      <c r="R734">
        <v>141.80000000000001</v>
      </c>
      <c r="S734">
        <v>850</v>
      </c>
      <c r="T734" s="11">
        <v>90</v>
      </c>
      <c r="W734">
        <v>0</v>
      </c>
      <c r="X734" s="11">
        <v>4</v>
      </c>
      <c r="Y734" s="11">
        <v>360</v>
      </c>
      <c r="Z734">
        <v>5.6665000000000001</v>
      </c>
    </row>
    <row r="735" spans="1:26" x14ac:dyDescent="0.25">
      <c r="A735" s="11">
        <v>1.33</v>
      </c>
      <c r="B735" s="11">
        <v>1</v>
      </c>
      <c r="C735" s="11">
        <v>5</v>
      </c>
      <c r="D735" s="11">
        <v>11</v>
      </c>
      <c r="E735" s="11">
        <v>58</v>
      </c>
      <c r="F735" s="11">
        <v>412.5</v>
      </c>
      <c r="G735">
        <v>40</v>
      </c>
      <c r="H735" s="11">
        <v>35</v>
      </c>
      <c r="I735" s="11">
        <v>1</v>
      </c>
      <c r="J735" s="11">
        <v>0</v>
      </c>
      <c r="K735">
        <v>0.30940234999999999</v>
      </c>
      <c r="N735">
        <v>1.54</v>
      </c>
      <c r="O735" s="11">
        <v>0.3</v>
      </c>
      <c r="P735" s="11">
        <v>5</v>
      </c>
      <c r="Q735" s="11">
        <v>11</v>
      </c>
      <c r="R735">
        <v>141.80000000000001</v>
      </c>
      <c r="S735">
        <v>850</v>
      </c>
      <c r="T735" s="11">
        <v>120</v>
      </c>
      <c r="W735">
        <v>0</v>
      </c>
      <c r="X735" s="11">
        <v>4</v>
      </c>
      <c r="Y735">
        <v>0</v>
      </c>
      <c r="Z735">
        <v>7.2433000000000005</v>
      </c>
    </row>
    <row r="736" spans="1:26" x14ac:dyDescent="0.25">
      <c r="A736" s="11">
        <v>1.33</v>
      </c>
      <c r="B736" s="11">
        <v>1</v>
      </c>
      <c r="C736" s="11">
        <v>5</v>
      </c>
      <c r="D736" s="11">
        <v>11</v>
      </c>
      <c r="E736" s="11">
        <v>58</v>
      </c>
      <c r="F736" s="11">
        <v>412.5</v>
      </c>
      <c r="G736">
        <v>50</v>
      </c>
      <c r="H736" s="11">
        <v>35</v>
      </c>
      <c r="I736" s="11">
        <v>1</v>
      </c>
      <c r="J736" s="11">
        <v>0</v>
      </c>
      <c r="K736">
        <v>0.27784198999999998</v>
      </c>
      <c r="N736">
        <v>1.54</v>
      </c>
      <c r="O736" s="11">
        <v>0.3</v>
      </c>
      <c r="P736" s="11">
        <v>5</v>
      </c>
      <c r="Q736" s="11">
        <v>11</v>
      </c>
      <c r="R736">
        <v>141.80000000000001</v>
      </c>
      <c r="S736">
        <v>850</v>
      </c>
      <c r="T736" s="11">
        <v>120</v>
      </c>
      <c r="W736">
        <v>0</v>
      </c>
      <c r="X736" s="11">
        <v>4</v>
      </c>
      <c r="Y736" s="11">
        <v>30</v>
      </c>
      <c r="Z736" s="11">
        <v>11.973599999999999</v>
      </c>
    </row>
    <row r="737" spans="1:26" x14ac:dyDescent="0.25">
      <c r="A737" s="11">
        <v>1.33</v>
      </c>
      <c r="B737" s="11">
        <v>1</v>
      </c>
      <c r="C737" s="11">
        <v>5</v>
      </c>
      <c r="D737" s="11">
        <v>11</v>
      </c>
      <c r="E737" s="11">
        <v>58</v>
      </c>
      <c r="F737" s="11">
        <v>412.5</v>
      </c>
      <c r="G737">
        <v>60</v>
      </c>
      <c r="H737" s="11">
        <v>35</v>
      </c>
      <c r="I737" s="11">
        <v>1</v>
      </c>
      <c r="J737" s="11">
        <v>0</v>
      </c>
      <c r="K737">
        <v>0.27681285</v>
      </c>
      <c r="N737">
        <v>1.54</v>
      </c>
      <c r="O737" s="11">
        <v>0.3</v>
      </c>
      <c r="P737" s="11">
        <v>5</v>
      </c>
      <c r="Q737" s="11">
        <v>11</v>
      </c>
      <c r="R737">
        <v>141.80000000000001</v>
      </c>
      <c r="S737">
        <v>850</v>
      </c>
      <c r="T737" s="11">
        <v>120</v>
      </c>
      <c r="W737">
        <v>0</v>
      </c>
      <c r="X737" s="11">
        <v>4</v>
      </c>
      <c r="Y737" s="11">
        <v>60</v>
      </c>
      <c r="Z737">
        <v>6.900500000000001</v>
      </c>
    </row>
    <row r="738" spans="1:26" x14ac:dyDescent="0.25">
      <c r="A738" s="11">
        <v>1.33</v>
      </c>
      <c r="B738" s="11">
        <v>1</v>
      </c>
      <c r="C738" s="11">
        <v>5</v>
      </c>
      <c r="D738" s="11">
        <v>11</v>
      </c>
      <c r="E738" s="11">
        <v>58</v>
      </c>
      <c r="F738" s="11">
        <v>412.5</v>
      </c>
      <c r="G738">
        <v>70</v>
      </c>
      <c r="H738" s="11">
        <v>35</v>
      </c>
      <c r="I738" s="11">
        <v>1</v>
      </c>
      <c r="J738" s="11">
        <v>0</v>
      </c>
      <c r="K738">
        <v>0.29053474000000001</v>
      </c>
      <c r="N738">
        <v>1.54</v>
      </c>
      <c r="O738" s="11">
        <v>0.3</v>
      </c>
      <c r="P738" s="11">
        <v>5</v>
      </c>
      <c r="Q738" s="11">
        <v>11</v>
      </c>
      <c r="R738">
        <v>141.80000000000001</v>
      </c>
      <c r="S738">
        <v>850</v>
      </c>
      <c r="T738" s="11">
        <v>120</v>
      </c>
      <c r="W738">
        <v>0</v>
      </c>
      <c r="X738" s="11">
        <v>4</v>
      </c>
      <c r="Y738" s="11">
        <v>90</v>
      </c>
      <c r="Z738">
        <v>2.9243000000000001</v>
      </c>
    </row>
    <row r="739" spans="1:26" x14ac:dyDescent="0.25">
      <c r="A739" s="11">
        <v>1.33</v>
      </c>
      <c r="B739" s="11">
        <v>1</v>
      </c>
      <c r="C739" s="11">
        <v>5</v>
      </c>
      <c r="D739" s="11">
        <v>11</v>
      </c>
      <c r="E739" s="11">
        <v>58</v>
      </c>
      <c r="F739" s="11">
        <v>412.5</v>
      </c>
      <c r="G739">
        <v>80</v>
      </c>
      <c r="H739" s="11">
        <v>35</v>
      </c>
      <c r="I739" s="11">
        <v>1</v>
      </c>
      <c r="J739" s="11">
        <v>3</v>
      </c>
      <c r="K739">
        <v>0.20665966</v>
      </c>
      <c r="N739">
        <v>1.54</v>
      </c>
      <c r="O739" s="11">
        <v>0.3</v>
      </c>
      <c r="P739" s="11">
        <v>5</v>
      </c>
      <c r="Q739" s="11">
        <v>11</v>
      </c>
      <c r="R739">
        <v>141.80000000000001</v>
      </c>
      <c r="S739">
        <v>850</v>
      </c>
      <c r="T739" s="11">
        <v>120</v>
      </c>
      <c r="W739">
        <v>0</v>
      </c>
      <c r="X739" s="11">
        <v>4</v>
      </c>
      <c r="Y739" s="11">
        <v>120</v>
      </c>
      <c r="Z739">
        <v>5.3237000000000005</v>
      </c>
    </row>
    <row r="740" spans="1:26" x14ac:dyDescent="0.25">
      <c r="A740" s="11">
        <v>1.33</v>
      </c>
      <c r="B740" s="11">
        <v>1</v>
      </c>
      <c r="C740" s="11">
        <v>5</v>
      </c>
      <c r="D740" s="11">
        <v>11</v>
      </c>
      <c r="E740" s="11">
        <v>58</v>
      </c>
      <c r="F740" s="11">
        <v>412.5</v>
      </c>
      <c r="G740">
        <v>0</v>
      </c>
      <c r="H740" s="11">
        <v>35</v>
      </c>
      <c r="I740" s="11">
        <v>1</v>
      </c>
      <c r="J740" s="11">
        <v>3</v>
      </c>
      <c r="K740">
        <v>0.54130237999999997</v>
      </c>
      <c r="N740">
        <v>1.54</v>
      </c>
      <c r="O740" s="11">
        <v>0.3</v>
      </c>
      <c r="P740" s="11">
        <v>5</v>
      </c>
      <c r="Q740" s="11">
        <v>11</v>
      </c>
      <c r="R740">
        <v>141.80000000000001</v>
      </c>
      <c r="S740">
        <v>850</v>
      </c>
      <c r="T740" s="11">
        <v>120</v>
      </c>
      <c r="W740">
        <v>0</v>
      </c>
      <c r="X740" s="11">
        <v>4</v>
      </c>
      <c r="Y740" s="11">
        <v>150</v>
      </c>
      <c r="Z740">
        <v>2.9243000000000001</v>
      </c>
    </row>
    <row r="741" spans="1:26" x14ac:dyDescent="0.25">
      <c r="A741" s="11">
        <v>1.33</v>
      </c>
      <c r="B741" s="11">
        <v>1</v>
      </c>
      <c r="C741" s="11">
        <v>5</v>
      </c>
      <c r="D741" s="11">
        <v>11</v>
      </c>
      <c r="E741" s="11">
        <v>58</v>
      </c>
      <c r="F741" s="11">
        <v>412.5</v>
      </c>
      <c r="G741">
        <v>10</v>
      </c>
      <c r="H741" s="11">
        <v>35</v>
      </c>
      <c r="I741" s="11">
        <v>1</v>
      </c>
      <c r="J741" s="11">
        <v>3</v>
      </c>
      <c r="K741">
        <v>0.2431942</v>
      </c>
      <c r="N741">
        <v>1.54</v>
      </c>
      <c r="O741" s="11">
        <v>0.3</v>
      </c>
      <c r="P741" s="11">
        <v>5</v>
      </c>
      <c r="Q741" s="11">
        <v>11</v>
      </c>
      <c r="R741">
        <v>141.80000000000001</v>
      </c>
      <c r="S741">
        <v>850</v>
      </c>
      <c r="T741" s="11">
        <v>120</v>
      </c>
      <c r="W741">
        <v>0</v>
      </c>
      <c r="X741" s="11">
        <v>4</v>
      </c>
      <c r="Y741" s="11">
        <v>180</v>
      </c>
      <c r="Z741">
        <v>1.3475000000000001</v>
      </c>
    </row>
    <row r="742" spans="1:26" x14ac:dyDescent="0.25">
      <c r="A742" s="11">
        <v>1.33</v>
      </c>
      <c r="B742" s="11">
        <v>1</v>
      </c>
      <c r="C742" s="11">
        <v>5</v>
      </c>
      <c r="D742" s="11">
        <v>11</v>
      </c>
      <c r="E742" s="11">
        <v>58</v>
      </c>
      <c r="F742" s="11">
        <v>412.5</v>
      </c>
      <c r="G742">
        <v>20</v>
      </c>
      <c r="H742" s="11">
        <v>35</v>
      </c>
      <c r="I742" s="11">
        <v>1</v>
      </c>
      <c r="J742" s="11">
        <v>3</v>
      </c>
      <c r="K742">
        <v>0.25708762000000002</v>
      </c>
      <c r="N742">
        <v>1.54</v>
      </c>
      <c r="O742" s="11">
        <v>0.3</v>
      </c>
      <c r="P742" s="11">
        <v>5</v>
      </c>
      <c r="Q742" s="11">
        <v>11</v>
      </c>
      <c r="R742">
        <v>141.80000000000001</v>
      </c>
      <c r="S742">
        <v>850</v>
      </c>
      <c r="T742" s="11">
        <v>120</v>
      </c>
      <c r="W742">
        <v>0</v>
      </c>
      <c r="X742" s="11">
        <v>4</v>
      </c>
      <c r="Y742" s="11">
        <v>210</v>
      </c>
      <c r="Z742">
        <v>0.59339999999999993</v>
      </c>
    </row>
    <row r="743" spans="1:26" x14ac:dyDescent="0.25">
      <c r="A743" s="11">
        <v>1.33</v>
      </c>
      <c r="B743" s="11">
        <v>1</v>
      </c>
      <c r="C743" s="11">
        <v>5</v>
      </c>
      <c r="D743" s="11">
        <v>11</v>
      </c>
      <c r="E743" s="11">
        <v>58</v>
      </c>
      <c r="F743" s="11">
        <v>412.5</v>
      </c>
      <c r="G743">
        <v>30</v>
      </c>
      <c r="H743" s="11">
        <v>35</v>
      </c>
      <c r="I743" s="11">
        <v>1</v>
      </c>
      <c r="J743" s="11">
        <v>3</v>
      </c>
      <c r="K743">
        <v>0.21660803000000001</v>
      </c>
      <c r="N743">
        <v>1.54</v>
      </c>
      <c r="O743" s="11">
        <v>0.3</v>
      </c>
      <c r="P743" s="11">
        <v>5</v>
      </c>
      <c r="Q743" s="11">
        <v>11</v>
      </c>
      <c r="R743">
        <v>141.80000000000001</v>
      </c>
      <c r="S743">
        <v>850</v>
      </c>
      <c r="T743" s="11">
        <v>120</v>
      </c>
      <c r="W743">
        <v>0</v>
      </c>
      <c r="X743" s="11">
        <v>4</v>
      </c>
      <c r="Y743" s="11">
        <v>240</v>
      </c>
      <c r="Z743">
        <v>3.7469999999999999</v>
      </c>
    </row>
    <row r="744" spans="1:26" x14ac:dyDescent="0.25">
      <c r="A744" s="11">
        <v>1.33</v>
      </c>
      <c r="B744" s="11">
        <v>1</v>
      </c>
      <c r="C744" s="11">
        <v>5</v>
      </c>
      <c r="D744" s="11">
        <v>11</v>
      </c>
      <c r="E744" s="11">
        <v>58</v>
      </c>
      <c r="F744" s="11">
        <v>412.5</v>
      </c>
      <c r="G744">
        <v>40</v>
      </c>
      <c r="H744" s="11">
        <v>35</v>
      </c>
      <c r="I744" s="11">
        <v>1</v>
      </c>
      <c r="J744" s="11">
        <v>3</v>
      </c>
      <c r="K744">
        <v>0.19293775999999999</v>
      </c>
      <c r="N744">
        <v>1.54</v>
      </c>
      <c r="O744" s="11">
        <v>0.3</v>
      </c>
      <c r="P744" s="11">
        <v>5</v>
      </c>
      <c r="Q744" s="11">
        <v>11</v>
      </c>
      <c r="R744">
        <v>141.80000000000001</v>
      </c>
      <c r="S744">
        <v>850</v>
      </c>
      <c r="T744" s="11">
        <v>120</v>
      </c>
      <c r="W744">
        <v>0</v>
      </c>
      <c r="X744" s="11">
        <v>4</v>
      </c>
      <c r="Y744" s="11">
        <v>270</v>
      </c>
      <c r="Z744">
        <v>16.3612</v>
      </c>
    </row>
    <row r="745" spans="1:26" x14ac:dyDescent="0.25">
      <c r="A745" s="11">
        <v>1.33</v>
      </c>
      <c r="B745" s="11">
        <v>1</v>
      </c>
      <c r="C745" s="11">
        <v>5</v>
      </c>
      <c r="D745" s="11">
        <v>11</v>
      </c>
      <c r="E745" s="11">
        <v>58</v>
      </c>
      <c r="F745" s="11">
        <v>412.5</v>
      </c>
      <c r="G745">
        <v>50</v>
      </c>
      <c r="H745" s="11">
        <v>35</v>
      </c>
      <c r="I745" s="11">
        <v>1</v>
      </c>
      <c r="J745" s="11">
        <v>3</v>
      </c>
      <c r="K745">
        <v>0.18401852999999999</v>
      </c>
      <c r="N745">
        <v>1.54</v>
      </c>
      <c r="O745" s="11">
        <v>0.3</v>
      </c>
      <c r="P745" s="11">
        <v>5</v>
      </c>
      <c r="Q745" s="11">
        <v>11</v>
      </c>
      <c r="R745">
        <v>141.80000000000001</v>
      </c>
      <c r="S745">
        <v>850</v>
      </c>
      <c r="T745" s="11">
        <v>120</v>
      </c>
      <c r="W745">
        <v>0</v>
      </c>
      <c r="X745" s="11">
        <v>4</v>
      </c>
      <c r="Y745" s="11">
        <v>300</v>
      </c>
      <c r="Z745">
        <v>9.6426999999999996</v>
      </c>
    </row>
    <row r="746" spans="1:26" x14ac:dyDescent="0.25">
      <c r="A746" s="11">
        <v>1.33</v>
      </c>
      <c r="B746" s="11">
        <v>1</v>
      </c>
      <c r="C746" s="11">
        <v>5</v>
      </c>
      <c r="D746" s="11">
        <v>11</v>
      </c>
      <c r="E746" s="11">
        <v>58</v>
      </c>
      <c r="F746" s="11">
        <v>412.5</v>
      </c>
      <c r="G746">
        <v>60</v>
      </c>
      <c r="H746" s="11">
        <v>35</v>
      </c>
      <c r="I746" s="11">
        <v>1</v>
      </c>
      <c r="J746" s="11">
        <v>3</v>
      </c>
      <c r="K746">
        <v>0.18985033999999998</v>
      </c>
      <c r="N746">
        <v>1.54</v>
      </c>
      <c r="O746" s="11">
        <v>0.3</v>
      </c>
      <c r="P746" s="11">
        <v>5</v>
      </c>
      <c r="Q746" s="11">
        <v>11</v>
      </c>
      <c r="R746">
        <v>141.80000000000001</v>
      </c>
      <c r="S746">
        <v>850</v>
      </c>
      <c r="T746" s="11">
        <v>120</v>
      </c>
      <c r="W746">
        <v>0</v>
      </c>
      <c r="X746" s="11">
        <v>4</v>
      </c>
      <c r="Y746" s="11">
        <v>330</v>
      </c>
      <c r="Z746">
        <v>42.755200000000002</v>
      </c>
    </row>
    <row r="747" spans="1:26" x14ac:dyDescent="0.25">
      <c r="A747" s="11">
        <v>1.33</v>
      </c>
      <c r="B747" s="11">
        <v>1</v>
      </c>
      <c r="C747" s="11">
        <v>5</v>
      </c>
      <c r="D747" s="11">
        <v>11</v>
      </c>
      <c r="E747" s="11">
        <v>58</v>
      </c>
      <c r="F747" s="11">
        <v>412.5</v>
      </c>
      <c r="G747">
        <v>70</v>
      </c>
      <c r="H747" s="11">
        <v>35</v>
      </c>
      <c r="I747" s="11">
        <v>1</v>
      </c>
      <c r="J747" s="11">
        <v>3</v>
      </c>
      <c r="K747">
        <v>0.17407015999999997</v>
      </c>
      <c r="N747">
        <v>1.54</v>
      </c>
      <c r="O747" s="11">
        <v>0.3</v>
      </c>
      <c r="P747" s="11">
        <v>5</v>
      </c>
      <c r="Q747" s="11">
        <v>11</v>
      </c>
      <c r="R747">
        <v>141.80000000000001</v>
      </c>
      <c r="S747">
        <v>850</v>
      </c>
      <c r="T747" s="11">
        <v>120</v>
      </c>
      <c r="W747">
        <v>0</v>
      </c>
      <c r="X747" s="11">
        <v>4</v>
      </c>
      <c r="Y747" s="11">
        <v>360</v>
      </c>
      <c r="Z747">
        <v>12.385</v>
      </c>
    </row>
    <row r="748" spans="1:26" x14ac:dyDescent="0.25">
      <c r="A748" s="11">
        <v>1.33</v>
      </c>
      <c r="B748" s="11">
        <v>1</v>
      </c>
      <c r="C748" s="11">
        <v>5</v>
      </c>
      <c r="D748" s="11">
        <v>11</v>
      </c>
      <c r="E748" s="11">
        <v>58</v>
      </c>
      <c r="F748" s="11">
        <v>412.5</v>
      </c>
      <c r="G748">
        <v>80</v>
      </c>
      <c r="H748" s="11">
        <v>35</v>
      </c>
      <c r="I748" s="11">
        <v>1</v>
      </c>
      <c r="J748" s="11">
        <v>3</v>
      </c>
      <c r="K748">
        <v>0.17012511</v>
      </c>
      <c r="N748">
        <v>1.54</v>
      </c>
      <c r="O748" s="11">
        <v>0.3</v>
      </c>
      <c r="P748" s="11">
        <v>5</v>
      </c>
      <c r="Q748" s="11">
        <v>11</v>
      </c>
      <c r="R748">
        <v>141.80000000000001</v>
      </c>
      <c r="S748">
        <v>850</v>
      </c>
      <c r="T748" s="11">
        <v>150</v>
      </c>
      <c r="W748">
        <v>0</v>
      </c>
      <c r="X748" s="11">
        <v>4</v>
      </c>
      <c r="Y748">
        <v>0</v>
      </c>
      <c r="Z748">
        <v>6.900500000000001</v>
      </c>
    </row>
    <row r="749" spans="1:26" x14ac:dyDescent="0.25">
      <c r="A749" s="11">
        <v>1.49</v>
      </c>
      <c r="B749" s="11">
        <v>2</v>
      </c>
      <c r="C749" s="11">
        <v>5</v>
      </c>
      <c r="D749" s="11">
        <v>8.3000000000000007</v>
      </c>
      <c r="E749" s="11">
        <v>207</v>
      </c>
      <c r="F749" s="11">
        <v>480</v>
      </c>
      <c r="G749" s="11">
        <v>100</v>
      </c>
      <c r="H749">
        <v>0</v>
      </c>
      <c r="I749" s="11">
        <v>1</v>
      </c>
      <c r="J749" s="11">
        <v>1</v>
      </c>
      <c r="K749">
        <v>0.23837</v>
      </c>
      <c r="N749">
        <v>1.54</v>
      </c>
      <c r="O749" s="11">
        <v>0.3</v>
      </c>
      <c r="P749" s="11">
        <v>5</v>
      </c>
      <c r="Q749" s="11">
        <v>11</v>
      </c>
      <c r="R749">
        <v>141.80000000000001</v>
      </c>
      <c r="S749">
        <v>850</v>
      </c>
      <c r="T749" s="11">
        <v>150</v>
      </c>
      <c r="W749">
        <v>0</v>
      </c>
      <c r="X749" s="11">
        <v>4</v>
      </c>
      <c r="Y749" s="11">
        <v>30</v>
      </c>
      <c r="Z749">
        <v>9.2313999999999989</v>
      </c>
    </row>
    <row r="750" spans="1:26" x14ac:dyDescent="0.25">
      <c r="A750" s="11">
        <v>1.49</v>
      </c>
      <c r="B750" s="11">
        <v>2</v>
      </c>
      <c r="C750" s="11">
        <v>5</v>
      </c>
      <c r="D750" s="11">
        <v>8.3000000000000007</v>
      </c>
      <c r="E750" s="11">
        <v>207</v>
      </c>
      <c r="F750" s="11">
        <v>480</v>
      </c>
      <c r="G750" s="11">
        <v>100</v>
      </c>
      <c r="H750">
        <v>0</v>
      </c>
      <c r="I750" s="11">
        <v>1</v>
      </c>
      <c r="J750" s="11">
        <v>50</v>
      </c>
      <c r="K750">
        <v>0.21698000000000001</v>
      </c>
      <c r="N750">
        <v>1.54</v>
      </c>
      <c r="O750" s="11">
        <v>0.3</v>
      </c>
      <c r="P750" s="11">
        <v>5</v>
      </c>
      <c r="Q750" s="11">
        <v>11</v>
      </c>
      <c r="R750">
        <v>141.80000000000001</v>
      </c>
      <c r="S750">
        <v>850</v>
      </c>
      <c r="T750" s="11">
        <v>150</v>
      </c>
      <c r="W750">
        <v>0</v>
      </c>
      <c r="X750" s="11">
        <v>4</v>
      </c>
      <c r="Y750" s="11">
        <v>60</v>
      </c>
      <c r="Z750">
        <v>6.900500000000001</v>
      </c>
    </row>
    <row r="751" spans="1:26" x14ac:dyDescent="0.25">
      <c r="A751" s="11">
        <v>1.49</v>
      </c>
      <c r="B751" s="11">
        <v>2</v>
      </c>
      <c r="C751" s="11">
        <v>5</v>
      </c>
      <c r="D751" s="11">
        <v>8.3000000000000007</v>
      </c>
      <c r="E751" s="11">
        <v>207</v>
      </c>
      <c r="F751" s="11">
        <v>480</v>
      </c>
      <c r="G751" s="11">
        <v>100</v>
      </c>
      <c r="H751">
        <v>0</v>
      </c>
      <c r="I751" s="11">
        <v>1</v>
      </c>
      <c r="J751" s="11">
        <v>60</v>
      </c>
      <c r="K751">
        <v>0.30643999999999999</v>
      </c>
      <c r="N751">
        <v>1.54</v>
      </c>
      <c r="O751" s="11">
        <v>0.3</v>
      </c>
      <c r="P751" s="11">
        <v>5</v>
      </c>
      <c r="Q751" s="11">
        <v>11</v>
      </c>
      <c r="R751">
        <v>141.80000000000001</v>
      </c>
      <c r="S751">
        <v>850</v>
      </c>
      <c r="T751" s="11">
        <v>150</v>
      </c>
      <c r="W751">
        <v>0</v>
      </c>
      <c r="X751" s="11">
        <v>4</v>
      </c>
      <c r="Y751" s="11">
        <v>90</v>
      </c>
      <c r="Z751">
        <v>2.5129000000000001</v>
      </c>
    </row>
    <row r="752" spans="1:26" x14ac:dyDescent="0.25">
      <c r="A752" s="11">
        <v>1.49</v>
      </c>
      <c r="B752" s="11">
        <v>2</v>
      </c>
      <c r="C752" s="11">
        <v>5</v>
      </c>
      <c r="D752" s="11">
        <v>8.3000000000000007</v>
      </c>
      <c r="E752" s="11">
        <v>207</v>
      </c>
      <c r="F752" s="11">
        <v>480</v>
      </c>
      <c r="G752" s="11">
        <v>100</v>
      </c>
      <c r="H752">
        <v>0</v>
      </c>
      <c r="I752" s="11">
        <v>1</v>
      </c>
      <c r="J752" s="11">
        <v>70</v>
      </c>
      <c r="K752">
        <v>0.37257000000000001</v>
      </c>
      <c r="N752">
        <v>1.54</v>
      </c>
      <c r="O752" s="11">
        <v>0.3</v>
      </c>
      <c r="P752" s="11">
        <v>5</v>
      </c>
      <c r="Q752" s="11">
        <v>11</v>
      </c>
      <c r="R752">
        <v>141.80000000000001</v>
      </c>
      <c r="S752">
        <v>850</v>
      </c>
      <c r="T752" s="11">
        <v>150</v>
      </c>
      <c r="W752">
        <v>0</v>
      </c>
      <c r="X752" s="11">
        <v>4</v>
      </c>
      <c r="Y752" s="11">
        <v>120</v>
      </c>
      <c r="Z752">
        <v>5.6665000000000001</v>
      </c>
    </row>
    <row r="753" spans="1:26" x14ac:dyDescent="0.25">
      <c r="A753" s="11">
        <v>1.49</v>
      </c>
      <c r="B753" s="11">
        <v>2</v>
      </c>
      <c r="C753" s="11">
        <v>5</v>
      </c>
      <c r="D753" s="11">
        <v>8.3000000000000007</v>
      </c>
      <c r="E753" s="11">
        <v>207</v>
      </c>
      <c r="F753" s="11">
        <v>480</v>
      </c>
      <c r="G753" s="11">
        <v>100</v>
      </c>
      <c r="H753">
        <v>0</v>
      </c>
      <c r="I753" s="11">
        <v>1</v>
      </c>
      <c r="J753" s="11">
        <v>80</v>
      </c>
      <c r="K753">
        <v>0.65263000000000004</v>
      </c>
      <c r="N753">
        <v>1.54</v>
      </c>
      <c r="O753" s="11">
        <v>0.3</v>
      </c>
      <c r="P753" s="11">
        <v>5</v>
      </c>
      <c r="Q753" s="11">
        <v>11</v>
      </c>
      <c r="R753">
        <v>141.80000000000001</v>
      </c>
      <c r="S753">
        <v>850</v>
      </c>
      <c r="T753" s="11">
        <v>150</v>
      </c>
      <c r="W753">
        <v>0</v>
      </c>
      <c r="X753" s="11">
        <v>4</v>
      </c>
      <c r="Y753" s="11">
        <v>150</v>
      </c>
      <c r="Z753">
        <v>3.3356000000000003</v>
      </c>
    </row>
    <row r="754" spans="1:26" x14ac:dyDescent="0.25">
      <c r="A754" s="11">
        <v>1.49</v>
      </c>
      <c r="B754" s="11">
        <v>2</v>
      </c>
      <c r="C754" s="11">
        <v>5</v>
      </c>
      <c r="D754" s="11">
        <v>8.3000000000000007</v>
      </c>
      <c r="E754" s="11">
        <v>207</v>
      </c>
      <c r="F754" s="11">
        <v>480</v>
      </c>
      <c r="G754" s="11">
        <v>100</v>
      </c>
      <c r="H754">
        <v>0</v>
      </c>
      <c r="I754" s="11">
        <v>1</v>
      </c>
      <c r="J754" s="11">
        <v>90</v>
      </c>
      <c r="K754">
        <v>0.47370000000000001</v>
      </c>
      <c r="N754">
        <v>1.54</v>
      </c>
      <c r="O754" s="11">
        <v>0.3</v>
      </c>
      <c r="P754" s="11">
        <v>5</v>
      </c>
      <c r="Q754" s="11">
        <v>11</v>
      </c>
      <c r="R754">
        <v>141.80000000000001</v>
      </c>
      <c r="S754">
        <v>850</v>
      </c>
      <c r="T754" s="11">
        <v>150</v>
      </c>
      <c r="W754">
        <v>0</v>
      </c>
      <c r="X754" s="11">
        <v>4</v>
      </c>
      <c r="Y754" s="11">
        <v>180</v>
      </c>
      <c r="Z754">
        <v>0.93619999999999992</v>
      </c>
    </row>
    <row r="755" spans="1:26" x14ac:dyDescent="0.25">
      <c r="A755" s="11">
        <v>1.49</v>
      </c>
      <c r="B755" s="11">
        <v>2</v>
      </c>
      <c r="C755" s="11">
        <v>5</v>
      </c>
      <c r="D755" s="11">
        <v>8.3000000000000007</v>
      </c>
      <c r="E755" s="11">
        <v>207</v>
      </c>
      <c r="F755" s="11">
        <v>480</v>
      </c>
      <c r="G755" s="11">
        <v>100</v>
      </c>
      <c r="H755">
        <v>0</v>
      </c>
      <c r="I755" s="11">
        <v>1</v>
      </c>
      <c r="J755" s="11">
        <v>100</v>
      </c>
      <c r="K755">
        <v>0.58455999999999997</v>
      </c>
      <c r="N755">
        <v>1.54</v>
      </c>
      <c r="O755" s="11">
        <v>0.3</v>
      </c>
      <c r="P755" s="11">
        <v>5</v>
      </c>
      <c r="Q755" s="11">
        <v>11</v>
      </c>
      <c r="R755">
        <v>141.80000000000001</v>
      </c>
      <c r="S755">
        <v>850</v>
      </c>
      <c r="T755" s="11">
        <v>150</v>
      </c>
      <c r="W755">
        <v>0</v>
      </c>
      <c r="X755" s="11">
        <v>4</v>
      </c>
      <c r="Y755" s="11">
        <v>210</v>
      </c>
      <c r="Z755">
        <v>2.5129000000000001</v>
      </c>
    </row>
    <row r="756" spans="1:26" x14ac:dyDescent="0.25">
      <c r="A756" s="11">
        <v>1.49</v>
      </c>
      <c r="B756" s="11">
        <v>2</v>
      </c>
      <c r="C756" s="11">
        <v>5</v>
      </c>
      <c r="D756" s="11">
        <v>8.3000000000000007</v>
      </c>
      <c r="E756" s="11">
        <v>207</v>
      </c>
      <c r="F756" s="11">
        <v>480</v>
      </c>
      <c r="G756" s="11">
        <v>100</v>
      </c>
      <c r="H756">
        <v>0</v>
      </c>
      <c r="I756" s="11">
        <v>1</v>
      </c>
      <c r="J756" s="11">
        <v>110</v>
      </c>
      <c r="K756">
        <v>0.81988000000000005</v>
      </c>
      <c r="N756">
        <v>1.54</v>
      </c>
      <c r="O756" s="11">
        <v>0.3</v>
      </c>
      <c r="P756" s="11">
        <v>5</v>
      </c>
      <c r="Q756" s="11">
        <v>11</v>
      </c>
      <c r="R756">
        <v>141.80000000000001</v>
      </c>
      <c r="S756">
        <v>850</v>
      </c>
      <c r="T756" s="11">
        <v>150</v>
      </c>
      <c r="W756">
        <v>0</v>
      </c>
      <c r="X756" s="11">
        <v>4</v>
      </c>
      <c r="Y756" s="11">
        <v>240</v>
      </c>
      <c r="Z756">
        <v>4.9123999999999999</v>
      </c>
    </row>
    <row r="757" spans="1:26" x14ac:dyDescent="0.25">
      <c r="A757" s="11">
        <v>1.49</v>
      </c>
      <c r="B757" s="11">
        <v>2</v>
      </c>
      <c r="C757" s="11">
        <v>5</v>
      </c>
      <c r="D757" s="11">
        <v>8.3000000000000007</v>
      </c>
      <c r="E757" s="11">
        <v>207</v>
      </c>
      <c r="F757" s="11">
        <v>480</v>
      </c>
      <c r="G757" s="11">
        <v>100</v>
      </c>
      <c r="H757">
        <v>0</v>
      </c>
      <c r="I757" s="11">
        <v>1</v>
      </c>
      <c r="J757" s="11">
        <v>120</v>
      </c>
      <c r="K757">
        <v>0.87627999999999995</v>
      </c>
      <c r="N757">
        <v>1.54</v>
      </c>
      <c r="O757" s="11">
        <v>0.3</v>
      </c>
      <c r="P757" s="11">
        <v>5</v>
      </c>
      <c r="Q757" s="11">
        <v>11</v>
      </c>
      <c r="R757">
        <v>141.80000000000001</v>
      </c>
      <c r="S757">
        <v>850</v>
      </c>
      <c r="T757" s="11">
        <v>150</v>
      </c>
      <c r="W757">
        <v>0</v>
      </c>
      <c r="X757" s="11">
        <v>4</v>
      </c>
      <c r="Y757" s="11">
        <v>270</v>
      </c>
      <c r="Z757">
        <v>11.2195</v>
      </c>
    </row>
    <row r="758" spans="1:26" x14ac:dyDescent="0.25">
      <c r="A758" s="11">
        <v>1.49</v>
      </c>
      <c r="B758" s="11">
        <v>2</v>
      </c>
      <c r="C758" s="11">
        <v>5</v>
      </c>
      <c r="D758" s="11">
        <v>8.3000000000000007</v>
      </c>
      <c r="E758" s="11">
        <v>207</v>
      </c>
      <c r="F758" s="11">
        <v>480</v>
      </c>
      <c r="G758" s="11">
        <v>100</v>
      </c>
      <c r="H758">
        <v>0</v>
      </c>
      <c r="I758" s="11">
        <v>1</v>
      </c>
      <c r="J758" s="11">
        <v>130</v>
      </c>
      <c r="K758">
        <v>0.79654999999999998</v>
      </c>
      <c r="N758">
        <v>1.54</v>
      </c>
      <c r="O758" s="11">
        <v>0.3</v>
      </c>
      <c r="P758" s="11">
        <v>5</v>
      </c>
      <c r="Q758" s="11">
        <v>11</v>
      </c>
      <c r="R758">
        <v>141.80000000000001</v>
      </c>
      <c r="S758">
        <v>850</v>
      </c>
      <c r="T758" s="11">
        <v>150</v>
      </c>
      <c r="W758">
        <v>0</v>
      </c>
      <c r="X758" s="11">
        <v>4</v>
      </c>
      <c r="Y758" s="11">
        <v>300</v>
      </c>
      <c r="Z758">
        <v>11.973599999999999</v>
      </c>
    </row>
    <row r="759" spans="1:26" x14ac:dyDescent="0.25">
      <c r="A759" s="11">
        <v>1.49</v>
      </c>
      <c r="B759" s="11">
        <v>2</v>
      </c>
      <c r="C759" s="11">
        <v>5</v>
      </c>
      <c r="D759" s="11">
        <v>8.3000000000000007</v>
      </c>
      <c r="E759" s="11">
        <v>207</v>
      </c>
      <c r="F759" s="11">
        <v>480</v>
      </c>
      <c r="G759" s="11">
        <v>100</v>
      </c>
      <c r="H759">
        <v>0</v>
      </c>
      <c r="I759" s="11">
        <v>1</v>
      </c>
      <c r="J759" s="11">
        <v>140</v>
      </c>
      <c r="K759">
        <v>1.0766</v>
      </c>
      <c r="N759">
        <v>1.54</v>
      </c>
      <c r="O759" s="11">
        <v>0.3</v>
      </c>
      <c r="P759" s="11">
        <v>5</v>
      </c>
      <c r="Q759" s="11">
        <v>11</v>
      </c>
      <c r="R759">
        <v>141.80000000000001</v>
      </c>
      <c r="S759">
        <v>850</v>
      </c>
      <c r="T759" s="11">
        <v>150</v>
      </c>
      <c r="W759">
        <v>0</v>
      </c>
      <c r="X759" s="11">
        <v>4</v>
      </c>
      <c r="Y759" s="11">
        <v>330</v>
      </c>
      <c r="Z759">
        <v>5.3237000000000005</v>
      </c>
    </row>
    <row r="760" spans="1:26" x14ac:dyDescent="0.25">
      <c r="A760" s="11">
        <v>1.49</v>
      </c>
      <c r="B760" s="11">
        <v>3</v>
      </c>
      <c r="C760" s="11">
        <v>5</v>
      </c>
      <c r="D760" s="11">
        <v>8.3000000000000007</v>
      </c>
      <c r="E760" s="11">
        <v>207</v>
      </c>
      <c r="F760" s="11">
        <v>480</v>
      </c>
      <c r="G760" s="11">
        <v>100</v>
      </c>
      <c r="H760">
        <v>0</v>
      </c>
      <c r="I760" s="11">
        <v>1</v>
      </c>
      <c r="J760" s="11">
        <v>1</v>
      </c>
      <c r="K760">
        <v>0.33950999999999998</v>
      </c>
      <c r="N760">
        <v>1.54</v>
      </c>
      <c r="O760" s="11">
        <v>0.3</v>
      </c>
      <c r="P760" s="11">
        <v>5</v>
      </c>
      <c r="Q760" s="11">
        <v>11</v>
      </c>
      <c r="R760">
        <v>141.80000000000001</v>
      </c>
      <c r="S760">
        <v>850</v>
      </c>
      <c r="T760" s="11">
        <v>150</v>
      </c>
      <c r="W760">
        <v>0</v>
      </c>
      <c r="X760" s="11">
        <v>4</v>
      </c>
      <c r="Y760" s="11">
        <v>360</v>
      </c>
      <c r="Z760">
        <v>10.808199999999999</v>
      </c>
    </row>
    <row r="761" spans="1:26" x14ac:dyDescent="0.25">
      <c r="A761" s="11">
        <v>1.49</v>
      </c>
      <c r="B761" s="11">
        <v>3</v>
      </c>
      <c r="C761" s="11">
        <v>5</v>
      </c>
      <c r="D761" s="11">
        <v>8.3000000000000007</v>
      </c>
      <c r="E761" s="11">
        <v>207</v>
      </c>
      <c r="F761" s="11">
        <v>480</v>
      </c>
      <c r="G761" s="11">
        <v>100</v>
      </c>
      <c r="H761">
        <v>0</v>
      </c>
      <c r="I761" s="11">
        <v>1</v>
      </c>
      <c r="J761" s="11">
        <v>50</v>
      </c>
      <c r="K761">
        <v>0.38424000000000003</v>
      </c>
      <c r="N761">
        <v>1.54</v>
      </c>
      <c r="O761" s="11">
        <v>0.3</v>
      </c>
      <c r="P761" s="11">
        <v>5</v>
      </c>
      <c r="Q761" s="11">
        <v>11</v>
      </c>
      <c r="R761">
        <v>141.80000000000001</v>
      </c>
      <c r="S761">
        <v>850</v>
      </c>
      <c r="T761" s="11">
        <v>5</v>
      </c>
      <c r="W761">
        <v>0</v>
      </c>
      <c r="X761">
        <v>1</v>
      </c>
      <c r="Y761">
        <v>0</v>
      </c>
      <c r="Z761">
        <v>69.916799999999995</v>
      </c>
    </row>
    <row r="762" spans="1:26" x14ac:dyDescent="0.25">
      <c r="A762" s="11">
        <v>1.49</v>
      </c>
      <c r="B762" s="11">
        <v>3</v>
      </c>
      <c r="C762" s="11">
        <v>5</v>
      </c>
      <c r="D762" s="11">
        <v>8.3000000000000007</v>
      </c>
      <c r="E762" s="11">
        <v>207</v>
      </c>
      <c r="F762" s="11">
        <v>480</v>
      </c>
      <c r="G762" s="11">
        <v>100</v>
      </c>
      <c r="H762">
        <v>0</v>
      </c>
      <c r="I762" s="11">
        <v>1</v>
      </c>
      <c r="J762" s="11">
        <v>60</v>
      </c>
      <c r="K762">
        <v>0.55149000000000004</v>
      </c>
      <c r="N762">
        <v>1.54</v>
      </c>
      <c r="O762" s="11">
        <v>0.3</v>
      </c>
      <c r="P762" s="11">
        <v>5</v>
      </c>
      <c r="Q762" s="11">
        <v>11</v>
      </c>
      <c r="R762">
        <v>141.80000000000001</v>
      </c>
      <c r="S762">
        <v>850</v>
      </c>
      <c r="T762" s="11">
        <v>5</v>
      </c>
      <c r="W762">
        <v>0</v>
      </c>
      <c r="X762">
        <v>1</v>
      </c>
      <c r="Y762" s="11">
        <v>30</v>
      </c>
      <c r="Z762">
        <v>28.942599999999999</v>
      </c>
    </row>
    <row r="763" spans="1:26" x14ac:dyDescent="0.25">
      <c r="A763" s="11">
        <v>1.49</v>
      </c>
      <c r="B763" s="11">
        <v>3</v>
      </c>
      <c r="C763" s="11">
        <v>5</v>
      </c>
      <c r="D763" s="11">
        <v>8.3000000000000007</v>
      </c>
      <c r="E763" s="11">
        <v>207</v>
      </c>
      <c r="F763" s="11">
        <v>480</v>
      </c>
      <c r="G763" s="11">
        <v>100</v>
      </c>
      <c r="H763">
        <v>0</v>
      </c>
      <c r="I763" s="11">
        <v>1</v>
      </c>
      <c r="J763" s="11">
        <v>70</v>
      </c>
      <c r="K763">
        <v>0.45035999999999998</v>
      </c>
      <c r="N763">
        <v>1.54</v>
      </c>
      <c r="O763" s="11">
        <v>0.3</v>
      </c>
      <c r="P763" s="11">
        <v>5</v>
      </c>
      <c r="Q763" s="11">
        <v>11</v>
      </c>
      <c r="R763">
        <v>141.80000000000001</v>
      </c>
      <c r="S763">
        <v>850</v>
      </c>
      <c r="T763" s="11">
        <v>5</v>
      </c>
      <c r="W763">
        <v>0</v>
      </c>
      <c r="X763">
        <v>1</v>
      </c>
      <c r="Y763" s="11">
        <v>60</v>
      </c>
      <c r="Z763">
        <v>12.4892</v>
      </c>
    </row>
    <row r="764" spans="1:26" x14ac:dyDescent="0.25">
      <c r="A764" s="11">
        <v>1.49</v>
      </c>
      <c r="B764" s="11">
        <v>3</v>
      </c>
      <c r="C764" s="11">
        <v>5</v>
      </c>
      <c r="D764" s="11">
        <v>8.3000000000000007</v>
      </c>
      <c r="E764" s="11">
        <v>207</v>
      </c>
      <c r="F764" s="11">
        <v>480</v>
      </c>
      <c r="G764" s="11">
        <v>100</v>
      </c>
      <c r="H764">
        <v>0</v>
      </c>
      <c r="I764" s="11">
        <v>1</v>
      </c>
      <c r="J764" s="11">
        <v>80</v>
      </c>
      <c r="K764">
        <v>0.59623000000000004</v>
      </c>
      <c r="N764">
        <v>1.54</v>
      </c>
      <c r="O764" s="11">
        <v>0.3</v>
      </c>
      <c r="P764" s="11">
        <v>5</v>
      </c>
      <c r="Q764" s="11">
        <v>11</v>
      </c>
      <c r="R764">
        <v>141.80000000000001</v>
      </c>
      <c r="S764">
        <v>850</v>
      </c>
      <c r="T764" s="11">
        <v>5</v>
      </c>
      <c r="W764">
        <v>0</v>
      </c>
      <c r="X764">
        <v>1</v>
      </c>
      <c r="Y764" s="11">
        <v>90</v>
      </c>
      <c r="Z764">
        <v>10.684699999999999</v>
      </c>
    </row>
    <row r="765" spans="1:26" x14ac:dyDescent="0.25">
      <c r="A765" s="11">
        <v>1.49</v>
      </c>
      <c r="B765" s="11">
        <v>3</v>
      </c>
      <c r="C765" s="11">
        <v>5</v>
      </c>
      <c r="D765" s="11">
        <v>8.3000000000000007</v>
      </c>
      <c r="E765" s="11">
        <v>207</v>
      </c>
      <c r="F765" s="11">
        <v>480</v>
      </c>
      <c r="G765" s="11">
        <v>100</v>
      </c>
      <c r="H765">
        <v>0</v>
      </c>
      <c r="I765" s="11">
        <v>1</v>
      </c>
      <c r="J765" s="11">
        <v>90</v>
      </c>
      <c r="K765">
        <v>0.71875</v>
      </c>
      <c r="N765">
        <v>1.54</v>
      </c>
      <c r="O765" s="11">
        <v>0.3</v>
      </c>
      <c r="P765" s="11">
        <v>5</v>
      </c>
      <c r="Q765" s="11">
        <v>11</v>
      </c>
      <c r="R765">
        <v>141.80000000000001</v>
      </c>
      <c r="S765">
        <v>850</v>
      </c>
      <c r="T765" s="11">
        <v>5</v>
      </c>
      <c r="W765">
        <v>0</v>
      </c>
      <c r="X765">
        <v>1</v>
      </c>
      <c r="Y765" s="11">
        <v>120</v>
      </c>
      <c r="Z765">
        <v>17.372199999999999</v>
      </c>
    </row>
    <row r="766" spans="1:26" x14ac:dyDescent="0.25">
      <c r="A766" s="11">
        <v>1.49</v>
      </c>
      <c r="B766" s="11">
        <v>3</v>
      </c>
      <c r="C766" s="11">
        <v>5</v>
      </c>
      <c r="D766" s="11">
        <v>8.3000000000000007</v>
      </c>
      <c r="E766" s="11">
        <v>207</v>
      </c>
      <c r="F766" s="11">
        <v>480</v>
      </c>
      <c r="G766" s="11">
        <v>100</v>
      </c>
      <c r="H766">
        <v>0</v>
      </c>
      <c r="I766" s="11">
        <v>1</v>
      </c>
      <c r="J766" s="11">
        <v>100</v>
      </c>
      <c r="K766">
        <v>0.78681999999999996</v>
      </c>
      <c r="N766">
        <v>1.54</v>
      </c>
      <c r="O766" s="11">
        <v>0.3</v>
      </c>
      <c r="P766" s="11">
        <v>5</v>
      </c>
      <c r="Q766" s="11">
        <v>11</v>
      </c>
      <c r="R766">
        <v>141.80000000000001</v>
      </c>
      <c r="S766">
        <v>850</v>
      </c>
      <c r="T766" s="11">
        <v>5</v>
      </c>
      <c r="W766">
        <v>0</v>
      </c>
      <c r="X766">
        <v>1</v>
      </c>
      <c r="Y766" s="11">
        <v>150</v>
      </c>
      <c r="Z766">
        <v>10.684699999999999</v>
      </c>
    </row>
    <row r="767" spans="1:26" x14ac:dyDescent="0.25">
      <c r="A767" s="11">
        <v>1.49</v>
      </c>
      <c r="B767" s="11">
        <v>3</v>
      </c>
      <c r="C767" s="11">
        <v>5</v>
      </c>
      <c r="D767" s="11">
        <v>8.3000000000000007</v>
      </c>
      <c r="E767" s="11">
        <v>207</v>
      </c>
      <c r="F767" s="11">
        <v>480</v>
      </c>
      <c r="G767" s="11">
        <v>100</v>
      </c>
      <c r="H767">
        <v>0</v>
      </c>
      <c r="I767" s="11">
        <v>1</v>
      </c>
      <c r="J767" s="11">
        <v>110</v>
      </c>
      <c r="K767">
        <v>0.62929000000000002</v>
      </c>
      <c r="N767">
        <v>1.54</v>
      </c>
      <c r="O767" s="11">
        <v>0.3</v>
      </c>
      <c r="P767" s="11">
        <v>5</v>
      </c>
      <c r="Q767" s="11">
        <v>11</v>
      </c>
      <c r="R767">
        <v>141.80000000000001</v>
      </c>
      <c r="S767">
        <v>850</v>
      </c>
      <c r="T767" s="11">
        <v>5</v>
      </c>
      <c r="W767">
        <v>0</v>
      </c>
      <c r="X767">
        <v>1</v>
      </c>
      <c r="Y767" s="11">
        <v>180</v>
      </c>
      <c r="Z767">
        <v>4.5279000000000007</v>
      </c>
    </row>
    <row r="768" spans="1:26" x14ac:dyDescent="0.25">
      <c r="A768" s="11">
        <v>1.49</v>
      </c>
      <c r="B768" s="11">
        <v>3</v>
      </c>
      <c r="C768" s="11">
        <v>5</v>
      </c>
      <c r="D768" s="11">
        <v>8.3000000000000007</v>
      </c>
      <c r="E768" s="11">
        <v>207</v>
      </c>
      <c r="F768" s="11">
        <v>480</v>
      </c>
      <c r="G768" s="11">
        <v>100</v>
      </c>
      <c r="H768">
        <v>0</v>
      </c>
      <c r="I768" s="11">
        <v>1</v>
      </c>
      <c r="J768" s="11">
        <v>120</v>
      </c>
      <c r="K768">
        <v>1.0435399999999999</v>
      </c>
      <c r="N768">
        <v>1.54</v>
      </c>
      <c r="O768" s="11">
        <v>0.3</v>
      </c>
      <c r="P768" s="11">
        <v>5</v>
      </c>
      <c r="Q768" s="11">
        <v>11</v>
      </c>
      <c r="R768">
        <v>141.80000000000001</v>
      </c>
      <c r="S768">
        <v>850</v>
      </c>
      <c r="T768" s="11">
        <v>5</v>
      </c>
      <c r="W768">
        <v>0</v>
      </c>
      <c r="X768">
        <v>1</v>
      </c>
      <c r="Y768" s="11">
        <v>210</v>
      </c>
      <c r="Z768">
        <v>6.9694000000000003</v>
      </c>
    </row>
    <row r="769" spans="1:26" x14ac:dyDescent="0.25">
      <c r="A769" s="11">
        <v>1.49</v>
      </c>
      <c r="B769" s="11">
        <v>3</v>
      </c>
      <c r="C769" s="11">
        <v>5</v>
      </c>
      <c r="D769" s="11">
        <v>8.3000000000000007</v>
      </c>
      <c r="E769" s="11">
        <v>207</v>
      </c>
      <c r="F769" s="11">
        <v>480</v>
      </c>
      <c r="G769" s="11">
        <v>100</v>
      </c>
      <c r="H769">
        <v>0</v>
      </c>
      <c r="I769" s="11">
        <v>1</v>
      </c>
      <c r="J769" s="11">
        <v>130</v>
      </c>
      <c r="K769">
        <v>1.2672000000000001</v>
      </c>
      <c r="N769">
        <v>1.54</v>
      </c>
      <c r="O769" s="11">
        <v>0.3</v>
      </c>
      <c r="P769" s="11">
        <v>5</v>
      </c>
      <c r="Q769" s="11">
        <v>11</v>
      </c>
      <c r="R769">
        <v>141.80000000000001</v>
      </c>
      <c r="S769">
        <v>850</v>
      </c>
      <c r="T769" s="11">
        <v>5</v>
      </c>
      <c r="W769">
        <v>0</v>
      </c>
      <c r="X769">
        <v>1</v>
      </c>
      <c r="Y769" s="11">
        <v>240</v>
      </c>
      <c r="Z769">
        <v>8.2431999999999999</v>
      </c>
    </row>
    <row r="770" spans="1:26" x14ac:dyDescent="0.25">
      <c r="A770" s="11">
        <v>1.49</v>
      </c>
      <c r="B770" s="11">
        <v>3</v>
      </c>
      <c r="C770" s="11">
        <v>5</v>
      </c>
      <c r="D770" s="11">
        <v>8.3000000000000007</v>
      </c>
      <c r="E770" s="11">
        <v>207</v>
      </c>
      <c r="F770" s="11">
        <v>480</v>
      </c>
      <c r="G770" s="11">
        <v>100</v>
      </c>
      <c r="H770">
        <v>0</v>
      </c>
      <c r="I770" s="11">
        <v>1</v>
      </c>
      <c r="J770" s="11">
        <v>140</v>
      </c>
      <c r="K770">
        <v>1.2321899999999999</v>
      </c>
      <c r="N770">
        <v>1.54</v>
      </c>
      <c r="O770" s="11">
        <v>0.3</v>
      </c>
      <c r="P770" s="11">
        <v>5</v>
      </c>
      <c r="Q770" s="11">
        <v>11</v>
      </c>
      <c r="R770">
        <v>141.80000000000001</v>
      </c>
      <c r="S770">
        <v>850</v>
      </c>
      <c r="T770" s="11">
        <v>5</v>
      </c>
      <c r="W770">
        <v>0</v>
      </c>
      <c r="X770">
        <v>1</v>
      </c>
      <c r="Y770" s="11">
        <v>270</v>
      </c>
      <c r="Z770">
        <v>14.293800000000001</v>
      </c>
    </row>
    <row r="771" spans="1:26" x14ac:dyDescent="0.25">
      <c r="A771" s="11">
        <v>1.49</v>
      </c>
      <c r="B771" s="11">
        <v>4</v>
      </c>
      <c r="C771" s="11">
        <v>5</v>
      </c>
      <c r="D771" s="11">
        <v>8.3000000000000007</v>
      </c>
      <c r="E771" s="11">
        <v>207</v>
      </c>
      <c r="F771" s="11">
        <v>480</v>
      </c>
      <c r="G771" s="11">
        <v>100</v>
      </c>
      <c r="H771">
        <v>0</v>
      </c>
      <c r="I771" s="11">
        <v>1</v>
      </c>
      <c r="J771" s="11">
        <v>1</v>
      </c>
      <c r="K771">
        <v>0.44063999999999998</v>
      </c>
      <c r="N771">
        <v>1.54</v>
      </c>
      <c r="O771" s="11">
        <v>0.3</v>
      </c>
      <c r="P771" s="11">
        <v>5</v>
      </c>
      <c r="Q771" s="11">
        <v>11</v>
      </c>
      <c r="R771">
        <v>141.80000000000001</v>
      </c>
      <c r="S771">
        <v>850</v>
      </c>
      <c r="T771" s="11">
        <v>5</v>
      </c>
      <c r="W771">
        <v>0</v>
      </c>
      <c r="X771">
        <v>1</v>
      </c>
      <c r="Y771" s="11">
        <v>300</v>
      </c>
      <c r="Z771">
        <v>9.4108999999999998</v>
      </c>
    </row>
    <row r="772" spans="1:26" x14ac:dyDescent="0.25">
      <c r="A772" s="11">
        <v>1.49</v>
      </c>
      <c r="B772" s="11">
        <v>4</v>
      </c>
      <c r="C772" s="11">
        <v>5</v>
      </c>
      <c r="D772" s="11">
        <v>8.3000000000000007</v>
      </c>
      <c r="E772" s="11">
        <v>207</v>
      </c>
      <c r="F772" s="11">
        <v>480</v>
      </c>
      <c r="G772" s="11">
        <v>100</v>
      </c>
      <c r="H772">
        <v>0</v>
      </c>
      <c r="I772" s="11">
        <v>1</v>
      </c>
      <c r="J772" s="11">
        <v>50</v>
      </c>
      <c r="K772">
        <v>0.31617000000000001</v>
      </c>
      <c r="N772">
        <v>1.54</v>
      </c>
      <c r="O772" s="11">
        <v>0.3</v>
      </c>
      <c r="P772" s="11">
        <v>5</v>
      </c>
      <c r="Q772" s="11">
        <v>11</v>
      </c>
      <c r="R772">
        <v>141.80000000000001</v>
      </c>
      <c r="S772">
        <v>850</v>
      </c>
      <c r="T772" s="11">
        <v>5</v>
      </c>
      <c r="W772">
        <v>0</v>
      </c>
      <c r="X772">
        <v>1</v>
      </c>
      <c r="Y772" s="11">
        <v>330</v>
      </c>
      <c r="Z772">
        <v>13.6569</v>
      </c>
    </row>
    <row r="773" spans="1:26" x14ac:dyDescent="0.25">
      <c r="A773" s="11">
        <v>1.49</v>
      </c>
      <c r="B773" s="11">
        <v>4</v>
      </c>
      <c r="C773" s="11">
        <v>5</v>
      </c>
      <c r="D773" s="11">
        <v>8.3000000000000007</v>
      </c>
      <c r="E773" s="11">
        <v>207</v>
      </c>
      <c r="F773" s="11">
        <v>480</v>
      </c>
      <c r="G773" s="11">
        <v>100</v>
      </c>
      <c r="H773">
        <v>0</v>
      </c>
      <c r="I773" s="11">
        <v>1</v>
      </c>
      <c r="J773" s="11">
        <v>60</v>
      </c>
      <c r="K773">
        <v>0.18196999999999999</v>
      </c>
      <c r="N773">
        <v>1.54</v>
      </c>
      <c r="O773" s="11">
        <v>0.3</v>
      </c>
      <c r="P773" s="11">
        <v>5</v>
      </c>
      <c r="Q773" s="11">
        <v>11</v>
      </c>
      <c r="R773">
        <v>141.80000000000001</v>
      </c>
      <c r="S773">
        <v>850</v>
      </c>
      <c r="T773" s="11">
        <v>5</v>
      </c>
      <c r="W773">
        <v>0</v>
      </c>
      <c r="X773">
        <v>1</v>
      </c>
      <c r="Y773" s="11">
        <v>360</v>
      </c>
      <c r="Z773">
        <v>13.6569</v>
      </c>
    </row>
    <row r="774" spans="1:26" x14ac:dyDescent="0.25">
      <c r="A774" s="11">
        <v>1.49</v>
      </c>
      <c r="B774" s="11">
        <v>4</v>
      </c>
      <c r="C774" s="11">
        <v>5</v>
      </c>
      <c r="D774" s="11">
        <v>8.3000000000000007</v>
      </c>
      <c r="E774" s="11">
        <v>207</v>
      </c>
      <c r="F774" s="11">
        <v>480</v>
      </c>
      <c r="G774" s="11">
        <v>100</v>
      </c>
      <c r="H774">
        <v>0</v>
      </c>
      <c r="I774" s="11">
        <v>1</v>
      </c>
      <c r="J774" s="11">
        <v>70</v>
      </c>
      <c r="K774">
        <v>0.59623000000000004</v>
      </c>
      <c r="N774">
        <v>1.54</v>
      </c>
      <c r="O774" s="11">
        <v>0.3</v>
      </c>
      <c r="P774" s="11">
        <v>5</v>
      </c>
      <c r="Q774" s="11">
        <v>11</v>
      </c>
      <c r="R774">
        <v>141.80000000000001</v>
      </c>
      <c r="S774">
        <v>850</v>
      </c>
      <c r="T774" s="11">
        <v>20</v>
      </c>
      <c r="W774">
        <v>0</v>
      </c>
      <c r="X774">
        <v>1</v>
      </c>
      <c r="Y774">
        <v>0</v>
      </c>
      <c r="Z774">
        <v>32.021000000000001</v>
      </c>
    </row>
    <row r="775" spans="1:26" x14ac:dyDescent="0.25">
      <c r="A775" s="11">
        <v>1.49</v>
      </c>
      <c r="B775" s="11">
        <v>4</v>
      </c>
      <c r="C775" s="11">
        <v>5</v>
      </c>
      <c r="D775" s="11">
        <v>8.3000000000000007</v>
      </c>
      <c r="E775" s="11">
        <v>207</v>
      </c>
      <c r="F775" s="11">
        <v>480</v>
      </c>
      <c r="G775" s="11">
        <v>100</v>
      </c>
      <c r="H775">
        <v>0</v>
      </c>
      <c r="I775" s="11">
        <v>1</v>
      </c>
      <c r="J775" s="11">
        <v>80</v>
      </c>
      <c r="K775">
        <v>0.97546999999999995</v>
      </c>
      <c r="N775">
        <v>1.54</v>
      </c>
      <c r="O775" s="11">
        <v>0.3</v>
      </c>
      <c r="P775" s="11">
        <v>5</v>
      </c>
      <c r="Q775" s="11">
        <v>11</v>
      </c>
      <c r="R775">
        <v>141.80000000000001</v>
      </c>
      <c r="S775">
        <v>850</v>
      </c>
      <c r="T775" s="11">
        <v>20</v>
      </c>
      <c r="W775">
        <v>0</v>
      </c>
      <c r="X775">
        <v>1</v>
      </c>
      <c r="Y775" s="11">
        <v>30</v>
      </c>
      <c r="Z775">
        <v>8.7739999999999991</v>
      </c>
    </row>
    <row r="776" spans="1:26" x14ac:dyDescent="0.25">
      <c r="A776" s="11">
        <v>1.49</v>
      </c>
      <c r="B776" s="11">
        <v>4</v>
      </c>
      <c r="C776" s="11">
        <v>5</v>
      </c>
      <c r="D776" s="11">
        <v>8.3000000000000007</v>
      </c>
      <c r="E776" s="11">
        <v>207</v>
      </c>
      <c r="F776" s="11">
        <v>480</v>
      </c>
      <c r="G776" s="11">
        <v>100</v>
      </c>
      <c r="H776">
        <v>0</v>
      </c>
      <c r="I776" s="11">
        <v>1</v>
      </c>
      <c r="J776" s="11">
        <v>90</v>
      </c>
      <c r="K776">
        <v>0.90934999999999999</v>
      </c>
      <c r="N776">
        <v>1.54</v>
      </c>
      <c r="O776" s="11">
        <v>0.3</v>
      </c>
      <c r="P776" s="11">
        <v>5</v>
      </c>
      <c r="Q776" s="11">
        <v>11</v>
      </c>
      <c r="R776">
        <v>141.80000000000001</v>
      </c>
      <c r="S776">
        <v>850</v>
      </c>
      <c r="T776" s="11">
        <v>20</v>
      </c>
      <c r="W776">
        <v>0</v>
      </c>
      <c r="X776">
        <v>1</v>
      </c>
      <c r="Y776" s="11">
        <v>60</v>
      </c>
      <c r="Z776">
        <v>12.4892</v>
      </c>
    </row>
    <row r="777" spans="1:26" x14ac:dyDescent="0.25">
      <c r="A777" s="11">
        <v>1.49</v>
      </c>
      <c r="B777" s="11">
        <v>4</v>
      </c>
      <c r="C777" s="11">
        <v>5</v>
      </c>
      <c r="D777" s="11">
        <v>8.3000000000000007</v>
      </c>
      <c r="E777" s="11">
        <v>207</v>
      </c>
      <c r="F777" s="11">
        <v>480</v>
      </c>
      <c r="G777" s="11">
        <v>100</v>
      </c>
      <c r="H777">
        <v>0</v>
      </c>
      <c r="I777" s="11">
        <v>1</v>
      </c>
      <c r="J777" s="11">
        <v>100</v>
      </c>
      <c r="K777">
        <v>1.2108000000000001</v>
      </c>
      <c r="N777">
        <v>1.54</v>
      </c>
      <c r="O777" s="11">
        <v>0.3</v>
      </c>
      <c r="P777" s="11">
        <v>5</v>
      </c>
      <c r="Q777" s="11">
        <v>11</v>
      </c>
      <c r="R777">
        <v>141.80000000000001</v>
      </c>
      <c r="S777">
        <v>850</v>
      </c>
      <c r="T777" s="11">
        <v>20</v>
      </c>
      <c r="W777">
        <v>0</v>
      </c>
      <c r="X777">
        <v>1</v>
      </c>
      <c r="Y777" s="11">
        <v>90</v>
      </c>
      <c r="Z777">
        <v>4.5279000000000007</v>
      </c>
    </row>
    <row r="778" spans="1:26" x14ac:dyDescent="0.25">
      <c r="A778" s="11">
        <v>1.49</v>
      </c>
      <c r="B778" s="11">
        <v>4</v>
      </c>
      <c r="C778" s="11">
        <v>5</v>
      </c>
      <c r="D778" s="11">
        <v>8.3000000000000007</v>
      </c>
      <c r="E778" s="11">
        <v>207</v>
      </c>
      <c r="F778" s="11">
        <v>480</v>
      </c>
      <c r="G778" s="11">
        <v>100</v>
      </c>
      <c r="H778">
        <v>0</v>
      </c>
      <c r="I778" s="11">
        <v>1</v>
      </c>
      <c r="J778" s="11">
        <v>110</v>
      </c>
      <c r="K778">
        <v>0.98714000000000002</v>
      </c>
      <c r="N778">
        <v>1.54</v>
      </c>
      <c r="O778" s="11">
        <v>0.3</v>
      </c>
      <c r="P778" s="11">
        <v>5</v>
      </c>
      <c r="Q778" s="11">
        <v>11</v>
      </c>
      <c r="R778">
        <v>141.80000000000001</v>
      </c>
      <c r="S778">
        <v>850</v>
      </c>
      <c r="T778" s="11">
        <v>20</v>
      </c>
      <c r="W778">
        <v>0</v>
      </c>
      <c r="X778">
        <v>1</v>
      </c>
      <c r="Y778" s="11">
        <v>120</v>
      </c>
      <c r="Z778">
        <v>10.047800000000001</v>
      </c>
    </row>
    <row r="779" spans="1:26" x14ac:dyDescent="0.25">
      <c r="A779" s="11">
        <v>1.49</v>
      </c>
      <c r="B779" s="11">
        <v>4</v>
      </c>
      <c r="C779" s="11">
        <v>5</v>
      </c>
      <c r="D779" s="11">
        <v>8.3000000000000007</v>
      </c>
      <c r="E779" s="11">
        <v>207</v>
      </c>
      <c r="F779" s="11">
        <v>480</v>
      </c>
      <c r="G779" s="11">
        <v>100</v>
      </c>
      <c r="H779">
        <v>0</v>
      </c>
      <c r="I779" s="11">
        <v>1</v>
      </c>
      <c r="J779" s="11">
        <v>120</v>
      </c>
      <c r="K779">
        <v>1.0649299999999999</v>
      </c>
      <c r="N779">
        <v>1.54</v>
      </c>
      <c r="O779" s="11">
        <v>0.3</v>
      </c>
      <c r="P779" s="11">
        <v>5</v>
      </c>
      <c r="Q779" s="11">
        <v>11</v>
      </c>
      <c r="R779">
        <v>141.80000000000001</v>
      </c>
      <c r="S779">
        <v>850</v>
      </c>
      <c r="T779" s="11">
        <v>20</v>
      </c>
      <c r="W779">
        <v>0</v>
      </c>
      <c r="X779">
        <v>1</v>
      </c>
      <c r="Y779" s="11">
        <v>150</v>
      </c>
      <c r="Z779">
        <v>8.2431999999999999</v>
      </c>
    </row>
    <row r="780" spans="1:26" x14ac:dyDescent="0.25">
      <c r="A780" s="11">
        <v>1.49</v>
      </c>
      <c r="B780" s="11">
        <v>4</v>
      </c>
      <c r="C780" s="11">
        <v>5</v>
      </c>
      <c r="D780" s="11">
        <v>8.3000000000000007</v>
      </c>
      <c r="E780" s="11">
        <v>207</v>
      </c>
      <c r="F780" s="11">
        <v>480</v>
      </c>
      <c r="G780" s="11">
        <v>100</v>
      </c>
      <c r="H780">
        <v>0</v>
      </c>
      <c r="I780" s="11">
        <v>1</v>
      </c>
      <c r="J780" s="11">
        <v>130</v>
      </c>
      <c r="K780">
        <v>1.4461200000000001</v>
      </c>
      <c r="N780">
        <v>1.54</v>
      </c>
      <c r="O780" s="11">
        <v>0.3</v>
      </c>
      <c r="P780" s="11">
        <v>5</v>
      </c>
      <c r="Q780" s="11">
        <v>11</v>
      </c>
      <c r="R780">
        <v>141.80000000000001</v>
      </c>
      <c r="S780">
        <v>850</v>
      </c>
      <c r="T780" s="11">
        <v>20</v>
      </c>
      <c r="W780">
        <v>0</v>
      </c>
      <c r="X780">
        <v>1</v>
      </c>
      <c r="Y780" s="11">
        <v>180</v>
      </c>
      <c r="Z780">
        <v>4.5279000000000007</v>
      </c>
    </row>
    <row r="781" spans="1:26" x14ac:dyDescent="0.25">
      <c r="A781" s="11">
        <v>1.49</v>
      </c>
      <c r="B781" s="11">
        <v>4</v>
      </c>
      <c r="C781" s="11">
        <v>5</v>
      </c>
      <c r="D781" s="11">
        <v>8.3000000000000007</v>
      </c>
      <c r="E781" s="11">
        <v>207</v>
      </c>
      <c r="F781" s="11">
        <v>480</v>
      </c>
      <c r="G781" s="11">
        <v>100</v>
      </c>
      <c r="H781">
        <v>0</v>
      </c>
      <c r="I781" s="11">
        <v>1</v>
      </c>
      <c r="J781" s="11">
        <v>140</v>
      </c>
      <c r="K781">
        <v>1.0649299999999999</v>
      </c>
      <c r="N781">
        <v>1.54</v>
      </c>
      <c r="O781" s="11">
        <v>0.3</v>
      </c>
      <c r="P781" s="11">
        <v>5</v>
      </c>
      <c r="Q781" s="11">
        <v>11</v>
      </c>
      <c r="R781">
        <v>141.80000000000001</v>
      </c>
      <c r="S781">
        <v>850</v>
      </c>
      <c r="T781" s="11">
        <v>20</v>
      </c>
      <c r="W781">
        <v>0</v>
      </c>
      <c r="X781">
        <v>1</v>
      </c>
      <c r="Y781" s="11">
        <v>210</v>
      </c>
      <c r="Z781">
        <v>8.2431999999999999</v>
      </c>
    </row>
    <row r="782" spans="1:26" x14ac:dyDescent="0.25">
      <c r="A782" s="11">
        <v>1.49</v>
      </c>
      <c r="B782" s="11">
        <v>5</v>
      </c>
      <c r="C782" s="11">
        <v>5</v>
      </c>
      <c r="D782" s="11">
        <v>8.3000000000000007</v>
      </c>
      <c r="E782" s="11">
        <v>207</v>
      </c>
      <c r="F782" s="11">
        <v>480</v>
      </c>
      <c r="G782" s="11">
        <v>100</v>
      </c>
      <c r="H782">
        <v>0</v>
      </c>
      <c r="I782" s="11">
        <v>1</v>
      </c>
      <c r="J782" s="11">
        <v>1</v>
      </c>
      <c r="K782">
        <v>0.35117999999999999</v>
      </c>
      <c r="N782">
        <v>1.54</v>
      </c>
      <c r="O782" s="11">
        <v>0.3</v>
      </c>
      <c r="P782" s="11">
        <v>5</v>
      </c>
      <c r="Q782" s="11">
        <v>11</v>
      </c>
      <c r="R782">
        <v>141.80000000000001</v>
      </c>
      <c r="S782">
        <v>850</v>
      </c>
      <c r="T782" s="11">
        <v>20</v>
      </c>
      <c r="W782">
        <v>0</v>
      </c>
      <c r="X782">
        <v>1</v>
      </c>
      <c r="Y782" s="11">
        <v>240</v>
      </c>
      <c r="Z782">
        <v>10.047800000000001</v>
      </c>
    </row>
    <row r="783" spans="1:26" x14ac:dyDescent="0.25">
      <c r="A783" s="11">
        <v>1.49</v>
      </c>
      <c r="B783" s="11">
        <v>5</v>
      </c>
      <c r="C783" s="11">
        <v>5</v>
      </c>
      <c r="D783" s="11">
        <v>8.3000000000000007</v>
      </c>
      <c r="E783" s="11">
        <v>207</v>
      </c>
      <c r="F783" s="11">
        <v>480</v>
      </c>
      <c r="G783" s="11">
        <v>100</v>
      </c>
      <c r="H783">
        <v>0</v>
      </c>
      <c r="I783" s="11">
        <v>1</v>
      </c>
      <c r="J783" s="11">
        <v>50</v>
      </c>
      <c r="K783">
        <v>0.25003999999999998</v>
      </c>
      <c r="N783">
        <v>1.54</v>
      </c>
      <c r="O783" s="11">
        <v>0.3</v>
      </c>
      <c r="P783" s="11">
        <v>5</v>
      </c>
      <c r="Q783" s="11">
        <v>11</v>
      </c>
      <c r="R783">
        <v>141.80000000000001</v>
      </c>
      <c r="S783">
        <v>850</v>
      </c>
      <c r="T783" s="11">
        <v>20</v>
      </c>
      <c r="W783">
        <v>0</v>
      </c>
      <c r="X783">
        <v>1</v>
      </c>
      <c r="Y783" s="11">
        <v>270</v>
      </c>
      <c r="Z783">
        <v>14.930699999999998</v>
      </c>
    </row>
    <row r="784" spans="1:26" x14ac:dyDescent="0.25">
      <c r="A784" s="11">
        <v>1.49</v>
      </c>
      <c r="B784" s="11">
        <v>5</v>
      </c>
      <c r="C784" s="11">
        <v>5</v>
      </c>
      <c r="D784" s="11">
        <v>8.3000000000000007</v>
      </c>
      <c r="E784" s="11">
        <v>207</v>
      </c>
      <c r="F784" s="11">
        <v>480</v>
      </c>
      <c r="G784" s="11">
        <v>100</v>
      </c>
      <c r="H784">
        <v>0</v>
      </c>
      <c r="I784" s="11">
        <v>1</v>
      </c>
      <c r="J784" s="11">
        <v>60</v>
      </c>
      <c r="K784">
        <v>1.0649299999999999</v>
      </c>
      <c r="N784">
        <v>1.54</v>
      </c>
      <c r="O784" s="11">
        <v>0.3</v>
      </c>
      <c r="P784" s="11">
        <v>5</v>
      </c>
      <c r="Q784" s="11">
        <v>11</v>
      </c>
      <c r="R784">
        <v>141.80000000000001</v>
      </c>
      <c r="S784">
        <v>850</v>
      </c>
      <c r="T784" s="11">
        <v>20</v>
      </c>
      <c r="W784">
        <v>0</v>
      </c>
      <c r="X784">
        <v>1</v>
      </c>
      <c r="Y784" s="11">
        <v>300</v>
      </c>
      <c r="Z784">
        <v>3.891</v>
      </c>
    </row>
    <row r="785" spans="1:26" x14ac:dyDescent="0.25">
      <c r="A785" s="11">
        <v>1.49</v>
      </c>
      <c r="B785" s="11">
        <v>5</v>
      </c>
      <c r="C785" s="11">
        <v>5</v>
      </c>
      <c r="D785" s="11">
        <v>8.3000000000000007</v>
      </c>
      <c r="E785" s="11">
        <v>207</v>
      </c>
      <c r="F785" s="11">
        <v>480</v>
      </c>
      <c r="G785" s="11">
        <v>100</v>
      </c>
      <c r="H785">
        <v>0</v>
      </c>
      <c r="I785" s="11">
        <v>1</v>
      </c>
      <c r="J785" s="11">
        <v>70</v>
      </c>
      <c r="K785">
        <v>0.99880999999999998</v>
      </c>
      <c r="N785">
        <v>1.54</v>
      </c>
      <c r="O785" s="11">
        <v>0.3</v>
      </c>
      <c r="P785" s="11">
        <v>5</v>
      </c>
      <c r="Q785" s="11">
        <v>11</v>
      </c>
      <c r="R785">
        <v>141.80000000000001</v>
      </c>
      <c r="S785">
        <v>850</v>
      </c>
      <c r="T785" s="11">
        <v>20</v>
      </c>
      <c r="W785">
        <v>0</v>
      </c>
      <c r="X785">
        <v>1</v>
      </c>
      <c r="Y785" s="11">
        <v>330</v>
      </c>
      <c r="Z785">
        <v>17.372199999999999</v>
      </c>
    </row>
    <row r="786" spans="1:26" x14ac:dyDescent="0.25">
      <c r="A786" s="11">
        <v>1.49</v>
      </c>
      <c r="B786" s="11">
        <v>5</v>
      </c>
      <c r="C786" s="11">
        <v>5</v>
      </c>
      <c r="D786" s="11">
        <v>8.3000000000000007</v>
      </c>
      <c r="E786" s="11">
        <v>207</v>
      </c>
      <c r="F786" s="11">
        <v>480</v>
      </c>
      <c r="G786" s="11">
        <v>100</v>
      </c>
      <c r="H786">
        <v>0</v>
      </c>
      <c r="I786" s="11">
        <v>1</v>
      </c>
      <c r="J786" s="11">
        <v>80</v>
      </c>
      <c r="K786">
        <v>1.0532699999999999</v>
      </c>
      <c r="N786">
        <v>1.54</v>
      </c>
      <c r="O786" s="11">
        <v>0.3</v>
      </c>
      <c r="P786" s="11">
        <v>5</v>
      </c>
      <c r="Q786" s="11">
        <v>11</v>
      </c>
      <c r="R786">
        <v>141.80000000000001</v>
      </c>
      <c r="S786">
        <v>850</v>
      </c>
      <c r="T786" s="11">
        <v>20</v>
      </c>
      <c r="W786">
        <v>0</v>
      </c>
      <c r="X786">
        <v>1</v>
      </c>
      <c r="Y786" s="11">
        <v>360</v>
      </c>
      <c r="Z786">
        <v>19.1767</v>
      </c>
    </row>
    <row r="787" spans="1:26" x14ac:dyDescent="0.25">
      <c r="A787" s="11">
        <v>1.49</v>
      </c>
      <c r="B787" s="11">
        <v>5</v>
      </c>
      <c r="C787" s="11">
        <v>5</v>
      </c>
      <c r="D787" s="11">
        <v>8.3000000000000007</v>
      </c>
      <c r="E787" s="11">
        <v>207</v>
      </c>
      <c r="F787" s="11">
        <v>480</v>
      </c>
      <c r="G787" s="11">
        <v>100</v>
      </c>
      <c r="H787">
        <v>0</v>
      </c>
      <c r="I787" s="11">
        <v>1</v>
      </c>
      <c r="J787" s="11">
        <v>90</v>
      </c>
      <c r="K787">
        <v>1.4111199999999999</v>
      </c>
      <c r="N787">
        <v>1.54</v>
      </c>
      <c r="O787" s="11">
        <v>0.3</v>
      </c>
      <c r="P787" s="11">
        <v>5</v>
      </c>
      <c r="Q787" s="11">
        <v>11</v>
      </c>
      <c r="R787">
        <v>141.80000000000001</v>
      </c>
      <c r="S787">
        <v>850</v>
      </c>
      <c r="T787" s="11">
        <v>40</v>
      </c>
      <c r="W787">
        <v>0</v>
      </c>
      <c r="X787">
        <v>1</v>
      </c>
      <c r="Y787">
        <v>0</v>
      </c>
      <c r="Z787">
        <v>57.709499999999998</v>
      </c>
    </row>
    <row r="788" spans="1:26" x14ac:dyDescent="0.25">
      <c r="A788" s="11">
        <v>1.49</v>
      </c>
      <c r="B788" s="11">
        <v>5</v>
      </c>
      <c r="C788" s="11">
        <v>5</v>
      </c>
      <c r="D788" s="11">
        <v>8.3000000000000007</v>
      </c>
      <c r="E788" s="11">
        <v>207</v>
      </c>
      <c r="F788" s="11">
        <v>480</v>
      </c>
      <c r="G788" s="11">
        <v>100</v>
      </c>
      <c r="H788">
        <v>0</v>
      </c>
      <c r="I788" s="11">
        <v>1</v>
      </c>
      <c r="J788" s="11">
        <v>100</v>
      </c>
      <c r="K788">
        <v>1.2224699999999999</v>
      </c>
      <c r="N788">
        <v>1.54</v>
      </c>
      <c r="O788" s="11">
        <v>0.3</v>
      </c>
      <c r="P788" s="11">
        <v>5</v>
      </c>
      <c r="Q788" s="11">
        <v>11</v>
      </c>
      <c r="R788">
        <v>141.80000000000001</v>
      </c>
      <c r="S788">
        <v>850</v>
      </c>
      <c r="T788" s="11">
        <v>40</v>
      </c>
      <c r="W788">
        <v>0</v>
      </c>
      <c r="X788">
        <v>1</v>
      </c>
      <c r="Y788" s="11">
        <v>30</v>
      </c>
      <c r="Z788">
        <v>33.188699999999997</v>
      </c>
    </row>
    <row r="789" spans="1:26" x14ac:dyDescent="0.25">
      <c r="A789" s="11">
        <v>1.49</v>
      </c>
      <c r="B789" s="11">
        <v>5</v>
      </c>
      <c r="C789" s="11">
        <v>5</v>
      </c>
      <c r="D789" s="11">
        <v>8.3000000000000007</v>
      </c>
      <c r="E789" s="11">
        <v>207</v>
      </c>
      <c r="F789" s="11">
        <v>480</v>
      </c>
      <c r="G789" s="11">
        <v>100</v>
      </c>
      <c r="H789">
        <v>0</v>
      </c>
      <c r="I789" s="11">
        <v>1</v>
      </c>
      <c r="J789" s="11">
        <v>110</v>
      </c>
      <c r="K789">
        <v>1.7359100000000001</v>
      </c>
      <c r="N789">
        <v>1.54</v>
      </c>
      <c r="O789" s="11">
        <v>0.3</v>
      </c>
      <c r="P789" s="11">
        <v>5</v>
      </c>
      <c r="Q789" s="11">
        <v>11</v>
      </c>
      <c r="R789">
        <v>141.80000000000001</v>
      </c>
      <c r="S789">
        <v>850</v>
      </c>
      <c r="T789" s="11">
        <v>40</v>
      </c>
      <c r="W789">
        <v>0</v>
      </c>
      <c r="X789">
        <v>1</v>
      </c>
      <c r="Y789" s="11">
        <v>60</v>
      </c>
      <c r="Z789">
        <v>28.942599999999999</v>
      </c>
    </row>
    <row r="790" spans="1:26" x14ac:dyDescent="0.25">
      <c r="A790" s="11">
        <v>1.49</v>
      </c>
      <c r="B790" s="11">
        <v>5</v>
      </c>
      <c r="C790" s="11">
        <v>5</v>
      </c>
      <c r="D790" s="11">
        <v>8.3000000000000007</v>
      </c>
      <c r="E790" s="11">
        <v>207</v>
      </c>
      <c r="F790" s="11">
        <v>480</v>
      </c>
      <c r="G790" s="11">
        <v>100</v>
      </c>
      <c r="H790">
        <v>0</v>
      </c>
      <c r="I790" s="11">
        <v>1</v>
      </c>
      <c r="J790" s="11">
        <v>120</v>
      </c>
      <c r="K790">
        <v>1.7475799999999999</v>
      </c>
      <c r="N790">
        <v>1.54</v>
      </c>
      <c r="O790" s="11">
        <v>0.3</v>
      </c>
      <c r="P790" s="11">
        <v>5</v>
      </c>
      <c r="Q790" s="11">
        <v>11</v>
      </c>
      <c r="R790">
        <v>141.80000000000001</v>
      </c>
      <c r="S790">
        <v>850</v>
      </c>
      <c r="T790" s="11">
        <v>40</v>
      </c>
      <c r="W790">
        <v>0</v>
      </c>
      <c r="X790">
        <v>1</v>
      </c>
      <c r="Y790" s="11">
        <v>90</v>
      </c>
      <c r="Z790">
        <v>6.3324999999999996</v>
      </c>
    </row>
    <row r="791" spans="1:26" x14ac:dyDescent="0.25">
      <c r="A791" s="11">
        <v>1.49</v>
      </c>
      <c r="B791" s="11">
        <v>5</v>
      </c>
      <c r="C791" s="11">
        <v>5</v>
      </c>
      <c r="D791" s="11">
        <v>8.3000000000000007</v>
      </c>
      <c r="E791" s="11">
        <v>207</v>
      </c>
      <c r="F791" s="11">
        <v>480</v>
      </c>
      <c r="G791" s="11">
        <v>100</v>
      </c>
      <c r="H791">
        <v>0</v>
      </c>
      <c r="I791" s="11">
        <v>1</v>
      </c>
      <c r="J791" s="11">
        <v>130</v>
      </c>
      <c r="K791">
        <v>2.1832199999999999</v>
      </c>
      <c r="N791">
        <v>1.54</v>
      </c>
      <c r="O791" s="11">
        <v>0.3</v>
      </c>
      <c r="P791" s="11">
        <v>5</v>
      </c>
      <c r="Q791" s="11">
        <v>11</v>
      </c>
      <c r="R791">
        <v>141.80000000000001</v>
      </c>
      <c r="S791">
        <v>850</v>
      </c>
      <c r="T791" s="11">
        <v>40</v>
      </c>
      <c r="W791">
        <v>0</v>
      </c>
      <c r="X791">
        <v>1</v>
      </c>
      <c r="Y791" s="11">
        <v>120</v>
      </c>
      <c r="Z791">
        <v>13.126100000000001</v>
      </c>
    </row>
    <row r="792" spans="1:26" x14ac:dyDescent="0.25">
      <c r="A792" s="11">
        <v>1.49</v>
      </c>
      <c r="B792" s="11">
        <v>5</v>
      </c>
      <c r="C792" s="11">
        <v>5</v>
      </c>
      <c r="D792" s="11">
        <v>8.3000000000000007</v>
      </c>
      <c r="E792" s="11">
        <v>207</v>
      </c>
      <c r="F792" s="11">
        <v>480</v>
      </c>
      <c r="G792" s="11">
        <v>100</v>
      </c>
      <c r="H792">
        <v>0</v>
      </c>
      <c r="I792" s="11">
        <v>1</v>
      </c>
      <c r="J792" s="11">
        <v>140</v>
      </c>
      <c r="K792">
        <v>2.2610199999999998</v>
      </c>
      <c r="N792">
        <v>1.54</v>
      </c>
      <c r="O792" s="11">
        <v>0.3</v>
      </c>
      <c r="P792" s="11">
        <v>5</v>
      </c>
      <c r="Q792" s="11">
        <v>11</v>
      </c>
      <c r="R792">
        <v>141.80000000000001</v>
      </c>
      <c r="S792">
        <v>850</v>
      </c>
      <c r="T792" s="11">
        <v>40</v>
      </c>
      <c r="W792">
        <v>0</v>
      </c>
      <c r="X792">
        <v>1</v>
      </c>
      <c r="Y792" s="11">
        <v>150</v>
      </c>
      <c r="Z792">
        <v>12.4892</v>
      </c>
    </row>
    <row r="793" spans="1:26" x14ac:dyDescent="0.25">
      <c r="A793" s="11">
        <v>1.49</v>
      </c>
      <c r="B793" s="11">
        <v>6</v>
      </c>
      <c r="C793" s="11">
        <v>5</v>
      </c>
      <c r="D793" s="11">
        <v>8.3000000000000007</v>
      </c>
      <c r="E793" s="11">
        <v>207</v>
      </c>
      <c r="F793" s="11">
        <v>480</v>
      </c>
      <c r="G793" s="11">
        <v>100</v>
      </c>
      <c r="H793">
        <v>0</v>
      </c>
      <c r="I793" s="11">
        <v>1</v>
      </c>
      <c r="J793" s="11">
        <v>1</v>
      </c>
      <c r="K793">
        <v>0.38424000000000003</v>
      </c>
      <c r="N793">
        <v>1.54</v>
      </c>
      <c r="O793" s="11">
        <v>0.3</v>
      </c>
      <c r="P793" s="11">
        <v>5</v>
      </c>
      <c r="Q793" s="11">
        <v>11</v>
      </c>
      <c r="R793">
        <v>141.80000000000001</v>
      </c>
      <c r="S793">
        <v>850</v>
      </c>
      <c r="T793" s="11">
        <v>40</v>
      </c>
      <c r="W793">
        <v>0</v>
      </c>
      <c r="X793">
        <v>1</v>
      </c>
      <c r="Y793" s="11">
        <v>180</v>
      </c>
      <c r="Z793">
        <v>8.7739999999999991</v>
      </c>
    </row>
    <row r="794" spans="1:26" x14ac:dyDescent="0.25">
      <c r="A794" s="11">
        <v>1.49</v>
      </c>
      <c r="B794" s="11">
        <v>6</v>
      </c>
      <c r="C794" s="11">
        <v>5</v>
      </c>
      <c r="D794" s="11">
        <v>8.3000000000000007</v>
      </c>
      <c r="E794" s="11">
        <v>207</v>
      </c>
      <c r="F794" s="11">
        <v>480</v>
      </c>
      <c r="G794" s="11">
        <v>100</v>
      </c>
      <c r="H794">
        <v>0</v>
      </c>
      <c r="I794" s="11">
        <v>1</v>
      </c>
      <c r="J794" s="11">
        <v>50</v>
      </c>
      <c r="K794">
        <v>0.38424000000000003</v>
      </c>
      <c r="N794">
        <v>1.54</v>
      </c>
      <c r="O794" s="11">
        <v>0.3</v>
      </c>
      <c r="P794" s="11">
        <v>5</v>
      </c>
      <c r="Q794" s="11">
        <v>11</v>
      </c>
      <c r="R794">
        <v>141.80000000000001</v>
      </c>
      <c r="S794">
        <v>850</v>
      </c>
      <c r="T794" s="11">
        <v>40</v>
      </c>
      <c r="W794">
        <v>0</v>
      </c>
      <c r="X794">
        <v>1</v>
      </c>
      <c r="Y794" s="11">
        <v>210</v>
      </c>
      <c r="Z794">
        <v>16.735299999999999</v>
      </c>
    </row>
    <row r="795" spans="1:26" x14ac:dyDescent="0.25">
      <c r="A795" s="11">
        <v>1.49</v>
      </c>
      <c r="B795" s="11">
        <v>6</v>
      </c>
      <c r="C795" s="11">
        <v>5</v>
      </c>
      <c r="D795" s="11">
        <v>8.3000000000000007</v>
      </c>
      <c r="E795" s="11">
        <v>207</v>
      </c>
      <c r="F795" s="11">
        <v>480</v>
      </c>
      <c r="G795" s="11">
        <v>100</v>
      </c>
      <c r="H795">
        <v>0</v>
      </c>
      <c r="I795" s="11">
        <v>1</v>
      </c>
      <c r="J795" s="11">
        <v>60</v>
      </c>
      <c r="K795">
        <v>0.89768000000000003</v>
      </c>
      <c r="N795">
        <v>1.54</v>
      </c>
      <c r="O795" s="11">
        <v>0.3</v>
      </c>
      <c r="P795" s="11">
        <v>5</v>
      </c>
      <c r="Q795" s="11">
        <v>11</v>
      </c>
      <c r="R795">
        <v>141.80000000000001</v>
      </c>
      <c r="S795">
        <v>850</v>
      </c>
      <c r="T795" s="11">
        <v>40</v>
      </c>
      <c r="W795">
        <v>0</v>
      </c>
      <c r="X795">
        <v>1</v>
      </c>
      <c r="Y795" s="11">
        <v>240</v>
      </c>
      <c r="Z795">
        <v>38.071600000000004</v>
      </c>
    </row>
    <row r="796" spans="1:26" x14ac:dyDescent="0.25">
      <c r="A796" s="11">
        <v>1.49</v>
      </c>
      <c r="B796" s="11">
        <v>6</v>
      </c>
      <c r="C796" s="11">
        <v>5</v>
      </c>
      <c r="D796" s="11">
        <v>8.3000000000000007</v>
      </c>
      <c r="E796" s="11">
        <v>207</v>
      </c>
      <c r="F796" s="11">
        <v>480</v>
      </c>
      <c r="G796" s="11">
        <v>100</v>
      </c>
      <c r="H796">
        <v>0</v>
      </c>
      <c r="I796" s="11">
        <v>1</v>
      </c>
      <c r="J796" s="11">
        <v>70</v>
      </c>
      <c r="K796">
        <v>0.88600999999999996</v>
      </c>
      <c r="N796">
        <v>1.54</v>
      </c>
      <c r="O796" s="11">
        <v>0.3</v>
      </c>
      <c r="P796" s="11">
        <v>5</v>
      </c>
      <c r="Q796" s="11">
        <v>11</v>
      </c>
      <c r="R796">
        <v>141.80000000000001</v>
      </c>
      <c r="S796">
        <v>850</v>
      </c>
      <c r="T796" s="11">
        <v>40</v>
      </c>
      <c r="W796">
        <v>0</v>
      </c>
      <c r="X796">
        <v>1</v>
      </c>
      <c r="Y796" s="11">
        <v>270</v>
      </c>
      <c r="Z796">
        <v>22.255099999999999</v>
      </c>
    </row>
    <row r="797" spans="1:26" x14ac:dyDescent="0.25">
      <c r="A797" s="11">
        <v>1.49</v>
      </c>
      <c r="B797" s="11">
        <v>6</v>
      </c>
      <c r="C797" s="11">
        <v>5</v>
      </c>
      <c r="D797" s="11">
        <v>8.3000000000000007</v>
      </c>
      <c r="E797" s="11">
        <v>207</v>
      </c>
      <c r="F797" s="11">
        <v>480</v>
      </c>
      <c r="G797" s="11">
        <v>100</v>
      </c>
      <c r="H797">
        <v>0</v>
      </c>
      <c r="I797" s="11">
        <v>1</v>
      </c>
      <c r="J797" s="11">
        <v>80</v>
      </c>
      <c r="K797">
        <v>1.0649299999999999</v>
      </c>
      <c r="N797">
        <v>1.54</v>
      </c>
      <c r="O797" s="11">
        <v>0.3</v>
      </c>
      <c r="P797" s="11">
        <v>5</v>
      </c>
      <c r="Q797" s="11">
        <v>11</v>
      </c>
      <c r="R797">
        <v>141.80000000000001</v>
      </c>
      <c r="S797">
        <v>850</v>
      </c>
      <c r="T797" s="11">
        <v>40</v>
      </c>
      <c r="W797">
        <v>0</v>
      </c>
      <c r="X797">
        <v>1</v>
      </c>
      <c r="Y797" s="11">
        <v>300</v>
      </c>
      <c r="Z797">
        <v>2.0865</v>
      </c>
    </row>
    <row r="798" spans="1:26" x14ac:dyDescent="0.25">
      <c r="A798" s="11">
        <v>1.49</v>
      </c>
      <c r="B798" s="11">
        <v>6</v>
      </c>
      <c r="C798" s="11">
        <v>5</v>
      </c>
      <c r="D798" s="11">
        <v>8.3000000000000007</v>
      </c>
      <c r="E798" s="11">
        <v>207</v>
      </c>
      <c r="F798" s="11">
        <v>480</v>
      </c>
      <c r="G798" s="11">
        <v>100</v>
      </c>
      <c r="H798">
        <v>0</v>
      </c>
      <c r="I798" s="11">
        <v>1</v>
      </c>
      <c r="J798" s="11">
        <v>90</v>
      </c>
      <c r="K798">
        <v>1.2321899999999999</v>
      </c>
      <c r="N798">
        <v>1.54</v>
      </c>
      <c r="O798" s="11">
        <v>0.3</v>
      </c>
      <c r="P798" s="11">
        <v>5</v>
      </c>
      <c r="Q798" s="11">
        <v>11</v>
      </c>
      <c r="R798">
        <v>141.80000000000001</v>
      </c>
      <c r="S798">
        <v>850</v>
      </c>
      <c r="T798" s="11">
        <v>40</v>
      </c>
      <c r="W798">
        <v>0</v>
      </c>
      <c r="X798">
        <v>1</v>
      </c>
      <c r="Y798" s="11">
        <v>330</v>
      </c>
      <c r="Z798">
        <v>29.579499999999999</v>
      </c>
    </row>
    <row r="799" spans="1:26" x14ac:dyDescent="0.25">
      <c r="A799" s="11">
        <v>1.49</v>
      </c>
      <c r="B799" s="11">
        <v>6</v>
      </c>
      <c r="C799" s="11">
        <v>5</v>
      </c>
      <c r="D799" s="11">
        <v>8.3000000000000007</v>
      </c>
      <c r="E799" s="11">
        <v>207</v>
      </c>
      <c r="F799" s="11">
        <v>480</v>
      </c>
      <c r="G799" s="11">
        <v>100</v>
      </c>
      <c r="H799">
        <v>0</v>
      </c>
      <c r="I799" s="11">
        <v>1</v>
      </c>
      <c r="J799" s="11">
        <v>100</v>
      </c>
      <c r="K799">
        <v>0.97546999999999995</v>
      </c>
      <c r="N799">
        <v>1.54</v>
      </c>
      <c r="O799" s="11">
        <v>0.3</v>
      </c>
      <c r="P799" s="11">
        <v>5</v>
      </c>
      <c r="Q799" s="11">
        <v>11</v>
      </c>
      <c r="R799">
        <v>141.80000000000001</v>
      </c>
      <c r="S799">
        <v>850</v>
      </c>
      <c r="T799" s="11">
        <v>40</v>
      </c>
      <c r="W799">
        <v>0</v>
      </c>
      <c r="X799">
        <v>1</v>
      </c>
      <c r="Y799" s="11">
        <v>360</v>
      </c>
      <c r="Z799">
        <v>29.579499999999999</v>
      </c>
    </row>
    <row r="800" spans="1:26" x14ac:dyDescent="0.25">
      <c r="A800" s="11">
        <v>1.49</v>
      </c>
      <c r="B800" s="11">
        <v>6</v>
      </c>
      <c r="C800" s="11">
        <v>5</v>
      </c>
      <c r="D800" s="11">
        <v>8.3000000000000007</v>
      </c>
      <c r="E800" s="11">
        <v>207</v>
      </c>
      <c r="F800" s="11">
        <v>480</v>
      </c>
      <c r="G800" s="11">
        <v>100</v>
      </c>
      <c r="H800">
        <v>0</v>
      </c>
      <c r="I800" s="11">
        <v>1</v>
      </c>
      <c r="J800" s="11">
        <v>110</v>
      </c>
      <c r="K800">
        <v>1.14273</v>
      </c>
      <c r="N800">
        <v>1.54</v>
      </c>
      <c r="O800" s="11">
        <v>0.3</v>
      </c>
      <c r="P800" s="11">
        <v>5</v>
      </c>
      <c r="Q800" s="11">
        <v>11</v>
      </c>
      <c r="R800">
        <v>141.80000000000001</v>
      </c>
      <c r="S800">
        <v>850</v>
      </c>
      <c r="T800" s="11">
        <v>60</v>
      </c>
      <c r="W800">
        <v>0</v>
      </c>
      <c r="X800">
        <v>1</v>
      </c>
      <c r="Y800">
        <v>0</v>
      </c>
      <c r="Z800">
        <v>45.502200000000002</v>
      </c>
    </row>
    <row r="801" spans="1:26" x14ac:dyDescent="0.25">
      <c r="A801" s="11">
        <v>1.49</v>
      </c>
      <c r="B801" s="11">
        <v>6</v>
      </c>
      <c r="C801" s="11">
        <v>5</v>
      </c>
      <c r="D801" s="11">
        <v>8.3000000000000007</v>
      </c>
      <c r="E801" s="11">
        <v>207</v>
      </c>
      <c r="F801" s="11">
        <v>480</v>
      </c>
      <c r="G801" s="11">
        <v>100</v>
      </c>
      <c r="H801">
        <v>0</v>
      </c>
      <c r="I801" s="11">
        <v>1</v>
      </c>
      <c r="J801" s="11">
        <v>120</v>
      </c>
      <c r="K801">
        <v>1.47919</v>
      </c>
      <c r="N801">
        <v>1.54</v>
      </c>
      <c r="O801" s="11">
        <v>0.3</v>
      </c>
      <c r="P801" s="11">
        <v>5</v>
      </c>
      <c r="Q801" s="11">
        <v>11</v>
      </c>
      <c r="R801">
        <v>141.80000000000001</v>
      </c>
      <c r="S801">
        <v>850</v>
      </c>
      <c r="T801" s="11">
        <v>60</v>
      </c>
      <c r="W801">
        <v>0</v>
      </c>
      <c r="X801">
        <v>1</v>
      </c>
      <c r="Y801" s="11">
        <v>30</v>
      </c>
      <c r="Z801">
        <v>38.071600000000004</v>
      </c>
    </row>
    <row r="802" spans="1:26" x14ac:dyDescent="0.25">
      <c r="A802" s="11">
        <v>1.49</v>
      </c>
      <c r="B802" s="11">
        <v>6</v>
      </c>
      <c r="C802" s="11">
        <v>5</v>
      </c>
      <c r="D802" s="11">
        <v>8.3000000000000007</v>
      </c>
      <c r="E802" s="11">
        <v>207</v>
      </c>
      <c r="F802" s="11">
        <v>480</v>
      </c>
      <c r="G802" s="11">
        <v>100</v>
      </c>
      <c r="H802">
        <v>0</v>
      </c>
      <c r="I802" s="11">
        <v>1</v>
      </c>
      <c r="J802" s="11">
        <v>130</v>
      </c>
      <c r="K802">
        <v>2.3174199999999998</v>
      </c>
      <c r="N802">
        <v>1.54</v>
      </c>
      <c r="O802" s="11">
        <v>0.3</v>
      </c>
      <c r="P802" s="11">
        <v>5</v>
      </c>
      <c r="Q802" s="11">
        <v>11</v>
      </c>
      <c r="R802">
        <v>141.80000000000001</v>
      </c>
      <c r="S802">
        <v>850</v>
      </c>
      <c r="T802" s="11">
        <v>60</v>
      </c>
      <c r="W802">
        <v>0</v>
      </c>
      <c r="X802">
        <v>1</v>
      </c>
      <c r="Y802" s="11">
        <v>60</v>
      </c>
      <c r="Z802">
        <v>46.032900000000005</v>
      </c>
    </row>
    <row r="803" spans="1:26" x14ac:dyDescent="0.25">
      <c r="A803" s="11">
        <v>1.49</v>
      </c>
      <c r="B803" s="11">
        <v>6</v>
      </c>
      <c r="C803" s="11">
        <v>5</v>
      </c>
      <c r="D803" s="11">
        <v>8.3000000000000007</v>
      </c>
      <c r="E803" s="11">
        <v>207</v>
      </c>
      <c r="F803" s="11">
        <v>480</v>
      </c>
      <c r="G803" s="11">
        <v>100</v>
      </c>
      <c r="H803">
        <v>0</v>
      </c>
      <c r="I803" s="11">
        <v>1</v>
      </c>
      <c r="J803" s="11">
        <v>140</v>
      </c>
      <c r="K803">
        <v>1.9809600000000001</v>
      </c>
      <c r="N803">
        <v>1.54</v>
      </c>
      <c r="O803" s="11">
        <v>0.3</v>
      </c>
      <c r="P803" s="11">
        <v>5</v>
      </c>
      <c r="Q803" s="11">
        <v>11</v>
      </c>
      <c r="R803">
        <v>141.80000000000001</v>
      </c>
      <c r="S803">
        <v>850</v>
      </c>
      <c r="T803" s="11">
        <v>60</v>
      </c>
      <c r="W803">
        <v>0</v>
      </c>
      <c r="X803">
        <v>1</v>
      </c>
      <c r="Y803" s="11">
        <v>90</v>
      </c>
      <c r="Z803">
        <v>18.0091</v>
      </c>
    </row>
    <row r="804" spans="1:26" x14ac:dyDescent="0.25">
      <c r="A804" s="11">
        <v>1.49</v>
      </c>
      <c r="B804" s="11">
        <v>2</v>
      </c>
      <c r="C804" s="11">
        <v>5</v>
      </c>
      <c r="D804" s="11">
        <v>8.3000000000000007</v>
      </c>
      <c r="E804" s="11">
        <v>207</v>
      </c>
      <c r="F804" s="11">
        <v>480</v>
      </c>
      <c r="G804" s="11">
        <v>100</v>
      </c>
      <c r="H804">
        <v>0</v>
      </c>
      <c r="I804" s="11">
        <v>2</v>
      </c>
      <c r="J804" s="11">
        <v>1</v>
      </c>
      <c r="K804">
        <v>0.73041999999999996</v>
      </c>
      <c r="N804">
        <v>1.54</v>
      </c>
      <c r="O804" s="11">
        <v>0.3</v>
      </c>
      <c r="P804" s="11">
        <v>5</v>
      </c>
      <c r="Q804" s="11">
        <v>11</v>
      </c>
      <c r="R804">
        <v>141.80000000000001</v>
      </c>
      <c r="S804">
        <v>850</v>
      </c>
      <c r="T804" s="11">
        <v>60</v>
      </c>
      <c r="W804">
        <v>0</v>
      </c>
      <c r="X804">
        <v>1</v>
      </c>
      <c r="Y804" s="11">
        <v>120</v>
      </c>
      <c r="Z804">
        <v>17.372199999999999</v>
      </c>
    </row>
    <row r="805" spans="1:26" x14ac:dyDescent="0.25">
      <c r="A805" s="11">
        <v>1.49</v>
      </c>
      <c r="B805" s="11">
        <v>2</v>
      </c>
      <c r="C805" s="11">
        <v>5</v>
      </c>
      <c r="D805" s="11">
        <v>8.3000000000000007</v>
      </c>
      <c r="E805" s="11">
        <v>207</v>
      </c>
      <c r="F805" s="11">
        <v>480</v>
      </c>
      <c r="G805" s="11">
        <v>100</v>
      </c>
      <c r="H805">
        <v>0</v>
      </c>
      <c r="I805" s="11">
        <v>2</v>
      </c>
      <c r="J805" s="11">
        <v>50</v>
      </c>
      <c r="K805">
        <v>0.64095999999999997</v>
      </c>
      <c r="N805">
        <v>1.54</v>
      </c>
      <c r="O805" s="11">
        <v>0.3</v>
      </c>
      <c r="P805" s="11">
        <v>5</v>
      </c>
      <c r="Q805" s="11">
        <v>11</v>
      </c>
      <c r="R805">
        <v>141.80000000000001</v>
      </c>
      <c r="S805">
        <v>850</v>
      </c>
      <c r="T805" s="11">
        <v>60</v>
      </c>
      <c r="W805">
        <v>0</v>
      </c>
      <c r="X805">
        <v>1</v>
      </c>
      <c r="Y805" s="11">
        <v>150</v>
      </c>
      <c r="Z805">
        <v>17.372199999999999</v>
      </c>
    </row>
    <row r="806" spans="1:26" x14ac:dyDescent="0.25">
      <c r="A806" s="11">
        <v>1.49</v>
      </c>
      <c r="B806" s="11">
        <v>2</v>
      </c>
      <c r="C806" s="11">
        <v>5</v>
      </c>
      <c r="D806" s="11">
        <v>8.3000000000000007</v>
      </c>
      <c r="E806" s="11">
        <v>207</v>
      </c>
      <c r="F806" s="11">
        <v>480</v>
      </c>
      <c r="G806" s="11">
        <v>100</v>
      </c>
      <c r="H806">
        <v>0</v>
      </c>
      <c r="I806" s="11">
        <v>2</v>
      </c>
      <c r="J806" s="11">
        <v>60</v>
      </c>
      <c r="K806">
        <v>0.86462000000000006</v>
      </c>
      <c r="N806">
        <v>1.54</v>
      </c>
      <c r="O806" s="11">
        <v>0.3</v>
      </c>
      <c r="P806" s="11">
        <v>5</v>
      </c>
      <c r="Q806" s="11">
        <v>11</v>
      </c>
      <c r="R806">
        <v>141.80000000000001</v>
      </c>
      <c r="S806">
        <v>850</v>
      </c>
      <c r="T806" s="11">
        <v>60</v>
      </c>
      <c r="W806">
        <v>0</v>
      </c>
      <c r="X806">
        <v>1</v>
      </c>
      <c r="Y806" s="11">
        <v>180</v>
      </c>
      <c r="Z806">
        <v>25.8642</v>
      </c>
    </row>
    <row r="807" spans="1:26" x14ac:dyDescent="0.25">
      <c r="A807" s="11">
        <v>1.49</v>
      </c>
      <c r="B807" s="11">
        <v>2</v>
      </c>
      <c r="C807" s="11">
        <v>5</v>
      </c>
      <c r="D807" s="11">
        <v>8.3000000000000007</v>
      </c>
      <c r="E807" s="11">
        <v>207</v>
      </c>
      <c r="F807" s="11">
        <v>480</v>
      </c>
      <c r="G807" s="11">
        <v>100</v>
      </c>
      <c r="H807">
        <v>0</v>
      </c>
      <c r="I807" s="11">
        <v>2</v>
      </c>
      <c r="J807" s="11">
        <v>70</v>
      </c>
      <c r="K807">
        <v>0.96575</v>
      </c>
      <c r="N807">
        <v>1.54</v>
      </c>
      <c r="O807" s="11">
        <v>0.3</v>
      </c>
      <c r="P807" s="11">
        <v>5</v>
      </c>
      <c r="Q807" s="11">
        <v>11</v>
      </c>
      <c r="R807">
        <v>141.80000000000001</v>
      </c>
      <c r="S807">
        <v>850</v>
      </c>
      <c r="T807" s="11">
        <v>60</v>
      </c>
      <c r="W807">
        <v>0</v>
      </c>
      <c r="X807">
        <v>1</v>
      </c>
      <c r="Y807" s="11">
        <v>210</v>
      </c>
      <c r="Z807">
        <v>31.3841</v>
      </c>
    </row>
    <row r="808" spans="1:26" x14ac:dyDescent="0.25">
      <c r="A808" s="11">
        <v>1.49</v>
      </c>
      <c r="B808" s="11">
        <v>2</v>
      </c>
      <c r="C808" s="11">
        <v>5</v>
      </c>
      <c r="D808" s="11">
        <v>8.3000000000000007</v>
      </c>
      <c r="E808" s="11">
        <v>207</v>
      </c>
      <c r="F808" s="11">
        <v>480</v>
      </c>
      <c r="G808" s="11">
        <v>100</v>
      </c>
      <c r="H808">
        <v>0</v>
      </c>
      <c r="I808" s="11">
        <v>2</v>
      </c>
      <c r="J808" s="11">
        <v>80</v>
      </c>
      <c r="K808">
        <v>0.74209000000000003</v>
      </c>
      <c r="N808">
        <v>1.54</v>
      </c>
      <c r="O808" s="11">
        <v>0.3</v>
      </c>
      <c r="P808" s="11">
        <v>5</v>
      </c>
      <c r="Q808" s="11">
        <v>11</v>
      </c>
      <c r="R808">
        <v>141.80000000000001</v>
      </c>
      <c r="S808">
        <v>850</v>
      </c>
      <c r="T808" s="11">
        <v>60</v>
      </c>
      <c r="W808">
        <v>0</v>
      </c>
      <c r="X808">
        <v>1</v>
      </c>
      <c r="Y808" s="11">
        <v>240</v>
      </c>
      <c r="Z808">
        <v>34.462499999999999</v>
      </c>
    </row>
    <row r="809" spans="1:26" x14ac:dyDescent="0.25">
      <c r="A809" s="11">
        <v>1.49</v>
      </c>
      <c r="B809" s="11">
        <v>2</v>
      </c>
      <c r="C809" s="11">
        <v>5</v>
      </c>
      <c r="D809" s="11">
        <v>8.3000000000000007</v>
      </c>
      <c r="E809" s="11">
        <v>207</v>
      </c>
      <c r="F809" s="11">
        <v>480</v>
      </c>
      <c r="G809" s="11">
        <v>100</v>
      </c>
      <c r="H809">
        <v>0</v>
      </c>
      <c r="I809" s="11">
        <v>2</v>
      </c>
      <c r="J809" s="11">
        <v>90</v>
      </c>
      <c r="K809">
        <v>1.17774</v>
      </c>
      <c r="N809">
        <v>1.54</v>
      </c>
      <c r="O809" s="11">
        <v>0.3</v>
      </c>
      <c r="P809" s="11">
        <v>5</v>
      </c>
      <c r="Q809" s="11">
        <v>11</v>
      </c>
      <c r="R809">
        <v>141.80000000000001</v>
      </c>
      <c r="S809">
        <v>850</v>
      </c>
      <c r="T809" s="11">
        <v>60</v>
      </c>
      <c r="W809">
        <v>0</v>
      </c>
      <c r="X809">
        <v>1</v>
      </c>
      <c r="Y809" s="11">
        <v>270</v>
      </c>
      <c r="Z809">
        <v>33.825599999999994</v>
      </c>
    </row>
    <row r="810" spans="1:26" x14ac:dyDescent="0.25">
      <c r="A810" s="11">
        <v>1.49</v>
      </c>
      <c r="B810" s="11">
        <v>2</v>
      </c>
      <c r="C810" s="11">
        <v>5</v>
      </c>
      <c r="D810" s="11">
        <v>8.3000000000000007</v>
      </c>
      <c r="E810" s="11">
        <v>207</v>
      </c>
      <c r="F810" s="11">
        <v>480</v>
      </c>
      <c r="G810" s="11">
        <v>100</v>
      </c>
      <c r="H810">
        <v>0</v>
      </c>
      <c r="I810" s="11">
        <v>2</v>
      </c>
      <c r="J810" s="11">
        <v>100</v>
      </c>
      <c r="K810">
        <v>1.2769200000000001</v>
      </c>
      <c r="N810">
        <v>1.54</v>
      </c>
      <c r="O810" s="11">
        <v>0.3</v>
      </c>
      <c r="P810" s="11">
        <v>5</v>
      </c>
      <c r="Q810" s="11">
        <v>11</v>
      </c>
      <c r="R810">
        <v>141.80000000000001</v>
      </c>
      <c r="S810">
        <v>850</v>
      </c>
      <c r="T810" s="11">
        <v>60</v>
      </c>
      <c r="W810">
        <v>0</v>
      </c>
      <c r="X810">
        <v>1</v>
      </c>
      <c r="Y810" s="11">
        <v>300</v>
      </c>
      <c r="Z810">
        <v>2.7234000000000003</v>
      </c>
    </row>
    <row r="811" spans="1:26" x14ac:dyDescent="0.25">
      <c r="A811" s="11">
        <v>1.49</v>
      </c>
      <c r="B811" s="11">
        <v>2</v>
      </c>
      <c r="C811" s="11">
        <v>5</v>
      </c>
      <c r="D811" s="11">
        <v>8.3000000000000007</v>
      </c>
      <c r="E811" s="11">
        <v>207</v>
      </c>
      <c r="F811" s="11">
        <v>480</v>
      </c>
      <c r="G811" s="11">
        <v>100</v>
      </c>
      <c r="H811">
        <v>0</v>
      </c>
      <c r="I811" s="11">
        <v>2</v>
      </c>
      <c r="J811" s="11">
        <v>110</v>
      </c>
      <c r="K811">
        <v>1.42279</v>
      </c>
      <c r="N811">
        <v>1.54</v>
      </c>
      <c r="O811" s="11">
        <v>0.3</v>
      </c>
      <c r="P811" s="11">
        <v>5</v>
      </c>
      <c r="Q811" s="11">
        <v>11</v>
      </c>
      <c r="R811">
        <v>141.80000000000001</v>
      </c>
      <c r="S811">
        <v>850</v>
      </c>
      <c r="T811" s="11">
        <v>60</v>
      </c>
      <c r="W811">
        <v>0</v>
      </c>
      <c r="X811">
        <v>1</v>
      </c>
      <c r="Y811" s="11">
        <v>330</v>
      </c>
      <c r="Z811">
        <v>31.3841</v>
      </c>
    </row>
    <row r="812" spans="1:26" x14ac:dyDescent="0.25">
      <c r="A812" s="11">
        <v>1.49</v>
      </c>
      <c r="B812" s="11">
        <v>2</v>
      </c>
      <c r="C812" s="11">
        <v>5</v>
      </c>
      <c r="D812" s="11">
        <v>8.3000000000000007</v>
      </c>
      <c r="E812" s="11">
        <v>207</v>
      </c>
      <c r="F812" s="11">
        <v>480</v>
      </c>
      <c r="G812" s="11">
        <v>100</v>
      </c>
      <c r="H812">
        <v>0</v>
      </c>
      <c r="I812" s="11">
        <v>2</v>
      </c>
      <c r="J812" s="11">
        <v>120</v>
      </c>
      <c r="K812">
        <v>1.6795100000000001</v>
      </c>
      <c r="N812">
        <v>1.54</v>
      </c>
      <c r="O812" s="11">
        <v>0.3</v>
      </c>
      <c r="P812" s="11">
        <v>5</v>
      </c>
      <c r="Q812" s="11">
        <v>11</v>
      </c>
      <c r="R812">
        <v>141.80000000000001</v>
      </c>
      <c r="S812">
        <v>850</v>
      </c>
      <c r="T812" s="11">
        <v>60</v>
      </c>
      <c r="W812">
        <v>0</v>
      </c>
      <c r="X812">
        <v>1</v>
      </c>
      <c r="Y812" s="11">
        <v>360</v>
      </c>
      <c r="Z812" s="11">
        <v>27.138100000000001</v>
      </c>
    </row>
    <row r="813" spans="1:26" x14ac:dyDescent="0.25">
      <c r="A813" s="11">
        <v>1.49</v>
      </c>
      <c r="B813" s="11">
        <v>2</v>
      </c>
      <c r="C813" s="11">
        <v>5</v>
      </c>
      <c r="D813" s="11">
        <v>8.3000000000000007</v>
      </c>
      <c r="E813" s="11">
        <v>207</v>
      </c>
      <c r="F813" s="11">
        <v>480</v>
      </c>
      <c r="G813" s="11">
        <v>100</v>
      </c>
      <c r="H813">
        <v>0</v>
      </c>
      <c r="I813" s="11">
        <v>2</v>
      </c>
      <c r="J813" s="11">
        <v>130</v>
      </c>
      <c r="K813">
        <v>1.35666</v>
      </c>
      <c r="N813">
        <v>1.54</v>
      </c>
      <c r="O813" s="11">
        <v>0.3</v>
      </c>
      <c r="P813" s="11">
        <v>5</v>
      </c>
      <c r="Q813" s="11">
        <v>11</v>
      </c>
      <c r="R813">
        <v>141.80000000000001</v>
      </c>
      <c r="S813">
        <v>850</v>
      </c>
      <c r="T813" s="11">
        <v>90</v>
      </c>
      <c r="W813">
        <v>0</v>
      </c>
      <c r="X813">
        <v>1</v>
      </c>
      <c r="Y813">
        <v>0</v>
      </c>
      <c r="Z813">
        <v>36.267000000000003</v>
      </c>
    </row>
    <row r="814" spans="1:26" x14ac:dyDescent="0.25">
      <c r="A814" s="11">
        <v>1.49</v>
      </c>
      <c r="B814" s="11">
        <v>2</v>
      </c>
      <c r="C814" s="11">
        <v>5</v>
      </c>
      <c r="D814" s="11">
        <v>8.3000000000000007</v>
      </c>
      <c r="E814" s="11">
        <v>207</v>
      </c>
      <c r="F814" s="11">
        <v>480</v>
      </c>
      <c r="G814" s="11">
        <v>100</v>
      </c>
      <c r="H814">
        <v>0</v>
      </c>
      <c r="I814" s="11">
        <v>2</v>
      </c>
      <c r="J814" s="11">
        <v>140</v>
      </c>
      <c r="K814">
        <v>1.32165</v>
      </c>
      <c r="N814">
        <v>1.54</v>
      </c>
      <c r="O814" s="11">
        <v>0.3</v>
      </c>
      <c r="P814" s="11">
        <v>5</v>
      </c>
      <c r="Q814" s="11">
        <v>11</v>
      </c>
      <c r="R814">
        <v>141.80000000000001</v>
      </c>
      <c r="S814">
        <v>850</v>
      </c>
      <c r="T814" s="11">
        <v>90</v>
      </c>
      <c r="W814">
        <v>0</v>
      </c>
      <c r="X814">
        <v>1</v>
      </c>
      <c r="Y814" s="11">
        <v>30</v>
      </c>
      <c r="Z814">
        <v>22.892000000000003</v>
      </c>
    </row>
    <row r="815" spans="1:26" x14ac:dyDescent="0.25">
      <c r="A815" s="11">
        <v>1.49</v>
      </c>
      <c r="B815" s="11">
        <v>3</v>
      </c>
      <c r="C815" s="11">
        <v>5</v>
      </c>
      <c r="D815" s="11">
        <v>8.3000000000000007</v>
      </c>
      <c r="E815" s="11">
        <v>207</v>
      </c>
      <c r="F815" s="11">
        <v>480</v>
      </c>
      <c r="G815" s="11">
        <v>100</v>
      </c>
      <c r="H815">
        <v>0</v>
      </c>
      <c r="I815" s="11">
        <v>2</v>
      </c>
      <c r="J815" s="11">
        <v>1</v>
      </c>
      <c r="K815">
        <v>0.95408000000000004</v>
      </c>
      <c r="N815">
        <v>1.54</v>
      </c>
      <c r="O815" s="11">
        <v>0.3</v>
      </c>
      <c r="P815" s="11">
        <v>5</v>
      </c>
      <c r="Q815" s="11">
        <v>11</v>
      </c>
      <c r="R815">
        <v>141.80000000000001</v>
      </c>
      <c r="S815">
        <v>850</v>
      </c>
      <c r="T815" s="11">
        <v>90</v>
      </c>
      <c r="W815">
        <v>0</v>
      </c>
      <c r="X815">
        <v>1</v>
      </c>
      <c r="Y815" s="11">
        <v>60</v>
      </c>
      <c r="Z815">
        <v>33.188699999999997</v>
      </c>
    </row>
    <row r="816" spans="1:26" x14ac:dyDescent="0.25">
      <c r="A816" s="11">
        <v>1.49</v>
      </c>
      <c r="B816" s="11">
        <v>3</v>
      </c>
      <c r="C816" s="11">
        <v>5</v>
      </c>
      <c r="D816" s="11">
        <v>8.3000000000000007</v>
      </c>
      <c r="E816" s="11">
        <v>207</v>
      </c>
      <c r="F816" s="11">
        <v>480</v>
      </c>
      <c r="G816" s="11">
        <v>100</v>
      </c>
      <c r="H816">
        <v>0</v>
      </c>
      <c r="I816" s="11">
        <v>2</v>
      </c>
      <c r="J816" s="11">
        <v>50</v>
      </c>
      <c r="K816">
        <v>0.78681999999999996</v>
      </c>
      <c r="N816">
        <v>1.54</v>
      </c>
      <c r="O816" s="11">
        <v>0.3</v>
      </c>
      <c r="P816" s="11">
        <v>5</v>
      </c>
      <c r="Q816" s="11">
        <v>11</v>
      </c>
      <c r="R816">
        <v>141.80000000000001</v>
      </c>
      <c r="S816">
        <v>850</v>
      </c>
      <c r="T816" s="11">
        <v>90</v>
      </c>
      <c r="W816">
        <v>0</v>
      </c>
      <c r="X816">
        <v>1</v>
      </c>
      <c r="Y816" s="11">
        <v>90</v>
      </c>
      <c r="Z816">
        <v>15.567599999999999</v>
      </c>
    </row>
    <row r="817" spans="1:26" x14ac:dyDescent="0.25">
      <c r="A817" s="11">
        <v>1.49</v>
      </c>
      <c r="B817" s="11">
        <v>3</v>
      </c>
      <c r="C817" s="11">
        <v>5</v>
      </c>
      <c r="D817" s="11">
        <v>8.3000000000000007</v>
      </c>
      <c r="E817" s="11">
        <v>207</v>
      </c>
      <c r="F817" s="11">
        <v>480</v>
      </c>
      <c r="G817" s="11">
        <v>100</v>
      </c>
      <c r="H817">
        <v>0</v>
      </c>
      <c r="I817" s="11">
        <v>2</v>
      </c>
      <c r="J817" s="11">
        <v>60</v>
      </c>
      <c r="K817">
        <v>0.67401999999999995</v>
      </c>
      <c r="N817">
        <v>1.54</v>
      </c>
      <c r="O817" s="11">
        <v>0.3</v>
      </c>
      <c r="P817" s="11">
        <v>5</v>
      </c>
      <c r="Q817" s="11">
        <v>11</v>
      </c>
      <c r="R817">
        <v>141.80000000000001</v>
      </c>
      <c r="S817">
        <v>850</v>
      </c>
      <c r="T817" s="11">
        <v>90</v>
      </c>
      <c r="W817">
        <v>0</v>
      </c>
      <c r="X817">
        <v>1</v>
      </c>
      <c r="Y817" s="11">
        <v>120</v>
      </c>
      <c r="Z817">
        <v>16.098399999999998</v>
      </c>
    </row>
    <row r="818" spans="1:26" x14ac:dyDescent="0.25">
      <c r="A818" s="11">
        <v>1.49</v>
      </c>
      <c r="B818" s="11">
        <v>3</v>
      </c>
      <c r="C818" s="11">
        <v>5</v>
      </c>
      <c r="D818" s="11">
        <v>8.3000000000000007</v>
      </c>
      <c r="E818" s="11">
        <v>207</v>
      </c>
      <c r="F818" s="11">
        <v>480</v>
      </c>
      <c r="G818" s="11">
        <v>100</v>
      </c>
      <c r="H818">
        <v>0</v>
      </c>
      <c r="I818" s="11">
        <v>2</v>
      </c>
      <c r="J818" s="11">
        <v>70</v>
      </c>
      <c r="K818">
        <v>1.0435399999999999</v>
      </c>
      <c r="N818">
        <v>1.54</v>
      </c>
      <c r="O818" s="11">
        <v>0.3</v>
      </c>
      <c r="P818" s="11">
        <v>5</v>
      </c>
      <c r="Q818" s="11">
        <v>11</v>
      </c>
      <c r="R818">
        <v>141.80000000000001</v>
      </c>
      <c r="S818">
        <v>850</v>
      </c>
      <c r="T818" s="11">
        <v>90</v>
      </c>
      <c r="W818">
        <v>0</v>
      </c>
      <c r="X818">
        <v>1</v>
      </c>
      <c r="Y818" s="11">
        <v>150</v>
      </c>
      <c r="Z818">
        <v>14.293800000000001</v>
      </c>
    </row>
    <row r="819" spans="1:26" x14ac:dyDescent="0.25">
      <c r="A819" s="11">
        <v>1.49</v>
      </c>
      <c r="B819" s="11">
        <v>3</v>
      </c>
      <c r="C819" s="11">
        <v>5</v>
      </c>
      <c r="D819" s="11">
        <v>8.3000000000000007</v>
      </c>
      <c r="E819" s="11">
        <v>207</v>
      </c>
      <c r="F819" s="11">
        <v>480</v>
      </c>
      <c r="G819" s="11">
        <v>100</v>
      </c>
      <c r="H819">
        <v>0</v>
      </c>
      <c r="I819" s="11">
        <v>2</v>
      </c>
      <c r="J819" s="11">
        <v>80</v>
      </c>
      <c r="K819">
        <v>1.18746</v>
      </c>
      <c r="N819">
        <v>1.54</v>
      </c>
      <c r="O819" s="11">
        <v>0.3</v>
      </c>
      <c r="P819" s="11">
        <v>5</v>
      </c>
      <c r="Q819" s="11">
        <v>11</v>
      </c>
      <c r="R819">
        <v>141.80000000000001</v>
      </c>
      <c r="S819">
        <v>850</v>
      </c>
      <c r="T819" s="11">
        <v>90</v>
      </c>
      <c r="W819">
        <v>0</v>
      </c>
      <c r="X819">
        <v>1</v>
      </c>
      <c r="Y819" s="11">
        <v>180</v>
      </c>
      <c r="Z819">
        <v>18.0091</v>
      </c>
    </row>
    <row r="820" spans="1:26" x14ac:dyDescent="0.25">
      <c r="A820" s="11">
        <v>1.49</v>
      </c>
      <c r="B820" s="11">
        <v>3</v>
      </c>
      <c r="C820" s="11">
        <v>5</v>
      </c>
      <c r="D820" s="11">
        <v>8.3000000000000007</v>
      </c>
      <c r="E820" s="11">
        <v>207</v>
      </c>
      <c r="F820" s="11">
        <v>480</v>
      </c>
      <c r="G820" s="11">
        <v>100</v>
      </c>
      <c r="H820">
        <v>0</v>
      </c>
      <c r="I820" s="11">
        <v>2</v>
      </c>
      <c r="J820" s="11">
        <v>90</v>
      </c>
      <c r="K820">
        <v>1.4013899999999999</v>
      </c>
      <c r="N820">
        <v>1.54</v>
      </c>
      <c r="O820" s="11">
        <v>0.3</v>
      </c>
      <c r="P820" s="11">
        <v>5</v>
      </c>
      <c r="Q820" s="11">
        <v>11</v>
      </c>
      <c r="R820">
        <v>141.80000000000001</v>
      </c>
      <c r="S820">
        <v>850</v>
      </c>
      <c r="T820" s="11">
        <v>90</v>
      </c>
      <c r="W820">
        <v>0</v>
      </c>
      <c r="X820">
        <v>1</v>
      </c>
      <c r="Y820" s="11">
        <v>210</v>
      </c>
      <c r="Z820">
        <v>19.813600000000001</v>
      </c>
    </row>
    <row r="821" spans="1:26" x14ac:dyDescent="0.25">
      <c r="A821" s="11">
        <v>1.49</v>
      </c>
      <c r="B821" s="11">
        <v>3</v>
      </c>
      <c r="C821" s="11">
        <v>5</v>
      </c>
      <c r="D821" s="11">
        <v>8.3000000000000007</v>
      </c>
      <c r="E821" s="11">
        <v>207</v>
      </c>
      <c r="F821" s="11">
        <v>480</v>
      </c>
      <c r="G821" s="11">
        <v>100</v>
      </c>
      <c r="H821">
        <v>0</v>
      </c>
      <c r="I821" s="11">
        <v>2</v>
      </c>
      <c r="J821" s="11">
        <v>100</v>
      </c>
      <c r="K821">
        <v>1.4908600000000001</v>
      </c>
      <c r="N821">
        <v>1.54</v>
      </c>
      <c r="O821" s="11">
        <v>0.3</v>
      </c>
      <c r="P821" s="11">
        <v>5</v>
      </c>
      <c r="Q821" s="11">
        <v>11</v>
      </c>
      <c r="R821">
        <v>141.80000000000001</v>
      </c>
      <c r="S821">
        <v>850</v>
      </c>
      <c r="T821" s="11">
        <v>90</v>
      </c>
      <c r="W821">
        <v>0</v>
      </c>
      <c r="X821">
        <v>1</v>
      </c>
      <c r="Y821" s="11">
        <v>240</v>
      </c>
      <c r="Z821">
        <v>25.8642</v>
      </c>
    </row>
    <row r="822" spans="1:26" x14ac:dyDescent="0.25">
      <c r="A822" s="11">
        <v>1.49</v>
      </c>
      <c r="B822" s="11">
        <v>3</v>
      </c>
      <c r="C822" s="11">
        <v>5</v>
      </c>
      <c r="D822" s="11">
        <v>8.3000000000000007</v>
      </c>
      <c r="E822" s="11">
        <v>207</v>
      </c>
      <c r="F822" s="11">
        <v>480</v>
      </c>
      <c r="G822" s="11">
        <v>100</v>
      </c>
      <c r="H822">
        <v>0</v>
      </c>
      <c r="I822" s="11">
        <v>2</v>
      </c>
      <c r="J822" s="11">
        <v>110</v>
      </c>
      <c r="K822">
        <v>1.35666</v>
      </c>
      <c r="N822">
        <v>1.54</v>
      </c>
      <c r="O822" s="11">
        <v>0.3</v>
      </c>
      <c r="P822" s="11">
        <v>5</v>
      </c>
      <c r="Q822" s="11">
        <v>11</v>
      </c>
      <c r="R822">
        <v>141.80000000000001</v>
      </c>
      <c r="S822">
        <v>850</v>
      </c>
      <c r="T822" s="11">
        <v>90</v>
      </c>
      <c r="W822">
        <v>0</v>
      </c>
      <c r="X822">
        <v>1</v>
      </c>
      <c r="Y822" s="11">
        <v>270</v>
      </c>
      <c r="Z822">
        <v>22.255099999999999</v>
      </c>
    </row>
    <row r="823" spans="1:26" x14ac:dyDescent="0.25">
      <c r="A823" s="11">
        <v>1.49</v>
      </c>
      <c r="B823" s="11">
        <v>3</v>
      </c>
      <c r="C823" s="11">
        <v>5</v>
      </c>
      <c r="D823" s="11">
        <v>8.3000000000000007</v>
      </c>
      <c r="E823" s="11">
        <v>207</v>
      </c>
      <c r="F823" s="11">
        <v>480</v>
      </c>
      <c r="G823" s="11">
        <v>100</v>
      </c>
      <c r="H823">
        <v>0</v>
      </c>
      <c r="I823" s="11">
        <v>2</v>
      </c>
      <c r="J823" s="11">
        <v>120</v>
      </c>
      <c r="K823">
        <v>1.17774</v>
      </c>
      <c r="N823">
        <v>1.54</v>
      </c>
      <c r="O823" s="11">
        <v>0.3</v>
      </c>
      <c r="P823" s="11">
        <v>5</v>
      </c>
      <c r="Q823" s="11">
        <v>11</v>
      </c>
      <c r="R823">
        <v>141.80000000000001</v>
      </c>
      <c r="S823">
        <v>850</v>
      </c>
      <c r="T823" s="11">
        <v>90</v>
      </c>
      <c r="W823">
        <v>0</v>
      </c>
      <c r="X823">
        <v>1</v>
      </c>
      <c r="Y823" s="11">
        <v>300</v>
      </c>
      <c r="Z823">
        <v>2.7234000000000003</v>
      </c>
    </row>
    <row r="824" spans="1:26" x14ac:dyDescent="0.25">
      <c r="A824" s="11">
        <v>1.49</v>
      </c>
      <c r="B824" s="11">
        <v>3</v>
      </c>
      <c r="C824" s="11">
        <v>5</v>
      </c>
      <c r="D824" s="11">
        <v>8.3000000000000007</v>
      </c>
      <c r="E824" s="11">
        <v>207</v>
      </c>
      <c r="F824" s="11">
        <v>480</v>
      </c>
      <c r="G824" s="11">
        <v>100</v>
      </c>
      <c r="H824">
        <v>0</v>
      </c>
      <c r="I824" s="11">
        <v>2</v>
      </c>
      <c r="J824" s="11">
        <v>130</v>
      </c>
      <c r="K824">
        <v>1.6231100000000001</v>
      </c>
      <c r="N824">
        <v>1.54</v>
      </c>
      <c r="O824" s="11">
        <v>0.3</v>
      </c>
      <c r="P824" s="11">
        <v>5</v>
      </c>
      <c r="Q824" s="11">
        <v>11</v>
      </c>
      <c r="R824">
        <v>141.80000000000001</v>
      </c>
      <c r="S824">
        <v>850</v>
      </c>
      <c r="T824" s="11">
        <v>90</v>
      </c>
      <c r="W824">
        <v>0</v>
      </c>
      <c r="X824">
        <v>1</v>
      </c>
      <c r="Y824" s="11">
        <v>330</v>
      </c>
      <c r="Z824">
        <v>30.747199999999999</v>
      </c>
    </row>
    <row r="825" spans="1:26" x14ac:dyDescent="0.25">
      <c r="A825" s="11">
        <v>1.49</v>
      </c>
      <c r="B825" s="11">
        <v>3</v>
      </c>
      <c r="C825" s="11">
        <v>5</v>
      </c>
      <c r="D825" s="11">
        <v>8.3000000000000007</v>
      </c>
      <c r="E825" s="11">
        <v>207</v>
      </c>
      <c r="F825" s="11">
        <v>480</v>
      </c>
      <c r="G825" s="11">
        <v>100</v>
      </c>
      <c r="H825">
        <v>0</v>
      </c>
      <c r="I825" s="11">
        <v>2</v>
      </c>
      <c r="J825" s="11">
        <v>140</v>
      </c>
      <c r="K825">
        <v>1.2108000000000001</v>
      </c>
      <c r="N825">
        <v>1.54</v>
      </c>
      <c r="O825" s="11">
        <v>0.3</v>
      </c>
      <c r="P825" s="11">
        <v>5</v>
      </c>
      <c r="Q825" s="11">
        <v>11</v>
      </c>
      <c r="R825">
        <v>141.80000000000001</v>
      </c>
      <c r="S825">
        <v>850</v>
      </c>
      <c r="T825" s="11">
        <v>90</v>
      </c>
      <c r="W825">
        <v>0</v>
      </c>
      <c r="X825">
        <v>1</v>
      </c>
      <c r="Y825" s="11">
        <v>360</v>
      </c>
      <c r="Z825">
        <v>24.696600000000004</v>
      </c>
    </row>
    <row r="826" spans="1:26" x14ac:dyDescent="0.25">
      <c r="A826" s="11">
        <v>1.49</v>
      </c>
      <c r="B826" s="11">
        <v>4</v>
      </c>
      <c r="C826" s="11">
        <v>5</v>
      </c>
      <c r="D826" s="11">
        <v>8.3000000000000007</v>
      </c>
      <c r="E826" s="11">
        <v>207</v>
      </c>
      <c r="F826" s="11">
        <v>480</v>
      </c>
      <c r="G826" s="11">
        <v>100</v>
      </c>
      <c r="H826">
        <v>0</v>
      </c>
      <c r="I826" s="11">
        <v>2</v>
      </c>
      <c r="J826" s="11">
        <v>1</v>
      </c>
      <c r="K826">
        <v>0.81988000000000005</v>
      </c>
      <c r="N826">
        <v>1.54</v>
      </c>
      <c r="O826" s="11">
        <v>0.3</v>
      </c>
      <c r="P826" s="11">
        <v>5</v>
      </c>
      <c r="Q826" s="11">
        <v>11</v>
      </c>
      <c r="R826">
        <v>141.80000000000001</v>
      </c>
      <c r="S826">
        <v>850</v>
      </c>
      <c r="T826" s="11">
        <v>120</v>
      </c>
      <c r="W826">
        <v>0</v>
      </c>
      <c r="X826">
        <v>1</v>
      </c>
      <c r="Y826">
        <v>0</v>
      </c>
      <c r="Z826">
        <v>27.138100000000001</v>
      </c>
    </row>
    <row r="827" spans="1:26" x14ac:dyDescent="0.25">
      <c r="A827" s="11">
        <v>1.49</v>
      </c>
      <c r="B827" s="11">
        <v>4</v>
      </c>
      <c r="C827" s="11">
        <v>5</v>
      </c>
      <c r="D827" s="11">
        <v>8.3000000000000007</v>
      </c>
      <c r="E827" s="11">
        <v>207</v>
      </c>
      <c r="F827" s="11">
        <v>480</v>
      </c>
      <c r="G827" s="11">
        <v>100</v>
      </c>
      <c r="H827">
        <v>0</v>
      </c>
      <c r="I827" s="11">
        <v>2</v>
      </c>
      <c r="J827" s="11">
        <v>50</v>
      </c>
      <c r="K827">
        <v>0.73041999999999996</v>
      </c>
      <c r="N827">
        <v>1.54</v>
      </c>
      <c r="O827" s="11">
        <v>0.3</v>
      </c>
      <c r="P827" s="11">
        <v>5</v>
      </c>
      <c r="Q827" s="11">
        <v>11</v>
      </c>
      <c r="R827">
        <v>141.80000000000001</v>
      </c>
      <c r="S827">
        <v>850</v>
      </c>
      <c r="T827" s="11">
        <v>120</v>
      </c>
      <c r="W827">
        <v>0</v>
      </c>
      <c r="X827">
        <v>1</v>
      </c>
      <c r="Y827" s="11">
        <v>30</v>
      </c>
      <c r="Z827">
        <v>17.372199999999999</v>
      </c>
    </row>
    <row r="828" spans="1:26" x14ac:dyDescent="0.25">
      <c r="A828" s="11">
        <v>1.49</v>
      </c>
      <c r="B828" s="11">
        <v>4</v>
      </c>
      <c r="C828" s="11">
        <v>5</v>
      </c>
      <c r="D828" s="11">
        <v>8.3000000000000007</v>
      </c>
      <c r="E828" s="11">
        <v>207</v>
      </c>
      <c r="F828" s="11">
        <v>480</v>
      </c>
      <c r="G828" s="11">
        <v>100</v>
      </c>
      <c r="H828">
        <v>0</v>
      </c>
      <c r="I828" s="11">
        <v>2</v>
      </c>
      <c r="J828" s="11">
        <v>60</v>
      </c>
      <c r="K828">
        <v>1.0649299999999999</v>
      </c>
      <c r="N828">
        <v>1.54</v>
      </c>
      <c r="O828" s="11">
        <v>0.3</v>
      </c>
      <c r="P828" s="11">
        <v>5</v>
      </c>
      <c r="Q828" s="11">
        <v>11</v>
      </c>
      <c r="R828">
        <v>141.80000000000001</v>
      </c>
      <c r="S828">
        <v>850</v>
      </c>
      <c r="T828" s="11">
        <v>120</v>
      </c>
      <c r="W828">
        <v>0</v>
      </c>
      <c r="X828">
        <v>1</v>
      </c>
      <c r="Y828" s="11">
        <v>60</v>
      </c>
      <c r="Z828">
        <v>28.305699999999998</v>
      </c>
    </row>
    <row r="829" spans="1:26" x14ac:dyDescent="0.25">
      <c r="A829" s="11">
        <v>1.49</v>
      </c>
      <c r="B829" s="11">
        <v>4</v>
      </c>
      <c r="C829" s="11">
        <v>5</v>
      </c>
      <c r="D829" s="11">
        <v>8.3000000000000007</v>
      </c>
      <c r="E829" s="11">
        <v>207</v>
      </c>
      <c r="F829" s="11">
        <v>480</v>
      </c>
      <c r="G829" s="11">
        <v>100</v>
      </c>
      <c r="H829">
        <v>0</v>
      </c>
      <c r="I829" s="11">
        <v>2</v>
      </c>
      <c r="J829" s="11">
        <v>70</v>
      </c>
      <c r="K829">
        <v>1.24386</v>
      </c>
      <c r="N829">
        <v>1.54</v>
      </c>
      <c r="O829" s="11">
        <v>0.3</v>
      </c>
      <c r="P829" s="11">
        <v>5</v>
      </c>
      <c r="Q829" s="11">
        <v>11</v>
      </c>
      <c r="R829">
        <v>141.80000000000001</v>
      </c>
      <c r="S829">
        <v>850</v>
      </c>
      <c r="T829" s="11">
        <v>120</v>
      </c>
      <c r="W829">
        <v>0</v>
      </c>
      <c r="X829">
        <v>1</v>
      </c>
      <c r="Y829" s="11">
        <v>90</v>
      </c>
      <c r="Z829">
        <v>20.981299999999997</v>
      </c>
    </row>
    <row r="830" spans="1:26" x14ac:dyDescent="0.25">
      <c r="A830" s="11">
        <v>1.49</v>
      </c>
      <c r="B830" s="11">
        <v>4</v>
      </c>
      <c r="C830" s="11">
        <v>5</v>
      </c>
      <c r="D830" s="11">
        <v>8.3000000000000007</v>
      </c>
      <c r="E830" s="11">
        <v>207</v>
      </c>
      <c r="F830" s="11">
        <v>480</v>
      </c>
      <c r="G830" s="11">
        <v>100</v>
      </c>
      <c r="H830">
        <v>0</v>
      </c>
      <c r="I830" s="11">
        <v>2</v>
      </c>
      <c r="J830" s="11">
        <v>80</v>
      </c>
      <c r="K830">
        <v>1.4461200000000001</v>
      </c>
      <c r="N830">
        <v>1.54</v>
      </c>
      <c r="O830" s="11">
        <v>0.3</v>
      </c>
      <c r="P830" s="11">
        <v>5</v>
      </c>
      <c r="Q830" s="11">
        <v>11</v>
      </c>
      <c r="R830">
        <v>141.80000000000001</v>
      </c>
      <c r="S830">
        <v>850</v>
      </c>
      <c r="T830" s="11">
        <v>120</v>
      </c>
      <c r="W830">
        <v>0</v>
      </c>
      <c r="X830">
        <v>1</v>
      </c>
      <c r="Y830" s="11">
        <v>120</v>
      </c>
      <c r="Z830">
        <v>23.422800000000002</v>
      </c>
    </row>
    <row r="831" spans="1:26" x14ac:dyDescent="0.25">
      <c r="A831" s="11">
        <v>1.49</v>
      </c>
      <c r="B831" s="11">
        <v>4</v>
      </c>
      <c r="C831" s="11">
        <v>5</v>
      </c>
      <c r="D831" s="11">
        <v>8.3000000000000007</v>
      </c>
      <c r="E831" s="11">
        <v>207</v>
      </c>
      <c r="F831" s="11">
        <v>480</v>
      </c>
      <c r="G831" s="11">
        <v>100</v>
      </c>
      <c r="H831">
        <v>0</v>
      </c>
      <c r="I831" s="11">
        <v>2</v>
      </c>
      <c r="J831" s="11">
        <v>90</v>
      </c>
      <c r="K831">
        <v>1.31193</v>
      </c>
      <c r="N831">
        <v>1.54</v>
      </c>
      <c r="O831" s="11">
        <v>0.3</v>
      </c>
      <c r="P831" s="11">
        <v>5</v>
      </c>
      <c r="Q831" s="11">
        <v>11</v>
      </c>
      <c r="R831">
        <v>141.80000000000001</v>
      </c>
      <c r="S831">
        <v>850</v>
      </c>
      <c r="T831" s="11">
        <v>120</v>
      </c>
      <c r="W831">
        <v>0</v>
      </c>
      <c r="X831">
        <v>1</v>
      </c>
      <c r="Y831" s="11">
        <v>150</v>
      </c>
      <c r="Z831">
        <v>16.735299999999999</v>
      </c>
    </row>
    <row r="832" spans="1:26" x14ac:dyDescent="0.25">
      <c r="A832" s="11">
        <v>1.49</v>
      </c>
      <c r="B832" s="11">
        <v>4</v>
      </c>
      <c r="C832" s="11">
        <v>5</v>
      </c>
      <c r="D832" s="11">
        <v>8.3000000000000007</v>
      </c>
      <c r="E832" s="11">
        <v>207</v>
      </c>
      <c r="F832" s="11">
        <v>480</v>
      </c>
      <c r="G832" s="11">
        <v>100</v>
      </c>
      <c r="H832">
        <v>0</v>
      </c>
      <c r="I832" s="11">
        <v>2</v>
      </c>
      <c r="J832" s="11">
        <v>100</v>
      </c>
      <c r="K832">
        <v>1.66784</v>
      </c>
      <c r="N832">
        <v>1.54</v>
      </c>
      <c r="O832" s="11">
        <v>0.3</v>
      </c>
      <c r="P832" s="11">
        <v>5</v>
      </c>
      <c r="Q832" s="11">
        <v>11</v>
      </c>
      <c r="R832">
        <v>141.80000000000001</v>
      </c>
      <c r="S832">
        <v>850</v>
      </c>
      <c r="T832" s="11">
        <v>120</v>
      </c>
      <c r="W832">
        <v>0</v>
      </c>
      <c r="X832">
        <v>1</v>
      </c>
      <c r="Y832" s="11">
        <v>180</v>
      </c>
      <c r="Z832">
        <v>19.1767</v>
      </c>
    </row>
    <row r="833" spans="1:26" x14ac:dyDescent="0.25">
      <c r="A833" s="11">
        <v>1.49</v>
      </c>
      <c r="B833" s="11">
        <v>4</v>
      </c>
      <c r="C833" s="11">
        <v>5</v>
      </c>
      <c r="D833" s="11">
        <v>8.3000000000000007</v>
      </c>
      <c r="E833" s="11">
        <v>207</v>
      </c>
      <c r="F833" s="11">
        <v>480</v>
      </c>
      <c r="G833" s="11">
        <v>100</v>
      </c>
      <c r="H833">
        <v>0</v>
      </c>
      <c r="I833" s="11">
        <v>2</v>
      </c>
      <c r="J833" s="11">
        <v>110</v>
      </c>
      <c r="K833">
        <v>1.8701000000000001</v>
      </c>
      <c r="N833">
        <v>1.54</v>
      </c>
      <c r="O833" s="11">
        <v>0.3</v>
      </c>
      <c r="P833" s="11">
        <v>5</v>
      </c>
      <c r="Q833" s="11">
        <v>11</v>
      </c>
      <c r="R833">
        <v>141.80000000000001</v>
      </c>
      <c r="S833">
        <v>850</v>
      </c>
      <c r="T833" s="11">
        <v>120</v>
      </c>
      <c r="W833">
        <v>0</v>
      </c>
      <c r="X833">
        <v>1</v>
      </c>
      <c r="Y833" s="11">
        <v>210</v>
      </c>
      <c r="Z833">
        <v>0.91880000000000006</v>
      </c>
    </row>
    <row r="834" spans="1:26" x14ac:dyDescent="0.25">
      <c r="A834" s="11">
        <v>1.49</v>
      </c>
      <c r="B834" s="11">
        <v>4</v>
      </c>
      <c r="C834" s="11">
        <v>5</v>
      </c>
      <c r="D834" s="11">
        <v>8.3000000000000007</v>
      </c>
      <c r="E834" s="11">
        <v>207</v>
      </c>
      <c r="F834" s="11">
        <v>480</v>
      </c>
      <c r="G834" s="11">
        <v>100</v>
      </c>
      <c r="H834">
        <v>0</v>
      </c>
      <c r="I834" s="11">
        <v>2</v>
      </c>
      <c r="J834" s="11">
        <v>120</v>
      </c>
      <c r="K834">
        <v>1.5336399999999999</v>
      </c>
      <c r="N834">
        <v>1.54</v>
      </c>
      <c r="O834" s="11">
        <v>0.3</v>
      </c>
      <c r="P834" s="11">
        <v>5</v>
      </c>
      <c r="Q834" s="11">
        <v>11</v>
      </c>
      <c r="R834">
        <v>141.80000000000001</v>
      </c>
      <c r="S834">
        <v>850</v>
      </c>
      <c r="T834" s="11">
        <v>120</v>
      </c>
      <c r="W834">
        <v>0</v>
      </c>
      <c r="X834">
        <v>1</v>
      </c>
      <c r="Y834" s="11">
        <v>240</v>
      </c>
      <c r="Z834">
        <v>30.747199999999999</v>
      </c>
    </row>
    <row r="835" spans="1:26" x14ac:dyDescent="0.25">
      <c r="A835" s="11">
        <v>1.49</v>
      </c>
      <c r="B835" s="11">
        <v>4</v>
      </c>
      <c r="C835" s="11">
        <v>5</v>
      </c>
      <c r="D835" s="11">
        <v>8.3000000000000007</v>
      </c>
      <c r="E835" s="11">
        <v>207</v>
      </c>
      <c r="F835" s="11">
        <v>480</v>
      </c>
      <c r="G835" s="11">
        <v>100</v>
      </c>
      <c r="H835">
        <v>0</v>
      </c>
      <c r="I835" s="11">
        <v>2</v>
      </c>
      <c r="J835" s="11">
        <v>130</v>
      </c>
      <c r="K835">
        <v>2.1034799999999998</v>
      </c>
      <c r="N835">
        <v>1.54</v>
      </c>
      <c r="O835" s="11">
        <v>0.3</v>
      </c>
      <c r="P835" s="11">
        <v>5</v>
      </c>
      <c r="Q835" s="11">
        <v>11</v>
      </c>
      <c r="R835">
        <v>141.80000000000001</v>
      </c>
      <c r="S835">
        <v>850</v>
      </c>
      <c r="T835" s="11">
        <v>120</v>
      </c>
      <c r="W835">
        <v>0</v>
      </c>
      <c r="X835">
        <v>1</v>
      </c>
      <c r="Y835" s="11">
        <v>270</v>
      </c>
      <c r="Z835">
        <v>31.3841</v>
      </c>
    </row>
    <row r="836" spans="1:26" x14ac:dyDescent="0.25">
      <c r="A836" s="11">
        <v>1.49</v>
      </c>
      <c r="B836" s="11">
        <v>4</v>
      </c>
      <c r="C836" s="11">
        <v>5</v>
      </c>
      <c r="D836" s="11">
        <v>8.3000000000000007</v>
      </c>
      <c r="E836" s="11">
        <v>207</v>
      </c>
      <c r="F836" s="11">
        <v>480</v>
      </c>
      <c r="G836" s="11">
        <v>100</v>
      </c>
      <c r="H836">
        <v>0</v>
      </c>
      <c r="I836" s="11">
        <v>2</v>
      </c>
      <c r="J836" s="11">
        <v>140</v>
      </c>
      <c r="K836">
        <v>1.97123</v>
      </c>
      <c r="N836">
        <v>1.54</v>
      </c>
      <c r="O836" s="11">
        <v>0.3</v>
      </c>
      <c r="P836" s="11">
        <v>5</v>
      </c>
      <c r="Q836" s="11">
        <v>11</v>
      </c>
      <c r="R836">
        <v>141.80000000000001</v>
      </c>
      <c r="S836">
        <v>850</v>
      </c>
      <c r="T836" s="11">
        <v>120</v>
      </c>
      <c r="W836">
        <v>0</v>
      </c>
      <c r="X836">
        <v>1</v>
      </c>
      <c r="Y836" s="11">
        <v>300</v>
      </c>
      <c r="Z836">
        <v>0.91880000000000006</v>
      </c>
    </row>
    <row r="837" spans="1:26" x14ac:dyDescent="0.25">
      <c r="A837" s="11">
        <v>1.49</v>
      </c>
      <c r="B837" s="11">
        <v>5</v>
      </c>
      <c r="C837" s="11">
        <v>5</v>
      </c>
      <c r="D837" s="11">
        <v>8.3000000000000007</v>
      </c>
      <c r="E837" s="11">
        <v>207</v>
      </c>
      <c r="F837" s="11">
        <v>480</v>
      </c>
      <c r="G837" s="11">
        <v>100</v>
      </c>
      <c r="H837">
        <v>0</v>
      </c>
      <c r="I837" s="11">
        <v>2</v>
      </c>
      <c r="J837" s="11">
        <v>1</v>
      </c>
      <c r="K837">
        <v>1.4111199999999999</v>
      </c>
      <c r="N837">
        <v>1.54</v>
      </c>
      <c r="O837" s="11">
        <v>0.3</v>
      </c>
      <c r="P837" s="11">
        <v>5</v>
      </c>
      <c r="Q837" s="11">
        <v>11</v>
      </c>
      <c r="R837">
        <v>141.80000000000001</v>
      </c>
      <c r="S837">
        <v>850</v>
      </c>
      <c r="T837" s="11">
        <v>120</v>
      </c>
      <c r="W837">
        <v>0</v>
      </c>
      <c r="X837">
        <v>1</v>
      </c>
      <c r="Y837" s="11">
        <v>330</v>
      </c>
      <c r="Z837">
        <v>30.2164</v>
      </c>
    </row>
    <row r="838" spans="1:26" x14ac:dyDescent="0.25">
      <c r="A838" s="11">
        <v>1.49</v>
      </c>
      <c r="B838" s="11">
        <v>5</v>
      </c>
      <c r="C838" s="11">
        <v>5</v>
      </c>
      <c r="D838" s="11">
        <v>8.3000000000000007</v>
      </c>
      <c r="E838" s="11">
        <v>207</v>
      </c>
      <c r="F838" s="11">
        <v>480</v>
      </c>
      <c r="G838" s="11">
        <v>100</v>
      </c>
      <c r="H838">
        <v>0</v>
      </c>
      <c r="I838" s="11">
        <v>2</v>
      </c>
      <c r="J838" s="11">
        <v>50</v>
      </c>
      <c r="K838">
        <v>1.0532699999999999</v>
      </c>
      <c r="N838">
        <v>1.54</v>
      </c>
      <c r="O838" s="11">
        <v>0.3</v>
      </c>
      <c r="P838" s="11">
        <v>5</v>
      </c>
      <c r="Q838" s="11">
        <v>11</v>
      </c>
      <c r="R838">
        <v>141.80000000000001</v>
      </c>
      <c r="S838">
        <v>850</v>
      </c>
      <c r="T838" s="11">
        <v>120</v>
      </c>
      <c r="W838">
        <v>0</v>
      </c>
      <c r="X838">
        <v>1</v>
      </c>
      <c r="Y838" s="11">
        <v>360</v>
      </c>
      <c r="Z838">
        <v>25.8642</v>
      </c>
    </row>
    <row r="839" spans="1:26" x14ac:dyDescent="0.25">
      <c r="A839" s="11">
        <v>1.49</v>
      </c>
      <c r="B839" s="11">
        <v>5</v>
      </c>
      <c r="C839" s="11">
        <v>5</v>
      </c>
      <c r="D839" s="11">
        <v>8.3000000000000007</v>
      </c>
      <c r="E839" s="11">
        <v>207</v>
      </c>
      <c r="F839" s="11">
        <v>480</v>
      </c>
      <c r="G839" s="11">
        <v>100</v>
      </c>
      <c r="H839">
        <v>0</v>
      </c>
      <c r="I839" s="11">
        <v>2</v>
      </c>
      <c r="J839" s="11">
        <v>60</v>
      </c>
      <c r="K839">
        <v>1.18746</v>
      </c>
      <c r="N839">
        <v>1.54</v>
      </c>
      <c r="O839" s="11">
        <v>0.3</v>
      </c>
      <c r="P839" s="11">
        <v>5</v>
      </c>
      <c r="Q839" s="11">
        <v>11</v>
      </c>
      <c r="R839">
        <v>141.80000000000001</v>
      </c>
      <c r="S839">
        <v>850</v>
      </c>
      <c r="T839" s="11">
        <v>150</v>
      </c>
      <c r="W839">
        <v>0</v>
      </c>
      <c r="X839">
        <v>1</v>
      </c>
      <c r="Y839">
        <v>0</v>
      </c>
      <c r="Z839">
        <v>20.981299999999997</v>
      </c>
    </row>
    <row r="840" spans="1:26" x14ac:dyDescent="0.25">
      <c r="A840" s="11">
        <v>1.49</v>
      </c>
      <c r="B840" s="11">
        <v>5</v>
      </c>
      <c r="C840" s="11">
        <v>5</v>
      </c>
      <c r="D840" s="11">
        <v>8.3000000000000007</v>
      </c>
      <c r="E840" s="11">
        <v>207</v>
      </c>
      <c r="F840" s="11">
        <v>480</v>
      </c>
      <c r="G840" s="11">
        <v>100</v>
      </c>
      <c r="H840">
        <v>0</v>
      </c>
      <c r="I840" s="11">
        <v>2</v>
      </c>
      <c r="J840" s="11">
        <v>70</v>
      </c>
      <c r="K840">
        <v>1.3449899999999999</v>
      </c>
      <c r="N840">
        <v>1.54</v>
      </c>
      <c r="O840" s="11">
        <v>0.3</v>
      </c>
      <c r="P840" s="11">
        <v>5</v>
      </c>
      <c r="Q840" s="11">
        <v>11</v>
      </c>
      <c r="R840">
        <v>141.80000000000001</v>
      </c>
      <c r="S840">
        <v>850</v>
      </c>
      <c r="T840" s="11">
        <v>150</v>
      </c>
      <c r="W840">
        <v>0</v>
      </c>
      <c r="X840">
        <v>1</v>
      </c>
      <c r="Y840" s="11">
        <v>30</v>
      </c>
      <c r="Z840">
        <v>19.813600000000001</v>
      </c>
    </row>
    <row r="841" spans="1:26" x14ac:dyDescent="0.25">
      <c r="A841" s="11">
        <v>1.49</v>
      </c>
      <c r="B841" s="11">
        <v>5</v>
      </c>
      <c r="C841" s="11">
        <v>5</v>
      </c>
      <c r="D841" s="11">
        <v>8.3000000000000007</v>
      </c>
      <c r="E841" s="11">
        <v>207</v>
      </c>
      <c r="F841" s="11">
        <v>480</v>
      </c>
      <c r="G841" s="11">
        <v>100</v>
      </c>
      <c r="H841">
        <v>0</v>
      </c>
      <c r="I841" s="11">
        <v>2</v>
      </c>
      <c r="J841" s="11">
        <v>80</v>
      </c>
      <c r="K841">
        <v>1.2885899999999999</v>
      </c>
      <c r="N841">
        <v>1.54</v>
      </c>
      <c r="O841" s="11">
        <v>0.3</v>
      </c>
      <c r="P841" s="11">
        <v>5</v>
      </c>
      <c r="Q841" s="11">
        <v>11</v>
      </c>
      <c r="R841">
        <v>141.80000000000001</v>
      </c>
      <c r="S841">
        <v>850</v>
      </c>
      <c r="T841" s="11">
        <v>150</v>
      </c>
      <c r="W841">
        <v>0</v>
      </c>
      <c r="X841">
        <v>1</v>
      </c>
      <c r="Y841" s="11">
        <v>60</v>
      </c>
      <c r="Z841">
        <v>14.930699999999998</v>
      </c>
    </row>
    <row r="842" spans="1:26" x14ac:dyDescent="0.25">
      <c r="A842" s="11">
        <v>1.49</v>
      </c>
      <c r="B842" s="11">
        <v>5</v>
      </c>
      <c r="C842" s="11">
        <v>5</v>
      </c>
      <c r="D842" s="11">
        <v>8.3000000000000007</v>
      </c>
      <c r="E842" s="11">
        <v>207</v>
      </c>
      <c r="F842" s="11">
        <v>480</v>
      </c>
      <c r="G842" s="11">
        <v>100</v>
      </c>
      <c r="H842">
        <v>0</v>
      </c>
      <c r="I842" s="11">
        <v>2</v>
      </c>
      <c r="J842" s="11">
        <v>90</v>
      </c>
      <c r="K842">
        <v>1.5686500000000001</v>
      </c>
      <c r="N842">
        <v>1.54</v>
      </c>
      <c r="O842" s="11">
        <v>0.3</v>
      </c>
      <c r="P842" s="11">
        <v>5</v>
      </c>
      <c r="Q842" s="11">
        <v>11</v>
      </c>
      <c r="R842">
        <v>141.80000000000001</v>
      </c>
      <c r="S842">
        <v>850</v>
      </c>
      <c r="T842" s="11">
        <v>150</v>
      </c>
      <c r="W842">
        <v>0</v>
      </c>
      <c r="X842">
        <v>1</v>
      </c>
      <c r="Y842" s="11">
        <v>90</v>
      </c>
      <c r="Z842">
        <v>11.8523</v>
      </c>
    </row>
    <row r="843" spans="1:26" x14ac:dyDescent="0.25">
      <c r="A843" s="11">
        <v>1.49</v>
      </c>
      <c r="B843" s="11">
        <v>5</v>
      </c>
      <c r="C843" s="11">
        <v>5</v>
      </c>
      <c r="D843" s="11">
        <v>8.3000000000000007</v>
      </c>
      <c r="E843" s="11">
        <v>207</v>
      </c>
      <c r="F843" s="11">
        <v>480</v>
      </c>
      <c r="G843" s="11">
        <v>100</v>
      </c>
      <c r="H843">
        <v>0</v>
      </c>
      <c r="I843" s="11">
        <v>2</v>
      </c>
      <c r="J843" s="11">
        <v>100</v>
      </c>
      <c r="K843">
        <v>1.78064</v>
      </c>
      <c r="N843">
        <v>1.54</v>
      </c>
      <c r="O843" s="11">
        <v>0.3</v>
      </c>
      <c r="P843" s="11">
        <v>5</v>
      </c>
      <c r="Q843" s="11">
        <v>11</v>
      </c>
      <c r="R843">
        <v>141.80000000000001</v>
      </c>
      <c r="S843">
        <v>850</v>
      </c>
      <c r="T843" s="11">
        <v>150</v>
      </c>
      <c r="W843">
        <v>0</v>
      </c>
      <c r="X843">
        <v>1</v>
      </c>
      <c r="Y843" s="11">
        <v>120</v>
      </c>
      <c r="Z843">
        <v>20.450599999999998</v>
      </c>
    </row>
    <row r="844" spans="1:26" x14ac:dyDescent="0.25">
      <c r="A844" s="11">
        <v>1.49</v>
      </c>
      <c r="B844" s="11">
        <v>5</v>
      </c>
      <c r="C844" s="11">
        <v>5</v>
      </c>
      <c r="D844" s="11">
        <v>8.3000000000000007</v>
      </c>
      <c r="E844" s="11">
        <v>207</v>
      </c>
      <c r="F844" s="11">
        <v>480</v>
      </c>
      <c r="G844" s="11">
        <v>100</v>
      </c>
      <c r="H844">
        <v>0</v>
      </c>
      <c r="I844" s="11">
        <v>2</v>
      </c>
      <c r="J844" s="11">
        <v>110</v>
      </c>
      <c r="K844">
        <v>1.5900399999999999</v>
      </c>
      <c r="N844">
        <v>1.54</v>
      </c>
      <c r="O844" s="11">
        <v>0.3</v>
      </c>
      <c r="P844" s="11">
        <v>5</v>
      </c>
      <c r="Q844" s="11">
        <v>11</v>
      </c>
      <c r="R844">
        <v>141.80000000000001</v>
      </c>
      <c r="S844">
        <v>850</v>
      </c>
      <c r="T844" s="11">
        <v>150</v>
      </c>
      <c r="W844">
        <v>0</v>
      </c>
      <c r="X844">
        <v>1</v>
      </c>
      <c r="Y844" s="11">
        <v>150</v>
      </c>
      <c r="Z844">
        <v>14.293800000000001</v>
      </c>
    </row>
    <row r="845" spans="1:26" x14ac:dyDescent="0.25">
      <c r="A845" s="11">
        <v>1.49</v>
      </c>
      <c r="B845" s="11">
        <v>5</v>
      </c>
      <c r="C845" s="11">
        <v>5</v>
      </c>
      <c r="D845" s="11">
        <v>8.3000000000000007</v>
      </c>
      <c r="E845" s="11">
        <v>207</v>
      </c>
      <c r="F845" s="11">
        <v>480</v>
      </c>
      <c r="G845" s="11">
        <v>100</v>
      </c>
      <c r="H845">
        <v>0</v>
      </c>
      <c r="I845" s="11">
        <v>2</v>
      </c>
      <c r="J845" s="11">
        <v>120</v>
      </c>
      <c r="K845">
        <v>1.80203</v>
      </c>
      <c r="N845">
        <v>1.54</v>
      </c>
      <c r="O845" s="11">
        <v>0.3</v>
      </c>
      <c r="P845" s="11">
        <v>5</v>
      </c>
      <c r="Q845" s="11">
        <v>11</v>
      </c>
      <c r="R845">
        <v>141.80000000000001</v>
      </c>
      <c r="S845">
        <v>850</v>
      </c>
      <c r="T845" s="11">
        <v>150</v>
      </c>
      <c r="W845">
        <v>0</v>
      </c>
      <c r="X845">
        <v>1</v>
      </c>
      <c r="Y845" s="11">
        <v>180</v>
      </c>
      <c r="Z845">
        <v>14.293800000000001</v>
      </c>
    </row>
    <row r="846" spans="1:26" x14ac:dyDescent="0.25">
      <c r="A846" s="11">
        <v>1.49</v>
      </c>
      <c r="B846" s="11">
        <v>5</v>
      </c>
      <c r="C846" s="11">
        <v>5</v>
      </c>
      <c r="D846" s="11">
        <v>8.3000000000000007</v>
      </c>
      <c r="E846" s="11">
        <v>207</v>
      </c>
      <c r="F846" s="11">
        <v>480</v>
      </c>
      <c r="G846" s="11">
        <v>100</v>
      </c>
      <c r="H846">
        <v>0</v>
      </c>
      <c r="I846" s="11">
        <v>2</v>
      </c>
      <c r="J846" s="11">
        <v>130</v>
      </c>
      <c r="K846">
        <v>2.2376800000000001</v>
      </c>
      <c r="N846">
        <v>1.54</v>
      </c>
      <c r="O846" s="11">
        <v>0.3</v>
      </c>
      <c r="P846" s="11">
        <v>5</v>
      </c>
      <c r="Q846" s="11">
        <v>11</v>
      </c>
      <c r="R846">
        <v>141.80000000000001</v>
      </c>
      <c r="S846">
        <v>850</v>
      </c>
      <c r="T846" s="11">
        <v>150</v>
      </c>
      <c r="W846">
        <v>0</v>
      </c>
      <c r="X846">
        <v>1</v>
      </c>
      <c r="Y846" s="11">
        <v>210</v>
      </c>
      <c r="Z846">
        <v>1.4495</v>
      </c>
    </row>
    <row r="847" spans="1:26" x14ac:dyDescent="0.25">
      <c r="A847" s="11">
        <v>1.49</v>
      </c>
      <c r="B847" s="11">
        <v>5</v>
      </c>
      <c r="C847" s="11">
        <v>5</v>
      </c>
      <c r="D847" s="11">
        <v>8.3000000000000007</v>
      </c>
      <c r="E847" s="11">
        <v>207</v>
      </c>
      <c r="F847" s="11">
        <v>480</v>
      </c>
      <c r="G847" s="11">
        <v>100</v>
      </c>
      <c r="H847">
        <v>0</v>
      </c>
      <c r="I847" s="11">
        <v>2</v>
      </c>
      <c r="J847" s="11">
        <v>140</v>
      </c>
      <c r="K847">
        <v>2.0373600000000001</v>
      </c>
      <c r="N847">
        <v>1.54</v>
      </c>
      <c r="O847" s="11">
        <v>0.3</v>
      </c>
      <c r="P847" s="11">
        <v>5</v>
      </c>
      <c r="Q847" s="11">
        <v>11</v>
      </c>
      <c r="R847">
        <v>141.80000000000001</v>
      </c>
      <c r="S847">
        <v>850</v>
      </c>
      <c r="T847" s="11">
        <v>150</v>
      </c>
      <c r="W847">
        <v>0</v>
      </c>
      <c r="X847">
        <v>1</v>
      </c>
      <c r="Y847" s="11">
        <v>240</v>
      </c>
      <c r="Z847">
        <v>20.981299999999997</v>
      </c>
    </row>
    <row r="848" spans="1:26" x14ac:dyDescent="0.25">
      <c r="A848" s="11">
        <v>1.49</v>
      </c>
      <c r="B848" s="11">
        <v>6</v>
      </c>
      <c r="C848" s="11">
        <v>5</v>
      </c>
      <c r="D848" s="11">
        <v>8.3000000000000007</v>
      </c>
      <c r="E848" s="11">
        <v>207</v>
      </c>
      <c r="F848" s="11">
        <v>480</v>
      </c>
      <c r="G848" s="11">
        <v>100</v>
      </c>
      <c r="H848">
        <v>0</v>
      </c>
      <c r="I848" s="11">
        <v>2</v>
      </c>
      <c r="J848" s="11">
        <v>1</v>
      </c>
      <c r="K848">
        <v>1.2769200000000001</v>
      </c>
      <c r="N848">
        <v>1.54</v>
      </c>
      <c r="O848" s="11">
        <v>0.3</v>
      </c>
      <c r="P848" s="11">
        <v>5</v>
      </c>
      <c r="Q848" s="11">
        <v>11</v>
      </c>
      <c r="R848">
        <v>141.80000000000001</v>
      </c>
      <c r="S848">
        <v>850</v>
      </c>
      <c r="T848" s="11">
        <v>150</v>
      </c>
      <c r="W848">
        <v>0</v>
      </c>
      <c r="X848">
        <v>1</v>
      </c>
      <c r="Y848" s="11">
        <v>270</v>
      </c>
      <c r="Z848">
        <v>25.8642</v>
      </c>
    </row>
    <row r="849" spans="1:26" x14ac:dyDescent="0.25">
      <c r="A849" s="11">
        <v>1.49</v>
      </c>
      <c r="B849" s="11">
        <v>6</v>
      </c>
      <c r="C849" s="11">
        <v>5</v>
      </c>
      <c r="D849" s="11">
        <v>8.3000000000000007</v>
      </c>
      <c r="E849" s="11">
        <v>207</v>
      </c>
      <c r="F849" s="11">
        <v>480</v>
      </c>
      <c r="G849" s="11">
        <v>100</v>
      </c>
      <c r="H849">
        <v>0</v>
      </c>
      <c r="I849" s="11">
        <v>2</v>
      </c>
      <c r="J849" s="11">
        <v>50</v>
      </c>
      <c r="K849">
        <v>0.90934999999999999</v>
      </c>
      <c r="N849">
        <v>1.54</v>
      </c>
      <c r="O849" s="11">
        <v>0.3</v>
      </c>
      <c r="P849" s="11">
        <v>5</v>
      </c>
      <c r="Q849" s="11">
        <v>11</v>
      </c>
      <c r="R849">
        <v>141.80000000000001</v>
      </c>
      <c r="S849">
        <v>850</v>
      </c>
      <c r="T849" s="11">
        <v>150</v>
      </c>
      <c r="W849">
        <v>0</v>
      </c>
      <c r="X849">
        <v>1</v>
      </c>
      <c r="Y849" s="11">
        <v>300</v>
      </c>
      <c r="Z849">
        <v>1.4495</v>
      </c>
    </row>
    <row r="850" spans="1:26" x14ac:dyDescent="0.25">
      <c r="A850" s="11">
        <v>1.49</v>
      </c>
      <c r="B850" s="11">
        <v>6</v>
      </c>
      <c r="C850" s="11">
        <v>5</v>
      </c>
      <c r="D850" s="11">
        <v>8.3000000000000007</v>
      </c>
      <c r="E850" s="11">
        <v>207</v>
      </c>
      <c r="F850" s="11">
        <v>480</v>
      </c>
      <c r="G850" s="11">
        <v>100</v>
      </c>
      <c r="H850">
        <v>0</v>
      </c>
      <c r="I850" s="11">
        <v>2</v>
      </c>
      <c r="J850" s="11">
        <v>60</v>
      </c>
      <c r="K850">
        <v>1.61338</v>
      </c>
      <c r="N850">
        <v>1.54</v>
      </c>
      <c r="O850" s="11">
        <v>0.3</v>
      </c>
      <c r="P850" s="11">
        <v>5</v>
      </c>
      <c r="Q850" s="11">
        <v>11</v>
      </c>
      <c r="R850">
        <v>141.80000000000001</v>
      </c>
      <c r="S850">
        <v>850</v>
      </c>
      <c r="T850" s="11">
        <v>150</v>
      </c>
      <c r="W850">
        <v>0</v>
      </c>
      <c r="X850">
        <v>1</v>
      </c>
      <c r="Y850" s="11">
        <v>330</v>
      </c>
      <c r="Z850">
        <v>19.1767</v>
      </c>
    </row>
    <row r="851" spans="1:26" x14ac:dyDescent="0.25">
      <c r="A851" s="11">
        <v>1.49</v>
      </c>
      <c r="B851" s="11">
        <v>6</v>
      </c>
      <c r="C851" s="11">
        <v>5</v>
      </c>
      <c r="D851" s="11">
        <v>8.3000000000000007</v>
      </c>
      <c r="E851" s="11">
        <v>207</v>
      </c>
      <c r="F851" s="11">
        <v>480</v>
      </c>
      <c r="G851" s="11">
        <v>100</v>
      </c>
      <c r="H851">
        <v>0</v>
      </c>
      <c r="I851" s="11">
        <v>2</v>
      </c>
      <c r="J851" s="11">
        <v>70</v>
      </c>
      <c r="K851">
        <v>1.9265000000000001</v>
      </c>
      <c r="N851">
        <v>1.54</v>
      </c>
      <c r="O851" s="11">
        <v>0.3</v>
      </c>
      <c r="P851" s="11">
        <v>5</v>
      </c>
      <c r="Q851" s="11">
        <v>11</v>
      </c>
      <c r="R851">
        <v>141.80000000000001</v>
      </c>
      <c r="S851">
        <v>850</v>
      </c>
      <c r="T851" s="11">
        <v>150</v>
      </c>
      <c r="W851">
        <v>0</v>
      </c>
      <c r="X851">
        <v>1</v>
      </c>
      <c r="Y851" s="11">
        <v>360</v>
      </c>
      <c r="Z851">
        <v>23.422800000000002</v>
      </c>
    </row>
    <row r="852" spans="1:26" x14ac:dyDescent="0.25">
      <c r="A852" s="11">
        <v>1.49</v>
      </c>
      <c r="B852" s="11">
        <v>6</v>
      </c>
      <c r="C852" s="11">
        <v>5</v>
      </c>
      <c r="D852" s="11">
        <v>8.3000000000000007</v>
      </c>
      <c r="E852" s="11">
        <v>207</v>
      </c>
      <c r="F852" s="11">
        <v>480</v>
      </c>
      <c r="G852" s="11">
        <v>100</v>
      </c>
      <c r="H852">
        <v>0</v>
      </c>
      <c r="I852" s="11">
        <v>2</v>
      </c>
      <c r="J852" s="11">
        <v>80</v>
      </c>
      <c r="K852">
        <v>2.4068800000000001</v>
      </c>
      <c r="N852">
        <v>1.54</v>
      </c>
      <c r="O852" s="11">
        <v>0.3</v>
      </c>
      <c r="P852" s="11">
        <v>5</v>
      </c>
      <c r="Q852" s="11">
        <v>11</v>
      </c>
      <c r="R852">
        <v>141.80000000000001</v>
      </c>
      <c r="S852">
        <v>850</v>
      </c>
      <c r="T852" s="11">
        <v>5</v>
      </c>
      <c r="W852">
        <v>0</v>
      </c>
      <c r="X852">
        <v>11</v>
      </c>
      <c r="Y852">
        <v>180</v>
      </c>
      <c r="Z852">
        <v>6.1314000000000002</v>
      </c>
    </row>
    <row r="853" spans="1:26" x14ac:dyDescent="0.25">
      <c r="A853" s="11">
        <v>1.49</v>
      </c>
      <c r="B853" s="11">
        <v>6</v>
      </c>
      <c r="C853" s="11">
        <v>5</v>
      </c>
      <c r="D853" s="11">
        <v>8.3000000000000007</v>
      </c>
      <c r="E853" s="11">
        <v>207</v>
      </c>
      <c r="F853" s="11">
        <v>480</v>
      </c>
      <c r="G853" s="11">
        <v>100</v>
      </c>
      <c r="H853">
        <v>0</v>
      </c>
      <c r="I853" s="11">
        <v>2</v>
      </c>
      <c r="J853" s="11">
        <v>90</v>
      </c>
      <c r="K853">
        <v>2.2940800000000001</v>
      </c>
      <c r="N853">
        <v>1.54</v>
      </c>
      <c r="O853" s="11">
        <v>0.3</v>
      </c>
      <c r="P853" s="11">
        <v>5</v>
      </c>
      <c r="Q853" s="11">
        <v>11</v>
      </c>
      <c r="R853">
        <v>141.80000000000001</v>
      </c>
      <c r="S853">
        <v>850</v>
      </c>
      <c r="T853" s="11">
        <v>5</v>
      </c>
      <c r="W853">
        <v>0</v>
      </c>
      <c r="X853">
        <v>12</v>
      </c>
      <c r="Y853">
        <v>180</v>
      </c>
      <c r="Z853">
        <v>2.3472999999999997</v>
      </c>
    </row>
    <row r="854" spans="1:26" x14ac:dyDescent="0.25">
      <c r="A854" s="11">
        <v>1.49</v>
      </c>
      <c r="B854" s="11">
        <v>6</v>
      </c>
      <c r="C854" s="11">
        <v>5</v>
      </c>
      <c r="D854" s="11">
        <v>8.3000000000000007</v>
      </c>
      <c r="E854" s="11">
        <v>207</v>
      </c>
      <c r="F854" s="11">
        <v>480</v>
      </c>
      <c r="G854" s="11">
        <v>100</v>
      </c>
      <c r="H854">
        <v>0</v>
      </c>
      <c r="I854" s="11">
        <v>2</v>
      </c>
      <c r="J854" s="11">
        <v>100</v>
      </c>
      <c r="K854">
        <v>2.5508000000000002</v>
      </c>
      <c r="N854">
        <v>1.54</v>
      </c>
      <c r="O854" s="11">
        <v>0.3</v>
      </c>
      <c r="P854" s="11">
        <v>5</v>
      </c>
      <c r="Q854" s="11">
        <v>11</v>
      </c>
      <c r="R854">
        <v>141.80000000000001</v>
      </c>
      <c r="S854">
        <v>850</v>
      </c>
      <c r="T854" s="11">
        <v>5</v>
      </c>
      <c r="W854">
        <v>0</v>
      </c>
      <c r="X854">
        <v>13</v>
      </c>
      <c r="Y854">
        <v>180</v>
      </c>
      <c r="Z854">
        <v>3.8907999999999996</v>
      </c>
    </row>
    <row r="855" spans="1:26" x14ac:dyDescent="0.25">
      <c r="A855" s="11">
        <v>1.49</v>
      </c>
      <c r="B855" s="11">
        <v>6</v>
      </c>
      <c r="C855" s="11">
        <v>5</v>
      </c>
      <c r="D855" s="11">
        <v>8.3000000000000007</v>
      </c>
      <c r="E855" s="11">
        <v>207</v>
      </c>
      <c r="F855" s="11">
        <v>480</v>
      </c>
      <c r="G855" s="11">
        <v>100</v>
      </c>
      <c r="H855">
        <v>0</v>
      </c>
      <c r="I855" s="11">
        <v>2</v>
      </c>
      <c r="J855" s="11">
        <v>110</v>
      </c>
      <c r="K855">
        <v>2.4165999999999999</v>
      </c>
      <c r="N855">
        <v>1.54</v>
      </c>
      <c r="O855" s="11">
        <v>0.3</v>
      </c>
      <c r="P855" s="11">
        <v>5</v>
      </c>
      <c r="Q855" s="11">
        <v>11</v>
      </c>
      <c r="R855">
        <v>141.80000000000001</v>
      </c>
      <c r="S855">
        <v>850</v>
      </c>
      <c r="T855" s="11">
        <v>5</v>
      </c>
      <c r="W855">
        <v>0</v>
      </c>
      <c r="X855">
        <v>14</v>
      </c>
      <c r="Y855">
        <v>180</v>
      </c>
      <c r="Z855">
        <v>4.6974</v>
      </c>
    </row>
    <row r="856" spans="1:26" x14ac:dyDescent="0.25">
      <c r="A856" s="11">
        <v>1.49</v>
      </c>
      <c r="B856" s="11">
        <v>6</v>
      </c>
      <c r="C856" s="11">
        <v>5</v>
      </c>
      <c r="D856" s="11">
        <v>8.3000000000000007</v>
      </c>
      <c r="E856" s="11">
        <v>207</v>
      </c>
      <c r="F856" s="11">
        <v>480</v>
      </c>
      <c r="G856" s="11">
        <v>100</v>
      </c>
      <c r="H856">
        <v>0</v>
      </c>
      <c r="I856" s="11">
        <v>2</v>
      </c>
      <c r="J856" s="11">
        <v>120</v>
      </c>
      <c r="K856">
        <v>2.0490300000000001</v>
      </c>
      <c r="N856">
        <v>1.54</v>
      </c>
      <c r="O856" s="11">
        <v>0.3</v>
      </c>
      <c r="P856" s="11">
        <v>5</v>
      </c>
      <c r="Q856" s="11">
        <v>11</v>
      </c>
      <c r="R856">
        <v>141.80000000000001</v>
      </c>
      <c r="S856">
        <v>850</v>
      </c>
      <c r="T856" s="11">
        <v>5</v>
      </c>
      <c r="W856">
        <v>0</v>
      </c>
      <c r="X856">
        <v>15</v>
      </c>
      <c r="Y856">
        <v>180</v>
      </c>
      <c r="Z856">
        <v>1.6003999999999998</v>
      </c>
    </row>
    <row r="857" spans="1:26" x14ac:dyDescent="0.25">
      <c r="A857" s="11">
        <v>1.49</v>
      </c>
      <c r="B857" s="11">
        <v>6</v>
      </c>
      <c r="C857" s="11">
        <v>5</v>
      </c>
      <c r="D857" s="11">
        <v>8.3000000000000007</v>
      </c>
      <c r="E857" s="11">
        <v>207</v>
      </c>
      <c r="F857" s="11">
        <v>480</v>
      </c>
      <c r="G857" s="11">
        <v>100</v>
      </c>
      <c r="H857">
        <v>0</v>
      </c>
      <c r="I857" s="11">
        <v>2</v>
      </c>
      <c r="J857" s="11">
        <v>130</v>
      </c>
      <c r="K857">
        <v>2.6636000000000002</v>
      </c>
      <c r="N857">
        <v>1.54</v>
      </c>
      <c r="O857" s="11">
        <v>0.3</v>
      </c>
      <c r="P857" s="11">
        <v>5</v>
      </c>
      <c r="Q857" s="11">
        <v>11</v>
      </c>
      <c r="R857">
        <v>141.80000000000001</v>
      </c>
      <c r="S857">
        <v>850</v>
      </c>
      <c r="T857" s="11">
        <v>20</v>
      </c>
      <c r="W857">
        <v>0</v>
      </c>
      <c r="X857">
        <v>11</v>
      </c>
      <c r="Y857">
        <v>180</v>
      </c>
      <c r="Z857">
        <v>2.9249000000000001</v>
      </c>
    </row>
    <row r="858" spans="1:26" x14ac:dyDescent="0.25">
      <c r="A858" s="11">
        <v>1.49</v>
      </c>
      <c r="B858" s="11">
        <v>6</v>
      </c>
      <c r="C858" s="11">
        <v>5</v>
      </c>
      <c r="D858" s="11">
        <v>8.3000000000000007</v>
      </c>
      <c r="E858" s="11">
        <v>207</v>
      </c>
      <c r="F858" s="11">
        <v>480</v>
      </c>
      <c r="G858" s="11">
        <v>100</v>
      </c>
      <c r="H858">
        <v>0</v>
      </c>
      <c r="I858" s="11">
        <v>2</v>
      </c>
      <c r="J858" s="11">
        <v>140</v>
      </c>
      <c r="K858">
        <v>2.7083300000000001</v>
      </c>
      <c r="N858">
        <v>1.54</v>
      </c>
      <c r="O858" s="11">
        <v>0.3</v>
      </c>
      <c r="P858" s="11">
        <v>5</v>
      </c>
      <c r="Q858" s="11">
        <v>11</v>
      </c>
      <c r="R858">
        <v>141.80000000000001</v>
      </c>
      <c r="S858">
        <v>850</v>
      </c>
      <c r="T858" s="11">
        <v>20</v>
      </c>
      <c r="W858">
        <v>0</v>
      </c>
      <c r="X858">
        <v>12</v>
      </c>
      <c r="Y858">
        <v>180</v>
      </c>
      <c r="Z858">
        <v>3.0941000000000001</v>
      </c>
    </row>
    <row r="859" spans="1:26" x14ac:dyDescent="0.25">
      <c r="A859" s="11">
        <v>1.49</v>
      </c>
      <c r="B859" s="11">
        <v>2</v>
      </c>
      <c r="C859" s="11">
        <v>5</v>
      </c>
      <c r="D859" s="11">
        <v>8.3000000000000007</v>
      </c>
      <c r="E859" s="11">
        <v>207</v>
      </c>
      <c r="F859" s="11">
        <v>480</v>
      </c>
      <c r="G859" s="11">
        <v>100</v>
      </c>
      <c r="H859">
        <v>0</v>
      </c>
      <c r="I859" s="11">
        <v>3</v>
      </c>
      <c r="J859" s="11">
        <v>1</v>
      </c>
      <c r="K859">
        <v>1.0882700000000001</v>
      </c>
      <c r="N859">
        <v>1.54</v>
      </c>
      <c r="O859" s="11">
        <v>0.3</v>
      </c>
      <c r="P859" s="11">
        <v>5</v>
      </c>
      <c r="Q859" s="11">
        <v>11</v>
      </c>
      <c r="R859">
        <v>141.80000000000001</v>
      </c>
      <c r="S859">
        <v>850</v>
      </c>
      <c r="T859" s="11">
        <v>20</v>
      </c>
      <c r="W859">
        <v>0</v>
      </c>
      <c r="X859">
        <v>13</v>
      </c>
      <c r="Y859">
        <v>180</v>
      </c>
      <c r="Z859">
        <v>2.9746000000000001</v>
      </c>
    </row>
    <row r="860" spans="1:26" x14ac:dyDescent="0.25">
      <c r="A860" s="11">
        <v>1.49</v>
      </c>
      <c r="B860" s="11">
        <v>2</v>
      </c>
      <c r="C860" s="11">
        <v>5</v>
      </c>
      <c r="D860" s="11">
        <v>8.3000000000000007</v>
      </c>
      <c r="E860" s="11">
        <v>207</v>
      </c>
      <c r="F860" s="11">
        <v>480</v>
      </c>
      <c r="G860" s="11">
        <v>100</v>
      </c>
      <c r="H860">
        <v>0</v>
      </c>
      <c r="I860" s="11">
        <v>3</v>
      </c>
      <c r="J860" s="11">
        <v>50</v>
      </c>
      <c r="K860">
        <v>0.86462000000000006</v>
      </c>
      <c r="N860">
        <v>1.54</v>
      </c>
      <c r="O860" s="11">
        <v>0.3</v>
      </c>
      <c r="P860" s="11">
        <v>5</v>
      </c>
      <c r="Q860" s="11">
        <v>11</v>
      </c>
      <c r="R860">
        <v>141.80000000000001</v>
      </c>
      <c r="S860">
        <v>850</v>
      </c>
      <c r="T860" s="11">
        <v>20</v>
      </c>
      <c r="W860">
        <v>0</v>
      </c>
      <c r="X860">
        <v>14</v>
      </c>
      <c r="Y860">
        <v>180</v>
      </c>
      <c r="Z860">
        <v>3.4327000000000001</v>
      </c>
    </row>
    <row r="861" spans="1:26" x14ac:dyDescent="0.25">
      <c r="A861" s="11">
        <v>1.49</v>
      </c>
      <c r="B861" s="11">
        <v>2</v>
      </c>
      <c r="C861" s="11">
        <v>5</v>
      </c>
      <c r="D861" s="11">
        <v>8.3000000000000007</v>
      </c>
      <c r="E861" s="11">
        <v>207</v>
      </c>
      <c r="F861" s="11">
        <v>480</v>
      </c>
      <c r="G861" s="11">
        <v>100</v>
      </c>
      <c r="H861">
        <v>0</v>
      </c>
      <c r="I861" s="11">
        <v>3</v>
      </c>
      <c r="J861" s="11">
        <v>60</v>
      </c>
      <c r="K861">
        <v>0.6079</v>
      </c>
      <c r="N861">
        <v>1.54</v>
      </c>
      <c r="O861" s="11">
        <v>0.3</v>
      </c>
      <c r="P861" s="11">
        <v>5</v>
      </c>
      <c r="Q861" s="11">
        <v>11</v>
      </c>
      <c r="R861">
        <v>141.80000000000001</v>
      </c>
      <c r="S861">
        <v>850</v>
      </c>
      <c r="T861" s="11">
        <v>20</v>
      </c>
      <c r="W861">
        <v>0</v>
      </c>
      <c r="X861">
        <v>15</v>
      </c>
      <c r="Y861">
        <v>180</v>
      </c>
      <c r="Z861">
        <v>1.4310999999999998</v>
      </c>
    </row>
    <row r="862" spans="1:26" x14ac:dyDescent="0.25">
      <c r="A862" s="11">
        <v>1.49</v>
      </c>
      <c r="B862" s="11">
        <v>2</v>
      </c>
      <c r="C862" s="11">
        <v>5</v>
      </c>
      <c r="D862" s="11">
        <v>8.3000000000000007</v>
      </c>
      <c r="E862" s="11">
        <v>207</v>
      </c>
      <c r="F862" s="11">
        <v>480</v>
      </c>
      <c r="G862" s="11">
        <v>100</v>
      </c>
      <c r="H862">
        <v>0</v>
      </c>
      <c r="I862" s="11">
        <v>3</v>
      </c>
      <c r="J862" s="11">
        <v>70</v>
      </c>
      <c r="K862">
        <v>0.92101999999999995</v>
      </c>
      <c r="N862">
        <v>1.54</v>
      </c>
      <c r="O862" s="11">
        <v>0.3</v>
      </c>
      <c r="P862" s="11">
        <v>5</v>
      </c>
      <c r="Q862" s="11">
        <v>11</v>
      </c>
      <c r="R862">
        <v>141.80000000000001</v>
      </c>
      <c r="S862">
        <v>850</v>
      </c>
      <c r="T862" s="11">
        <v>40</v>
      </c>
      <c r="W862">
        <v>0</v>
      </c>
      <c r="X862">
        <v>11</v>
      </c>
      <c r="Y862">
        <v>180</v>
      </c>
      <c r="Z862">
        <v>1.8293999999999999</v>
      </c>
    </row>
    <row r="863" spans="1:26" x14ac:dyDescent="0.25">
      <c r="A863" s="11">
        <v>1.49</v>
      </c>
      <c r="B863" s="11">
        <v>2</v>
      </c>
      <c r="C863" s="11">
        <v>5</v>
      </c>
      <c r="D863" s="11">
        <v>8.3000000000000007</v>
      </c>
      <c r="E863" s="11">
        <v>207</v>
      </c>
      <c r="F863" s="11">
        <v>480</v>
      </c>
      <c r="G863" s="11">
        <v>100</v>
      </c>
      <c r="H863">
        <v>0</v>
      </c>
      <c r="I863" s="11">
        <v>3</v>
      </c>
      <c r="J863" s="11">
        <v>80</v>
      </c>
      <c r="K863">
        <v>1.25553</v>
      </c>
      <c r="N863">
        <v>1.54</v>
      </c>
      <c r="O863" s="11">
        <v>0.3</v>
      </c>
      <c r="P863" s="11">
        <v>5</v>
      </c>
      <c r="Q863" s="11">
        <v>11</v>
      </c>
      <c r="R863">
        <v>141.80000000000001</v>
      </c>
      <c r="S863">
        <v>850</v>
      </c>
      <c r="T863" s="11">
        <v>40</v>
      </c>
      <c r="W863">
        <v>0</v>
      </c>
      <c r="X863">
        <v>12</v>
      </c>
      <c r="Y863">
        <v>180</v>
      </c>
      <c r="Z863">
        <v>2.9746000000000001</v>
      </c>
    </row>
    <row r="864" spans="1:26" x14ac:dyDescent="0.25">
      <c r="A864" s="11">
        <v>1.49</v>
      </c>
      <c r="B864" s="11">
        <v>2</v>
      </c>
      <c r="C864" s="11">
        <v>5</v>
      </c>
      <c r="D864" s="11">
        <v>8.3000000000000007</v>
      </c>
      <c r="E864" s="11">
        <v>207</v>
      </c>
      <c r="F864" s="11">
        <v>480</v>
      </c>
      <c r="G864" s="11">
        <v>100</v>
      </c>
      <c r="H864">
        <v>0</v>
      </c>
      <c r="I864" s="11">
        <v>3</v>
      </c>
      <c r="J864" s="11">
        <v>90</v>
      </c>
      <c r="K864">
        <v>1.36639</v>
      </c>
      <c r="N864">
        <v>1.54</v>
      </c>
      <c r="O864" s="11">
        <v>0.3</v>
      </c>
      <c r="P864" s="11">
        <v>5</v>
      </c>
      <c r="Q864" s="11">
        <v>11</v>
      </c>
      <c r="R864">
        <v>141.80000000000001</v>
      </c>
      <c r="S864">
        <v>850</v>
      </c>
      <c r="T864" s="11">
        <v>40</v>
      </c>
      <c r="W864">
        <v>0</v>
      </c>
      <c r="X864">
        <v>13</v>
      </c>
      <c r="Y864">
        <v>180</v>
      </c>
      <c r="Z864">
        <v>8.3620000000000001</v>
      </c>
    </row>
    <row r="865" spans="1:26" x14ac:dyDescent="0.25">
      <c r="A865" s="11">
        <v>1.49</v>
      </c>
      <c r="B865" s="11">
        <v>2</v>
      </c>
      <c r="C865" s="11">
        <v>5</v>
      </c>
      <c r="D865" s="11">
        <v>8.3000000000000007</v>
      </c>
      <c r="E865" s="11">
        <v>207</v>
      </c>
      <c r="F865" s="11">
        <v>480</v>
      </c>
      <c r="G865" s="11">
        <v>100</v>
      </c>
      <c r="H865">
        <v>0</v>
      </c>
      <c r="I865" s="11">
        <v>3</v>
      </c>
      <c r="J865" s="11">
        <v>100</v>
      </c>
      <c r="K865">
        <v>1.2885899999999999</v>
      </c>
      <c r="N865">
        <v>1.54</v>
      </c>
      <c r="O865" s="11">
        <v>0.3</v>
      </c>
      <c r="P865" s="11">
        <v>5</v>
      </c>
      <c r="Q865" s="11">
        <v>11</v>
      </c>
      <c r="R865">
        <v>141.80000000000001</v>
      </c>
      <c r="S865">
        <v>850</v>
      </c>
      <c r="T865" s="11">
        <v>40</v>
      </c>
      <c r="W865">
        <v>0</v>
      </c>
      <c r="X865">
        <v>14</v>
      </c>
      <c r="Y865">
        <v>180</v>
      </c>
      <c r="Z865">
        <v>6.1812000000000005</v>
      </c>
    </row>
    <row r="866" spans="1:26" x14ac:dyDescent="0.25">
      <c r="A866" s="11">
        <v>1.49</v>
      </c>
      <c r="B866" s="11">
        <v>2</v>
      </c>
      <c r="C866" s="11">
        <v>5</v>
      </c>
      <c r="D866" s="11">
        <v>8.3000000000000007</v>
      </c>
      <c r="E866" s="11">
        <v>207</v>
      </c>
      <c r="F866" s="11">
        <v>480</v>
      </c>
      <c r="G866" s="11">
        <v>100</v>
      </c>
      <c r="H866">
        <v>0</v>
      </c>
      <c r="I866" s="11">
        <v>3</v>
      </c>
      <c r="J866" s="11">
        <v>110</v>
      </c>
      <c r="K866">
        <v>1.6347799999999999</v>
      </c>
      <c r="N866">
        <v>1.54</v>
      </c>
      <c r="O866" s="11">
        <v>0.3</v>
      </c>
      <c r="P866" s="11">
        <v>5</v>
      </c>
      <c r="Q866" s="11">
        <v>11</v>
      </c>
      <c r="R866">
        <v>141.80000000000001</v>
      </c>
      <c r="S866">
        <v>850</v>
      </c>
      <c r="T866" s="11">
        <v>40</v>
      </c>
      <c r="W866">
        <v>0</v>
      </c>
      <c r="X866">
        <v>15</v>
      </c>
      <c r="Y866">
        <v>180</v>
      </c>
      <c r="Z866">
        <v>3.6120000000000001</v>
      </c>
    </row>
    <row r="867" spans="1:26" x14ac:dyDescent="0.25">
      <c r="A867" s="11">
        <v>1.49</v>
      </c>
      <c r="B867" s="11">
        <v>2</v>
      </c>
      <c r="C867" s="11">
        <v>5</v>
      </c>
      <c r="D867" s="11">
        <v>8.3000000000000007</v>
      </c>
      <c r="E867" s="11">
        <v>207</v>
      </c>
      <c r="F867" s="11">
        <v>480</v>
      </c>
      <c r="G867" s="11">
        <v>100</v>
      </c>
      <c r="H867">
        <v>0</v>
      </c>
      <c r="I867" s="11">
        <v>3</v>
      </c>
      <c r="J867" s="11">
        <v>120</v>
      </c>
      <c r="K867">
        <v>1.85843</v>
      </c>
      <c r="N867">
        <v>1.54</v>
      </c>
      <c r="O867" s="11">
        <v>0.3</v>
      </c>
      <c r="P867" s="11">
        <v>5</v>
      </c>
      <c r="Q867" s="11">
        <v>11</v>
      </c>
      <c r="R867">
        <v>141.80000000000001</v>
      </c>
      <c r="S867">
        <v>850</v>
      </c>
      <c r="T867" s="11">
        <v>60</v>
      </c>
      <c r="W867">
        <v>0</v>
      </c>
      <c r="X867">
        <v>11</v>
      </c>
      <c r="Y867">
        <v>180</v>
      </c>
      <c r="Z867">
        <v>1.8892</v>
      </c>
    </row>
    <row r="868" spans="1:26" x14ac:dyDescent="0.25">
      <c r="A868" s="11">
        <v>1.49</v>
      </c>
      <c r="B868" s="11">
        <v>2</v>
      </c>
      <c r="C868" s="11">
        <v>5</v>
      </c>
      <c r="D868" s="11">
        <v>8.3000000000000007</v>
      </c>
      <c r="E868" s="11">
        <v>207</v>
      </c>
      <c r="F868" s="11">
        <v>480</v>
      </c>
      <c r="G868" s="11">
        <v>100</v>
      </c>
      <c r="H868">
        <v>0</v>
      </c>
      <c r="I868" s="11">
        <v>3</v>
      </c>
      <c r="J868" s="11">
        <v>130</v>
      </c>
      <c r="K868">
        <v>1.91483</v>
      </c>
      <c r="N868">
        <v>1.54</v>
      </c>
      <c r="O868" s="11">
        <v>0.3</v>
      </c>
      <c r="P868" s="11">
        <v>5</v>
      </c>
      <c r="Q868" s="11">
        <v>11</v>
      </c>
      <c r="R868">
        <v>141.80000000000001</v>
      </c>
      <c r="S868">
        <v>850</v>
      </c>
      <c r="T868" s="11">
        <v>60</v>
      </c>
      <c r="W868">
        <v>0</v>
      </c>
      <c r="X868">
        <v>12</v>
      </c>
      <c r="Y868">
        <v>180</v>
      </c>
      <c r="Z868">
        <v>3.0343999999999998</v>
      </c>
    </row>
    <row r="869" spans="1:26" x14ac:dyDescent="0.25">
      <c r="A869" s="11">
        <v>1.49</v>
      </c>
      <c r="B869" s="11">
        <v>2</v>
      </c>
      <c r="C869" s="11">
        <v>5</v>
      </c>
      <c r="D869" s="11">
        <v>8.3000000000000007</v>
      </c>
      <c r="E869" s="11">
        <v>207</v>
      </c>
      <c r="F869" s="11">
        <v>480</v>
      </c>
      <c r="G869" s="11">
        <v>100</v>
      </c>
      <c r="H869">
        <v>0</v>
      </c>
      <c r="I869" s="11">
        <v>3</v>
      </c>
      <c r="J869" s="11">
        <v>140</v>
      </c>
      <c r="K869">
        <v>1.83704</v>
      </c>
      <c r="N869">
        <v>1.54</v>
      </c>
      <c r="O869" s="11">
        <v>0.3</v>
      </c>
      <c r="P869" s="11">
        <v>5</v>
      </c>
      <c r="Q869" s="11">
        <v>11</v>
      </c>
      <c r="R869">
        <v>141.80000000000001</v>
      </c>
      <c r="S869">
        <v>850</v>
      </c>
      <c r="T869" s="11">
        <v>60</v>
      </c>
      <c r="W869">
        <v>0</v>
      </c>
      <c r="X869">
        <v>13</v>
      </c>
      <c r="Y869">
        <v>180</v>
      </c>
      <c r="Z869">
        <v>6.6990000000000007</v>
      </c>
    </row>
    <row r="870" spans="1:26" x14ac:dyDescent="0.25">
      <c r="A870" s="11">
        <v>1.49</v>
      </c>
      <c r="B870" s="11">
        <v>3</v>
      </c>
      <c r="C870" s="11">
        <v>5</v>
      </c>
      <c r="D870" s="11">
        <v>8.3000000000000007</v>
      </c>
      <c r="E870" s="11">
        <v>207</v>
      </c>
      <c r="F870" s="11">
        <v>480</v>
      </c>
      <c r="G870" s="11">
        <v>100</v>
      </c>
      <c r="H870">
        <v>0</v>
      </c>
      <c r="I870" s="11">
        <v>3</v>
      </c>
      <c r="J870" s="11">
        <v>1</v>
      </c>
      <c r="K870">
        <v>1.0318700000000001</v>
      </c>
      <c r="N870">
        <v>1.54</v>
      </c>
      <c r="O870" s="11">
        <v>0.3</v>
      </c>
      <c r="P870" s="11">
        <v>5</v>
      </c>
      <c r="Q870" s="11">
        <v>11</v>
      </c>
      <c r="R870">
        <v>141.80000000000001</v>
      </c>
      <c r="S870">
        <v>850</v>
      </c>
      <c r="T870" s="11">
        <v>60</v>
      </c>
      <c r="W870">
        <v>0</v>
      </c>
      <c r="X870">
        <v>14</v>
      </c>
      <c r="Y870">
        <v>180</v>
      </c>
      <c r="Z870">
        <v>4.9862000000000002</v>
      </c>
    </row>
    <row r="871" spans="1:26" x14ac:dyDescent="0.25">
      <c r="A871" s="11">
        <v>1.49</v>
      </c>
      <c r="B871" s="11">
        <v>3</v>
      </c>
      <c r="C871" s="11">
        <v>5</v>
      </c>
      <c r="D871" s="11">
        <v>8.3000000000000007</v>
      </c>
      <c r="E871" s="11">
        <v>207</v>
      </c>
      <c r="F871" s="11">
        <v>480</v>
      </c>
      <c r="G871" s="11">
        <v>100</v>
      </c>
      <c r="H871">
        <v>0</v>
      </c>
      <c r="I871" s="11">
        <v>3</v>
      </c>
      <c r="J871" s="11">
        <v>50</v>
      </c>
      <c r="K871">
        <v>0.94240999999999997</v>
      </c>
      <c r="N871">
        <v>1.54</v>
      </c>
      <c r="O871" s="11">
        <v>0.3</v>
      </c>
      <c r="P871" s="11">
        <v>5</v>
      </c>
      <c r="Q871" s="11">
        <v>11</v>
      </c>
      <c r="R871">
        <v>141.80000000000001</v>
      </c>
      <c r="S871">
        <v>850</v>
      </c>
      <c r="T871" s="11">
        <v>60</v>
      </c>
      <c r="W871">
        <v>0</v>
      </c>
      <c r="X871">
        <v>15</v>
      </c>
      <c r="Y871">
        <v>180</v>
      </c>
      <c r="Z871">
        <v>3.0941000000000001</v>
      </c>
    </row>
    <row r="872" spans="1:26" x14ac:dyDescent="0.25">
      <c r="A872" s="11">
        <v>1.49</v>
      </c>
      <c r="B872" s="11">
        <v>3</v>
      </c>
      <c r="C872" s="11">
        <v>5</v>
      </c>
      <c r="D872" s="11">
        <v>8.3000000000000007</v>
      </c>
      <c r="E872" s="11">
        <v>207</v>
      </c>
      <c r="F872" s="11">
        <v>480</v>
      </c>
      <c r="G872" s="11">
        <v>100</v>
      </c>
      <c r="H872">
        <v>0</v>
      </c>
      <c r="I872" s="11">
        <v>3</v>
      </c>
      <c r="J872" s="11">
        <v>60</v>
      </c>
      <c r="K872">
        <v>1.32165</v>
      </c>
      <c r="N872">
        <v>1.54</v>
      </c>
      <c r="O872" s="11">
        <v>0.3</v>
      </c>
      <c r="P872" s="11">
        <v>5</v>
      </c>
      <c r="Q872" s="11">
        <v>11</v>
      </c>
      <c r="R872">
        <v>141.80000000000001</v>
      </c>
      <c r="S872">
        <v>850</v>
      </c>
      <c r="T872" s="11">
        <v>80</v>
      </c>
      <c r="W872">
        <v>0</v>
      </c>
      <c r="X872">
        <v>11</v>
      </c>
      <c r="Y872">
        <v>180</v>
      </c>
      <c r="Z872">
        <v>1.8293999999999999</v>
      </c>
    </row>
    <row r="873" spans="1:26" x14ac:dyDescent="0.25">
      <c r="A873" s="11">
        <v>1.49</v>
      </c>
      <c r="B873" s="11">
        <v>3</v>
      </c>
      <c r="C873" s="11">
        <v>5</v>
      </c>
      <c r="D873" s="11">
        <v>8.3000000000000007</v>
      </c>
      <c r="E873" s="11">
        <v>207</v>
      </c>
      <c r="F873" s="11">
        <v>480</v>
      </c>
      <c r="G873" s="11">
        <v>100</v>
      </c>
      <c r="H873">
        <v>0</v>
      </c>
      <c r="I873" s="11">
        <v>3</v>
      </c>
      <c r="J873" s="11">
        <v>70</v>
      </c>
      <c r="K873">
        <v>1.4111199999999999</v>
      </c>
      <c r="N873">
        <v>1.54</v>
      </c>
      <c r="O873" s="11">
        <v>0.3</v>
      </c>
      <c r="P873" s="11">
        <v>5</v>
      </c>
      <c r="Q873" s="11">
        <v>11</v>
      </c>
      <c r="R873">
        <v>141.80000000000001</v>
      </c>
      <c r="S873">
        <v>850</v>
      </c>
      <c r="T873" s="11">
        <v>80</v>
      </c>
      <c r="W873">
        <v>0</v>
      </c>
      <c r="X873">
        <v>12</v>
      </c>
      <c r="Y873">
        <v>180</v>
      </c>
      <c r="Z873">
        <v>3.8410000000000002</v>
      </c>
    </row>
    <row r="874" spans="1:26" x14ac:dyDescent="0.25">
      <c r="A874" s="11">
        <v>1.49</v>
      </c>
      <c r="B874" s="11">
        <v>3</v>
      </c>
      <c r="C874" s="11">
        <v>5</v>
      </c>
      <c r="D874" s="11">
        <v>8.3000000000000007</v>
      </c>
      <c r="E874" s="11">
        <v>207</v>
      </c>
      <c r="F874" s="11">
        <v>480</v>
      </c>
      <c r="G874" s="11">
        <v>100</v>
      </c>
      <c r="H874">
        <v>0</v>
      </c>
      <c r="I874" s="11">
        <v>3</v>
      </c>
      <c r="J874" s="11">
        <v>80</v>
      </c>
      <c r="K874">
        <v>1.55698</v>
      </c>
      <c r="N874">
        <v>1.54</v>
      </c>
      <c r="O874" s="11">
        <v>0.3</v>
      </c>
      <c r="P874" s="11">
        <v>5</v>
      </c>
      <c r="Q874" s="11">
        <v>11</v>
      </c>
      <c r="R874">
        <v>141.80000000000001</v>
      </c>
      <c r="S874">
        <v>850</v>
      </c>
      <c r="T874" s="11">
        <v>80</v>
      </c>
      <c r="W874">
        <v>0</v>
      </c>
      <c r="X874">
        <v>13</v>
      </c>
      <c r="Y874">
        <v>180</v>
      </c>
      <c r="Z874">
        <v>12.136199999999999</v>
      </c>
    </row>
    <row r="875" spans="1:26" x14ac:dyDescent="0.25">
      <c r="A875" s="11">
        <v>1.49</v>
      </c>
      <c r="B875" s="11">
        <v>3</v>
      </c>
      <c r="C875" s="11">
        <v>5</v>
      </c>
      <c r="D875" s="11">
        <v>8.3000000000000007</v>
      </c>
      <c r="E875" s="11">
        <v>207</v>
      </c>
      <c r="F875" s="11">
        <v>480</v>
      </c>
      <c r="G875" s="11">
        <v>100</v>
      </c>
      <c r="H875">
        <v>0</v>
      </c>
      <c r="I875" s="11">
        <v>3</v>
      </c>
      <c r="J875" s="11">
        <v>90</v>
      </c>
      <c r="K875">
        <v>1.47919</v>
      </c>
      <c r="N875">
        <v>1.54</v>
      </c>
      <c r="O875" s="11">
        <v>0.3</v>
      </c>
      <c r="P875" s="11">
        <v>5</v>
      </c>
      <c r="Q875" s="11">
        <v>11</v>
      </c>
      <c r="R875">
        <v>141.80000000000001</v>
      </c>
      <c r="S875">
        <v>850</v>
      </c>
      <c r="T875" s="11">
        <v>80</v>
      </c>
      <c r="W875">
        <v>0</v>
      </c>
      <c r="X875">
        <v>14</v>
      </c>
      <c r="Y875">
        <v>180</v>
      </c>
      <c r="Z875">
        <v>4.9264999999999999</v>
      </c>
    </row>
    <row r="876" spans="1:26" x14ac:dyDescent="0.25">
      <c r="A876" s="11">
        <v>1.49</v>
      </c>
      <c r="B876" s="11">
        <v>3</v>
      </c>
      <c r="C876" s="11">
        <v>5</v>
      </c>
      <c r="D876" s="11">
        <v>8.3000000000000007</v>
      </c>
      <c r="E876" s="11">
        <v>207</v>
      </c>
      <c r="F876" s="11">
        <v>480</v>
      </c>
      <c r="G876" s="11">
        <v>100</v>
      </c>
      <c r="H876">
        <v>0</v>
      </c>
      <c r="I876" s="11">
        <v>3</v>
      </c>
      <c r="J876" s="11">
        <v>100</v>
      </c>
      <c r="K876">
        <v>1.65811</v>
      </c>
      <c r="N876">
        <v>1.54</v>
      </c>
      <c r="O876" s="11">
        <v>0.3</v>
      </c>
      <c r="P876" s="11">
        <v>5</v>
      </c>
      <c r="Q876" s="11">
        <v>11</v>
      </c>
      <c r="R876">
        <v>141.80000000000001</v>
      </c>
      <c r="S876">
        <v>850</v>
      </c>
      <c r="T876" s="11">
        <v>80</v>
      </c>
      <c r="W876">
        <v>0</v>
      </c>
      <c r="X876">
        <v>15</v>
      </c>
      <c r="Y876">
        <v>180</v>
      </c>
      <c r="Z876">
        <v>3.3828999999999998</v>
      </c>
    </row>
    <row r="877" spans="1:26" x14ac:dyDescent="0.25">
      <c r="A877" s="11">
        <v>1.49</v>
      </c>
      <c r="B877" s="11">
        <v>3</v>
      </c>
      <c r="C877" s="11">
        <v>5</v>
      </c>
      <c r="D877" s="11">
        <v>8.3000000000000007</v>
      </c>
      <c r="E877" s="11">
        <v>207</v>
      </c>
      <c r="F877" s="11">
        <v>480</v>
      </c>
      <c r="G877" s="11">
        <v>100</v>
      </c>
      <c r="H877">
        <v>0</v>
      </c>
      <c r="I877" s="11">
        <v>3</v>
      </c>
      <c r="J877" s="11">
        <v>110</v>
      </c>
      <c r="K877">
        <v>1.4675199999999999</v>
      </c>
      <c r="N877">
        <v>1.54</v>
      </c>
      <c r="O877" s="11">
        <v>0.3</v>
      </c>
      <c r="P877" s="11">
        <v>5</v>
      </c>
      <c r="Q877" s="11">
        <v>11</v>
      </c>
      <c r="R877">
        <v>141.80000000000001</v>
      </c>
      <c r="S877">
        <v>850</v>
      </c>
      <c r="T877" s="11">
        <v>100</v>
      </c>
      <c r="W877">
        <v>0</v>
      </c>
      <c r="X877">
        <v>11</v>
      </c>
      <c r="Y877">
        <v>180</v>
      </c>
      <c r="Z877">
        <v>2.1779999999999999</v>
      </c>
    </row>
    <row r="878" spans="1:26" x14ac:dyDescent="0.25">
      <c r="A878" s="11">
        <v>1.49</v>
      </c>
      <c r="B878" s="11">
        <v>3</v>
      </c>
      <c r="C878" s="11">
        <v>5</v>
      </c>
      <c r="D878" s="11">
        <v>8.3000000000000007</v>
      </c>
      <c r="E878" s="11">
        <v>207</v>
      </c>
      <c r="F878" s="11">
        <v>480</v>
      </c>
      <c r="G878" s="11">
        <v>100</v>
      </c>
      <c r="H878">
        <v>0</v>
      </c>
      <c r="I878" s="11">
        <v>3</v>
      </c>
      <c r="J878" s="11">
        <v>120</v>
      </c>
      <c r="K878">
        <v>1.72424</v>
      </c>
      <c r="N878">
        <v>1.54</v>
      </c>
      <c r="O878" s="11">
        <v>0.3</v>
      </c>
      <c r="P878" s="11">
        <v>5</v>
      </c>
      <c r="Q878" s="11">
        <v>11</v>
      </c>
      <c r="R878">
        <v>141.80000000000001</v>
      </c>
      <c r="S878">
        <v>850</v>
      </c>
      <c r="T878" s="11">
        <v>100</v>
      </c>
      <c r="W878">
        <v>0</v>
      </c>
      <c r="X878">
        <v>12</v>
      </c>
      <c r="Y878">
        <v>180</v>
      </c>
      <c r="Z878">
        <v>3.0941000000000001</v>
      </c>
    </row>
    <row r="879" spans="1:26" x14ac:dyDescent="0.25">
      <c r="A879" s="11">
        <v>1.49</v>
      </c>
      <c r="B879" s="11">
        <v>3</v>
      </c>
      <c r="C879" s="11">
        <v>5</v>
      </c>
      <c r="D879" s="11">
        <v>8.3000000000000007</v>
      </c>
      <c r="E879" s="11">
        <v>207</v>
      </c>
      <c r="F879" s="11">
        <v>480</v>
      </c>
      <c r="G879" s="11">
        <v>100</v>
      </c>
      <c r="H879">
        <v>0</v>
      </c>
      <c r="I879" s="11">
        <v>3</v>
      </c>
      <c r="J879" s="11">
        <v>130</v>
      </c>
      <c r="K879">
        <v>1.80203</v>
      </c>
      <c r="N879">
        <v>1.54</v>
      </c>
      <c r="O879" s="11">
        <v>0.3</v>
      </c>
      <c r="P879" s="11">
        <v>5</v>
      </c>
      <c r="Q879" s="11">
        <v>11</v>
      </c>
      <c r="R879">
        <v>141.80000000000001</v>
      </c>
      <c r="S879">
        <v>850</v>
      </c>
      <c r="T879" s="11">
        <v>100</v>
      </c>
      <c r="W879">
        <v>0</v>
      </c>
      <c r="X879">
        <v>13</v>
      </c>
      <c r="Y879">
        <v>180</v>
      </c>
      <c r="Z879">
        <v>10.8217</v>
      </c>
    </row>
    <row r="880" spans="1:26" x14ac:dyDescent="0.25">
      <c r="A880" s="11">
        <v>1.49</v>
      </c>
      <c r="B880" s="11">
        <v>3</v>
      </c>
      <c r="C880" s="11">
        <v>5</v>
      </c>
      <c r="D880" s="11">
        <v>8.3000000000000007</v>
      </c>
      <c r="E880" s="11">
        <v>207</v>
      </c>
      <c r="F880" s="11">
        <v>480</v>
      </c>
      <c r="G880" s="11">
        <v>100</v>
      </c>
      <c r="H880">
        <v>0</v>
      </c>
      <c r="I880" s="11">
        <v>3</v>
      </c>
      <c r="J880" s="11">
        <v>140</v>
      </c>
      <c r="K880">
        <v>1.95956</v>
      </c>
      <c r="N880">
        <v>1.54</v>
      </c>
      <c r="O880" s="11">
        <v>0.3</v>
      </c>
      <c r="P880" s="11">
        <v>5</v>
      </c>
      <c r="Q880" s="11">
        <v>11</v>
      </c>
      <c r="R880">
        <v>141.80000000000001</v>
      </c>
      <c r="S880">
        <v>850</v>
      </c>
      <c r="T880" s="11">
        <v>100</v>
      </c>
      <c r="W880">
        <v>0</v>
      </c>
      <c r="X880">
        <v>14</v>
      </c>
      <c r="Y880">
        <v>180</v>
      </c>
      <c r="Z880">
        <v>5.1555</v>
      </c>
    </row>
    <row r="881" spans="1:26" x14ac:dyDescent="0.25">
      <c r="A881" s="11">
        <v>1.49</v>
      </c>
      <c r="B881" s="11">
        <v>4</v>
      </c>
      <c r="C881" s="11">
        <v>5</v>
      </c>
      <c r="D881" s="11">
        <v>8.3000000000000007</v>
      </c>
      <c r="E881" s="11">
        <v>207</v>
      </c>
      <c r="F881" s="11">
        <v>480</v>
      </c>
      <c r="G881" s="11">
        <v>100</v>
      </c>
      <c r="H881">
        <v>0</v>
      </c>
      <c r="I881" s="11">
        <v>3</v>
      </c>
      <c r="J881" s="11">
        <v>1</v>
      </c>
      <c r="K881">
        <v>1.18746</v>
      </c>
      <c r="N881">
        <v>1.54</v>
      </c>
      <c r="O881" s="11">
        <v>0.3</v>
      </c>
      <c r="P881" s="11">
        <v>5</v>
      </c>
      <c r="Q881" s="11">
        <v>11</v>
      </c>
      <c r="R881">
        <v>141.80000000000001</v>
      </c>
      <c r="S881">
        <v>850</v>
      </c>
      <c r="T881" s="11">
        <v>100</v>
      </c>
      <c r="W881">
        <v>0</v>
      </c>
      <c r="X881">
        <v>15</v>
      </c>
      <c r="Y881">
        <v>180</v>
      </c>
      <c r="Z881">
        <v>7.7347000000000001</v>
      </c>
    </row>
    <row r="882" spans="1:26" x14ac:dyDescent="0.25">
      <c r="A882" s="11">
        <v>1.49</v>
      </c>
      <c r="B882" s="11">
        <v>4</v>
      </c>
      <c r="C882" s="11">
        <v>5</v>
      </c>
      <c r="D882" s="11">
        <v>8.3000000000000007</v>
      </c>
      <c r="E882" s="11">
        <v>207</v>
      </c>
      <c r="F882" s="11">
        <v>480</v>
      </c>
      <c r="G882" s="11">
        <v>100</v>
      </c>
      <c r="H882">
        <v>0</v>
      </c>
      <c r="I882" s="11">
        <v>3</v>
      </c>
      <c r="J882" s="11">
        <v>50</v>
      </c>
      <c r="K882">
        <v>0.89768000000000003</v>
      </c>
      <c r="N882">
        <v>1.54</v>
      </c>
      <c r="O882" s="11">
        <v>0.3</v>
      </c>
      <c r="P882" s="11">
        <v>5</v>
      </c>
      <c r="Q882" s="11">
        <v>11</v>
      </c>
      <c r="R882">
        <v>141.80000000000001</v>
      </c>
      <c r="S882">
        <v>850</v>
      </c>
      <c r="T882" s="11">
        <v>5</v>
      </c>
      <c r="W882">
        <v>0</v>
      </c>
      <c r="X882">
        <v>8</v>
      </c>
      <c r="Y882">
        <v>180</v>
      </c>
      <c r="Z882">
        <v>4.6904000000000003</v>
      </c>
    </row>
    <row r="883" spans="1:26" x14ac:dyDescent="0.25">
      <c r="A883" s="11">
        <v>1.49</v>
      </c>
      <c r="B883" s="11">
        <v>4</v>
      </c>
      <c r="C883" s="11">
        <v>5</v>
      </c>
      <c r="D883" s="11">
        <v>8.3000000000000007</v>
      </c>
      <c r="E883" s="11">
        <v>207</v>
      </c>
      <c r="F883" s="11">
        <v>480</v>
      </c>
      <c r="G883" s="11">
        <v>100</v>
      </c>
      <c r="H883">
        <v>0</v>
      </c>
      <c r="I883" s="11">
        <v>3</v>
      </c>
      <c r="J883" s="11">
        <v>60</v>
      </c>
      <c r="K883">
        <v>1.18746</v>
      </c>
      <c r="N883">
        <v>1.54</v>
      </c>
      <c r="O883" s="11">
        <v>0.3</v>
      </c>
      <c r="P883" s="11">
        <v>5</v>
      </c>
      <c r="Q883" s="11">
        <v>11</v>
      </c>
      <c r="R883">
        <v>141.80000000000001</v>
      </c>
      <c r="S883">
        <v>850</v>
      </c>
      <c r="T883" s="11">
        <v>5</v>
      </c>
      <c r="W883">
        <v>0</v>
      </c>
      <c r="X883">
        <v>9</v>
      </c>
      <c r="Y883">
        <v>180</v>
      </c>
      <c r="Z883">
        <v>1.1028</v>
      </c>
    </row>
    <row r="884" spans="1:26" x14ac:dyDescent="0.25">
      <c r="A884" s="11">
        <v>1.49</v>
      </c>
      <c r="B884" s="11">
        <v>4</v>
      </c>
      <c r="C884" s="11">
        <v>5</v>
      </c>
      <c r="D884" s="11">
        <v>8.3000000000000007</v>
      </c>
      <c r="E884" s="11">
        <v>207</v>
      </c>
      <c r="F884" s="11">
        <v>480</v>
      </c>
      <c r="G884" s="11">
        <v>100</v>
      </c>
      <c r="H884">
        <v>0</v>
      </c>
      <c r="I884" s="11">
        <v>3</v>
      </c>
      <c r="J884" s="11">
        <v>70</v>
      </c>
      <c r="K884">
        <v>1.3449899999999999</v>
      </c>
      <c r="N884">
        <v>1.54</v>
      </c>
      <c r="O884" s="11">
        <v>0.3</v>
      </c>
      <c r="P884" s="11">
        <v>5</v>
      </c>
      <c r="Q884" s="11">
        <v>11</v>
      </c>
      <c r="R884">
        <v>141.80000000000001</v>
      </c>
      <c r="S884">
        <v>850</v>
      </c>
      <c r="T884" s="11">
        <v>5</v>
      </c>
      <c r="W884">
        <v>0</v>
      </c>
      <c r="X884">
        <v>10</v>
      </c>
      <c r="Y884">
        <v>180</v>
      </c>
      <c r="Z884">
        <v>2.5030999999999999</v>
      </c>
    </row>
    <row r="885" spans="1:26" x14ac:dyDescent="0.25">
      <c r="A885" s="11">
        <v>1.49</v>
      </c>
      <c r="B885" s="11">
        <v>4</v>
      </c>
      <c r="C885" s="11">
        <v>5</v>
      </c>
      <c r="D885" s="11">
        <v>8.3000000000000007</v>
      </c>
      <c r="E885" s="11">
        <v>207</v>
      </c>
      <c r="F885" s="11">
        <v>480</v>
      </c>
      <c r="G885" s="11">
        <v>100</v>
      </c>
      <c r="H885">
        <v>0</v>
      </c>
      <c r="I885" s="11">
        <v>3</v>
      </c>
      <c r="J885" s="11">
        <v>80</v>
      </c>
      <c r="K885">
        <v>1.30026</v>
      </c>
      <c r="N885">
        <v>1.54</v>
      </c>
      <c r="O885" s="11">
        <v>0.3</v>
      </c>
      <c r="P885" s="11">
        <v>5</v>
      </c>
      <c r="Q885" s="11">
        <v>11</v>
      </c>
      <c r="R885">
        <v>141.80000000000001</v>
      </c>
      <c r="S885">
        <v>850</v>
      </c>
      <c r="T885" s="11">
        <v>5</v>
      </c>
      <c r="W885">
        <v>0</v>
      </c>
      <c r="X885">
        <v>11</v>
      </c>
      <c r="Y885">
        <v>180</v>
      </c>
      <c r="Z885">
        <v>1.369</v>
      </c>
    </row>
    <row r="886" spans="1:26" x14ac:dyDescent="0.25">
      <c r="A886" s="11">
        <v>1.49</v>
      </c>
      <c r="B886" s="11">
        <v>4</v>
      </c>
      <c r="C886" s="11">
        <v>5</v>
      </c>
      <c r="D886" s="11">
        <v>8.3000000000000007</v>
      </c>
      <c r="E886" s="11">
        <v>207</v>
      </c>
      <c r="F886" s="11">
        <v>480</v>
      </c>
      <c r="G886" s="11">
        <v>100</v>
      </c>
      <c r="H886">
        <v>0</v>
      </c>
      <c r="I886" s="11">
        <v>3</v>
      </c>
      <c r="J886" s="11">
        <v>90</v>
      </c>
      <c r="K886">
        <v>1.7028399999999999</v>
      </c>
      <c r="N886">
        <v>1.54</v>
      </c>
      <c r="O886" s="11">
        <v>0.3</v>
      </c>
      <c r="P886" s="11">
        <v>5</v>
      </c>
      <c r="Q886" s="11">
        <v>11</v>
      </c>
      <c r="R886">
        <v>141.80000000000001</v>
      </c>
      <c r="S886">
        <v>850</v>
      </c>
      <c r="T886" s="11">
        <v>5</v>
      </c>
      <c r="W886">
        <v>0</v>
      </c>
      <c r="X886">
        <v>12</v>
      </c>
      <c r="Y886">
        <v>180</v>
      </c>
      <c r="Z886">
        <v>1.1028</v>
      </c>
    </row>
    <row r="887" spans="1:26" x14ac:dyDescent="0.25">
      <c r="A887" s="11">
        <v>1.49</v>
      </c>
      <c r="B887" s="11">
        <v>4</v>
      </c>
      <c r="C887" s="11">
        <v>5</v>
      </c>
      <c r="D887" s="11">
        <v>8.3000000000000007</v>
      </c>
      <c r="E887" s="11">
        <v>207</v>
      </c>
      <c r="F887" s="11">
        <v>480</v>
      </c>
      <c r="G887" s="11">
        <v>100</v>
      </c>
      <c r="H887">
        <v>0</v>
      </c>
      <c r="I887" s="11">
        <v>3</v>
      </c>
      <c r="J887" s="11">
        <v>100</v>
      </c>
      <c r="K887">
        <v>1.8137000000000001</v>
      </c>
      <c r="N887">
        <v>1.54</v>
      </c>
      <c r="O887" s="11">
        <v>0.3</v>
      </c>
      <c r="P887" s="11">
        <v>5</v>
      </c>
      <c r="Q887" s="11">
        <v>11</v>
      </c>
      <c r="R887">
        <v>141.80000000000001</v>
      </c>
      <c r="S887">
        <v>850</v>
      </c>
      <c r="T887" s="11">
        <v>20</v>
      </c>
      <c r="W887">
        <v>0</v>
      </c>
      <c r="X887">
        <v>8</v>
      </c>
      <c r="Y887">
        <v>180</v>
      </c>
      <c r="Z887">
        <v>1.6351</v>
      </c>
    </row>
    <row r="888" spans="1:26" x14ac:dyDescent="0.25">
      <c r="A888" s="11">
        <v>1.49</v>
      </c>
      <c r="B888" s="11">
        <v>4</v>
      </c>
      <c r="C888" s="11">
        <v>5</v>
      </c>
      <c r="D888" s="11">
        <v>8.3000000000000007</v>
      </c>
      <c r="E888" s="11">
        <v>207</v>
      </c>
      <c r="F888" s="11">
        <v>480</v>
      </c>
      <c r="G888" s="11">
        <v>100</v>
      </c>
      <c r="H888">
        <v>0</v>
      </c>
      <c r="I888" s="11">
        <v>3</v>
      </c>
      <c r="J888" s="11">
        <v>110</v>
      </c>
      <c r="K888">
        <v>1.97123</v>
      </c>
      <c r="N888">
        <v>1.54</v>
      </c>
      <c r="O888" s="11">
        <v>0.3</v>
      </c>
      <c r="P888" s="11">
        <v>5</v>
      </c>
      <c r="Q888" s="11">
        <v>11</v>
      </c>
      <c r="R888">
        <v>141.80000000000001</v>
      </c>
      <c r="S888">
        <v>850</v>
      </c>
      <c r="T888" s="11">
        <v>20</v>
      </c>
      <c r="W888">
        <v>0</v>
      </c>
      <c r="X888">
        <v>9</v>
      </c>
      <c r="Y888">
        <v>180</v>
      </c>
      <c r="Z888">
        <v>0.83660000000000001</v>
      </c>
    </row>
    <row r="889" spans="1:26" x14ac:dyDescent="0.25">
      <c r="A889" s="11">
        <v>1.49</v>
      </c>
      <c r="B889" s="11">
        <v>4</v>
      </c>
      <c r="C889" s="11">
        <v>5</v>
      </c>
      <c r="D889" s="11">
        <v>8.3000000000000007</v>
      </c>
      <c r="E889" s="11">
        <v>207</v>
      </c>
      <c r="F889" s="11">
        <v>480</v>
      </c>
      <c r="G889" s="11">
        <v>100</v>
      </c>
      <c r="H889">
        <v>0</v>
      </c>
      <c r="I889" s="11">
        <v>3</v>
      </c>
      <c r="J889" s="11">
        <v>120</v>
      </c>
      <c r="K889">
        <v>1.9926299999999999</v>
      </c>
      <c r="N889">
        <v>1.54</v>
      </c>
      <c r="O889" s="11">
        <v>0.3</v>
      </c>
      <c r="P889" s="11">
        <v>5</v>
      </c>
      <c r="Q889" s="11">
        <v>11</v>
      </c>
      <c r="R889">
        <v>141.80000000000001</v>
      </c>
      <c r="S889">
        <v>850</v>
      </c>
      <c r="T889" s="11">
        <v>20</v>
      </c>
      <c r="W889">
        <v>0</v>
      </c>
      <c r="X889">
        <v>10</v>
      </c>
      <c r="Y889">
        <v>180</v>
      </c>
      <c r="Z889">
        <v>1.7624</v>
      </c>
    </row>
    <row r="890" spans="1:26" x14ac:dyDescent="0.25">
      <c r="A890" s="11">
        <v>1.49</v>
      </c>
      <c r="B890" s="11">
        <v>4</v>
      </c>
      <c r="C890" s="11">
        <v>5</v>
      </c>
      <c r="D890" s="11">
        <v>8.3000000000000007</v>
      </c>
      <c r="E890" s="11">
        <v>207</v>
      </c>
      <c r="F890" s="11">
        <v>480</v>
      </c>
      <c r="G890" s="11">
        <v>100</v>
      </c>
      <c r="H890">
        <v>0</v>
      </c>
      <c r="I890" s="11">
        <v>3</v>
      </c>
      <c r="J890" s="11">
        <v>130</v>
      </c>
      <c r="K890">
        <v>2.2376800000000001</v>
      </c>
      <c r="N890">
        <v>1.54</v>
      </c>
      <c r="O890" s="11">
        <v>0.3</v>
      </c>
      <c r="P890" s="11">
        <v>5</v>
      </c>
      <c r="Q890" s="11">
        <v>11</v>
      </c>
      <c r="R890">
        <v>141.80000000000001</v>
      </c>
      <c r="S890">
        <v>850</v>
      </c>
      <c r="T890" s="11">
        <v>20</v>
      </c>
      <c r="W890">
        <v>0</v>
      </c>
      <c r="X890">
        <v>11</v>
      </c>
      <c r="Y890">
        <v>180</v>
      </c>
      <c r="Z890">
        <v>1.1607000000000001</v>
      </c>
    </row>
    <row r="891" spans="1:26" x14ac:dyDescent="0.25">
      <c r="A891" s="11">
        <v>1.49</v>
      </c>
      <c r="B891" s="11">
        <v>4</v>
      </c>
      <c r="C891" s="11">
        <v>5</v>
      </c>
      <c r="D891" s="11">
        <v>8.3000000000000007</v>
      </c>
      <c r="E891" s="11">
        <v>207</v>
      </c>
      <c r="F891" s="11">
        <v>480</v>
      </c>
      <c r="G891" s="11">
        <v>100</v>
      </c>
      <c r="H891">
        <v>0</v>
      </c>
      <c r="I891" s="11">
        <v>3</v>
      </c>
      <c r="J891" s="11">
        <v>140</v>
      </c>
      <c r="K891">
        <v>2.1151499999999999</v>
      </c>
      <c r="N891">
        <v>1.54</v>
      </c>
      <c r="O891" s="11">
        <v>0.3</v>
      </c>
      <c r="P891" s="11">
        <v>5</v>
      </c>
      <c r="Q891" s="11">
        <v>11</v>
      </c>
      <c r="R891">
        <v>141.80000000000001</v>
      </c>
      <c r="S891">
        <v>850</v>
      </c>
      <c r="T891" s="11">
        <v>20</v>
      </c>
      <c r="W891">
        <v>0</v>
      </c>
      <c r="X891">
        <v>12</v>
      </c>
      <c r="Y891">
        <v>180</v>
      </c>
      <c r="Z891">
        <v>1.2995000000000001</v>
      </c>
    </row>
    <row r="892" spans="1:26" x14ac:dyDescent="0.25">
      <c r="A892" s="11">
        <v>1.49</v>
      </c>
      <c r="B892" s="11">
        <v>5</v>
      </c>
      <c r="C892" s="11">
        <v>5</v>
      </c>
      <c r="D892" s="11">
        <v>8.3000000000000007</v>
      </c>
      <c r="E892" s="11">
        <v>207</v>
      </c>
      <c r="F892" s="11">
        <v>480</v>
      </c>
      <c r="G892" s="11">
        <v>100</v>
      </c>
      <c r="H892">
        <v>0</v>
      </c>
      <c r="I892" s="11">
        <v>3</v>
      </c>
      <c r="J892" s="11">
        <v>1</v>
      </c>
      <c r="K892">
        <v>1.4461200000000001</v>
      </c>
      <c r="N892">
        <v>1.54</v>
      </c>
      <c r="O892" s="11">
        <v>0.3</v>
      </c>
      <c r="P892" s="11">
        <v>5</v>
      </c>
      <c r="Q892" s="11">
        <v>11</v>
      </c>
      <c r="R892">
        <v>141.80000000000001</v>
      </c>
      <c r="S892">
        <v>850</v>
      </c>
      <c r="T892" s="11">
        <v>40</v>
      </c>
      <c r="W892">
        <v>0</v>
      </c>
      <c r="X892">
        <v>8</v>
      </c>
      <c r="Y892">
        <v>180</v>
      </c>
      <c r="Z892">
        <v>1.8318999999999999</v>
      </c>
    </row>
    <row r="893" spans="1:26" x14ac:dyDescent="0.25">
      <c r="A893" s="11">
        <v>1.49</v>
      </c>
      <c r="B893" s="11">
        <v>5</v>
      </c>
      <c r="C893" s="11">
        <v>5</v>
      </c>
      <c r="D893" s="11">
        <v>8.3000000000000007</v>
      </c>
      <c r="E893" s="11">
        <v>207</v>
      </c>
      <c r="F893" s="11">
        <v>480</v>
      </c>
      <c r="G893" s="11">
        <v>100</v>
      </c>
      <c r="H893">
        <v>0</v>
      </c>
      <c r="I893" s="11">
        <v>3</v>
      </c>
      <c r="J893" s="11">
        <v>50</v>
      </c>
      <c r="K893">
        <v>1.19913</v>
      </c>
      <c r="N893">
        <v>1.54</v>
      </c>
      <c r="O893" s="11">
        <v>0.3</v>
      </c>
      <c r="P893" s="11">
        <v>5</v>
      </c>
      <c r="Q893" s="11">
        <v>11</v>
      </c>
      <c r="R893">
        <v>141.80000000000001</v>
      </c>
      <c r="S893">
        <v>850</v>
      </c>
      <c r="T893" s="11">
        <v>40</v>
      </c>
      <c r="W893">
        <v>0</v>
      </c>
      <c r="X893">
        <v>9</v>
      </c>
      <c r="Y893">
        <v>180</v>
      </c>
      <c r="Z893">
        <v>1.1607000000000001</v>
      </c>
    </row>
    <row r="894" spans="1:26" x14ac:dyDescent="0.25">
      <c r="A894" s="11">
        <v>1.49</v>
      </c>
      <c r="B894" s="11">
        <v>5</v>
      </c>
      <c r="C894" s="11">
        <v>5</v>
      </c>
      <c r="D894" s="11">
        <v>8.3000000000000007</v>
      </c>
      <c r="E894" s="11">
        <v>207</v>
      </c>
      <c r="F894" s="11">
        <v>480</v>
      </c>
      <c r="G894" s="11">
        <v>100</v>
      </c>
      <c r="H894">
        <v>0</v>
      </c>
      <c r="I894" s="11">
        <v>3</v>
      </c>
      <c r="J894" s="11">
        <v>60</v>
      </c>
      <c r="K894">
        <v>1.2769200000000001</v>
      </c>
      <c r="N894">
        <v>1.54</v>
      </c>
      <c r="O894" s="11">
        <v>0.3</v>
      </c>
      <c r="P894" s="11">
        <v>5</v>
      </c>
      <c r="Q894" s="11">
        <v>11</v>
      </c>
      <c r="R894">
        <v>141.80000000000001</v>
      </c>
      <c r="S894">
        <v>850</v>
      </c>
      <c r="T894" s="11">
        <v>40</v>
      </c>
      <c r="W894">
        <v>0</v>
      </c>
      <c r="X894">
        <v>10</v>
      </c>
      <c r="Y894">
        <v>180</v>
      </c>
      <c r="Z894">
        <v>1.5656999999999999</v>
      </c>
    </row>
    <row r="895" spans="1:26" x14ac:dyDescent="0.25">
      <c r="A895" s="11">
        <v>1.49</v>
      </c>
      <c r="B895" s="11">
        <v>5</v>
      </c>
      <c r="C895" s="11">
        <v>5</v>
      </c>
      <c r="D895" s="11">
        <v>8.3000000000000007</v>
      </c>
      <c r="E895" s="11">
        <v>207</v>
      </c>
      <c r="F895" s="11">
        <v>480</v>
      </c>
      <c r="G895" s="11">
        <v>100</v>
      </c>
      <c r="H895">
        <v>0</v>
      </c>
      <c r="I895" s="11">
        <v>3</v>
      </c>
      <c r="J895" s="11">
        <v>70</v>
      </c>
      <c r="K895">
        <v>1.65811</v>
      </c>
      <c r="N895">
        <v>1.54</v>
      </c>
      <c r="O895" s="11">
        <v>0.3</v>
      </c>
      <c r="P895" s="11">
        <v>5</v>
      </c>
      <c r="Q895" s="11">
        <v>11</v>
      </c>
      <c r="R895">
        <v>141.80000000000001</v>
      </c>
      <c r="S895">
        <v>850</v>
      </c>
      <c r="T895" s="11">
        <v>40</v>
      </c>
      <c r="W895">
        <v>0</v>
      </c>
      <c r="X895">
        <v>11</v>
      </c>
      <c r="Y895">
        <v>180</v>
      </c>
      <c r="Z895">
        <v>0.96389999999999998</v>
      </c>
    </row>
    <row r="896" spans="1:26" x14ac:dyDescent="0.25">
      <c r="A896" s="11">
        <v>1.49</v>
      </c>
      <c r="B896" s="11">
        <v>5</v>
      </c>
      <c r="C896" s="11">
        <v>5</v>
      </c>
      <c r="D896" s="11">
        <v>8.3000000000000007</v>
      </c>
      <c r="E896" s="11">
        <v>207</v>
      </c>
      <c r="F896" s="11">
        <v>480</v>
      </c>
      <c r="G896" s="11">
        <v>100</v>
      </c>
      <c r="H896">
        <v>0</v>
      </c>
      <c r="I896" s="11">
        <v>3</v>
      </c>
      <c r="J896" s="11">
        <v>80</v>
      </c>
      <c r="K896">
        <v>1.50058</v>
      </c>
      <c r="N896">
        <v>1.54</v>
      </c>
      <c r="O896" s="11">
        <v>0.3</v>
      </c>
      <c r="P896" s="11">
        <v>5</v>
      </c>
      <c r="Q896" s="11">
        <v>11</v>
      </c>
      <c r="R896">
        <v>141.80000000000001</v>
      </c>
      <c r="S896">
        <v>850</v>
      </c>
      <c r="T896" s="11">
        <v>40</v>
      </c>
      <c r="W896">
        <v>0</v>
      </c>
      <c r="X896">
        <v>12</v>
      </c>
      <c r="Y896">
        <v>180</v>
      </c>
      <c r="Z896">
        <v>1.1028</v>
      </c>
    </row>
    <row r="897" spans="1:26" x14ac:dyDescent="0.25">
      <c r="A897" s="11">
        <v>1.49</v>
      </c>
      <c r="B897" s="11">
        <v>5</v>
      </c>
      <c r="C897" s="11">
        <v>5</v>
      </c>
      <c r="D897" s="11">
        <v>8.3000000000000007</v>
      </c>
      <c r="E897" s="11">
        <v>207</v>
      </c>
      <c r="F897" s="11">
        <v>480</v>
      </c>
      <c r="G897" s="11">
        <v>100</v>
      </c>
      <c r="H897">
        <v>0</v>
      </c>
      <c r="I897" s="11">
        <v>3</v>
      </c>
      <c r="J897" s="11">
        <v>90</v>
      </c>
      <c r="K897">
        <v>1.66784</v>
      </c>
      <c r="N897">
        <v>1.54</v>
      </c>
      <c r="O897" s="11">
        <v>0.3</v>
      </c>
      <c r="P897" s="11">
        <v>5</v>
      </c>
      <c r="Q897" s="11">
        <v>11</v>
      </c>
      <c r="R897">
        <v>141.80000000000001</v>
      </c>
      <c r="S897">
        <v>850</v>
      </c>
      <c r="T897" s="11">
        <v>60</v>
      </c>
      <c r="W897">
        <v>0</v>
      </c>
      <c r="X897">
        <v>8</v>
      </c>
      <c r="Y897">
        <v>180</v>
      </c>
      <c r="Z897">
        <v>1.2995000000000001</v>
      </c>
    </row>
    <row r="898" spans="1:26" x14ac:dyDescent="0.25">
      <c r="A898" s="11">
        <v>1.49</v>
      </c>
      <c r="B898" s="11">
        <v>5</v>
      </c>
      <c r="C898" s="11">
        <v>5</v>
      </c>
      <c r="D898" s="11">
        <v>8.3000000000000007</v>
      </c>
      <c r="E898" s="11">
        <v>207</v>
      </c>
      <c r="F898" s="11">
        <v>480</v>
      </c>
      <c r="G898" s="11">
        <v>100</v>
      </c>
      <c r="H898">
        <v>0</v>
      </c>
      <c r="I898" s="11">
        <v>3</v>
      </c>
      <c r="J898" s="11">
        <v>100</v>
      </c>
      <c r="K898">
        <v>1.83704</v>
      </c>
      <c r="N898">
        <v>1.54</v>
      </c>
      <c r="O898" s="11">
        <v>0.3</v>
      </c>
      <c r="P898" s="11">
        <v>5</v>
      </c>
      <c r="Q898" s="11">
        <v>11</v>
      </c>
      <c r="R898">
        <v>141.80000000000001</v>
      </c>
      <c r="S898">
        <v>850</v>
      </c>
      <c r="T898" s="11">
        <v>60</v>
      </c>
      <c r="W898">
        <v>0</v>
      </c>
      <c r="X898">
        <v>9</v>
      </c>
      <c r="Y898">
        <v>180</v>
      </c>
      <c r="Z898">
        <v>1.4963000000000002</v>
      </c>
    </row>
    <row r="899" spans="1:26" x14ac:dyDescent="0.25">
      <c r="A899" s="11">
        <v>1.49</v>
      </c>
      <c r="B899" s="11">
        <v>5</v>
      </c>
      <c r="C899" s="11">
        <v>5</v>
      </c>
      <c r="D899" s="11">
        <v>8.3000000000000007</v>
      </c>
      <c r="E899" s="11">
        <v>207</v>
      </c>
      <c r="F899" s="11">
        <v>480</v>
      </c>
      <c r="G899" s="11">
        <v>100</v>
      </c>
      <c r="H899">
        <v>0</v>
      </c>
      <c r="I899" s="11">
        <v>3</v>
      </c>
      <c r="J899" s="11">
        <v>110</v>
      </c>
      <c r="K899">
        <v>2.4729999999999999</v>
      </c>
      <c r="N899">
        <v>1.54</v>
      </c>
      <c r="O899" s="11">
        <v>0.3</v>
      </c>
      <c r="P899" s="11">
        <v>5</v>
      </c>
      <c r="Q899" s="11">
        <v>11</v>
      </c>
      <c r="R899">
        <v>141.80000000000001</v>
      </c>
      <c r="S899">
        <v>850</v>
      </c>
      <c r="T899" s="11">
        <v>60</v>
      </c>
      <c r="W899">
        <v>0</v>
      </c>
      <c r="X899">
        <v>10</v>
      </c>
      <c r="Y899">
        <v>180</v>
      </c>
      <c r="Z899">
        <v>1.5656999999999999</v>
      </c>
    </row>
    <row r="900" spans="1:26" x14ac:dyDescent="0.25">
      <c r="A900" s="11">
        <v>1.49</v>
      </c>
      <c r="B900" s="11">
        <v>5</v>
      </c>
      <c r="C900" s="11">
        <v>5</v>
      </c>
      <c r="D900" s="11">
        <v>8.3000000000000007</v>
      </c>
      <c r="E900" s="11">
        <v>207</v>
      </c>
      <c r="F900" s="11">
        <v>480</v>
      </c>
      <c r="G900" s="11">
        <v>100</v>
      </c>
      <c r="H900">
        <v>0</v>
      </c>
      <c r="I900" s="11">
        <v>3</v>
      </c>
      <c r="J900" s="11">
        <v>120</v>
      </c>
      <c r="K900">
        <v>2.74139</v>
      </c>
      <c r="N900">
        <v>1.54</v>
      </c>
      <c r="O900" s="11">
        <v>0.3</v>
      </c>
      <c r="P900" s="11">
        <v>5</v>
      </c>
      <c r="Q900" s="11">
        <v>11</v>
      </c>
      <c r="R900">
        <v>141.80000000000001</v>
      </c>
      <c r="S900">
        <v>850</v>
      </c>
      <c r="T900" s="11">
        <v>60</v>
      </c>
      <c r="W900">
        <v>0</v>
      </c>
      <c r="X900">
        <v>11</v>
      </c>
      <c r="Y900">
        <v>180</v>
      </c>
      <c r="Z900">
        <v>0.96389999999999998</v>
      </c>
    </row>
    <row r="901" spans="1:26" x14ac:dyDescent="0.25">
      <c r="A901" s="11">
        <v>1.49</v>
      </c>
      <c r="B901" s="11">
        <v>5</v>
      </c>
      <c r="C901" s="11">
        <v>5</v>
      </c>
      <c r="D901" s="11">
        <v>8.3000000000000007</v>
      </c>
      <c r="E901" s="11">
        <v>207</v>
      </c>
      <c r="F901" s="11">
        <v>480</v>
      </c>
      <c r="G901" s="11">
        <v>100</v>
      </c>
      <c r="H901">
        <v>0</v>
      </c>
      <c r="I901" s="11">
        <v>3</v>
      </c>
      <c r="J901" s="11">
        <v>130</v>
      </c>
      <c r="K901">
        <v>2.9203199999999998</v>
      </c>
      <c r="N901">
        <v>1.54</v>
      </c>
      <c r="O901" s="11">
        <v>0.3</v>
      </c>
      <c r="P901" s="11">
        <v>5</v>
      </c>
      <c r="Q901" s="11">
        <v>11</v>
      </c>
      <c r="R901">
        <v>141.80000000000001</v>
      </c>
      <c r="S901">
        <v>850</v>
      </c>
      <c r="T901" s="11">
        <v>60</v>
      </c>
      <c r="W901">
        <v>0</v>
      </c>
      <c r="X901">
        <v>12</v>
      </c>
      <c r="Y901">
        <v>180</v>
      </c>
      <c r="Z901">
        <v>2.1675</v>
      </c>
    </row>
    <row r="902" spans="1:26" x14ac:dyDescent="0.25">
      <c r="A902" s="11">
        <v>1.49</v>
      </c>
      <c r="B902" s="11">
        <v>5</v>
      </c>
      <c r="C902" s="11">
        <v>5</v>
      </c>
      <c r="D902" s="11">
        <v>8.3000000000000007</v>
      </c>
      <c r="E902" s="11">
        <v>207</v>
      </c>
      <c r="F902" s="11">
        <v>480</v>
      </c>
      <c r="G902" s="11">
        <v>100</v>
      </c>
      <c r="H902">
        <v>0</v>
      </c>
      <c r="I902" s="11">
        <v>3</v>
      </c>
      <c r="J902" s="11">
        <v>140</v>
      </c>
      <c r="K902">
        <v>3.08758</v>
      </c>
      <c r="N902">
        <v>1.54</v>
      </c>
      <c r="O902" s="11">
        <v>0.3</v>
      </c>
      <c r="P902" s="11">
        <v>5</v>
      </c>
      <c r="Q902" s="11">
        <v>11</v>
      </c>
      <c r="R902">
        <v>141.80000000000001</v>
      </c>
      <c r="S902">
        <v>850</v>
      </c>
      <c r="T902" s="11">
        <v>80</v>
      </c>
      <c r="W902">
        <v>0</v>
      </c>
      <c r="X902">
        <v>8</v>
      </c>
      <c r="Y902">
        <v>180</v>
      </c>
      <c r="Z902">
        <v>1.7046000000000001</v>
      </c>
    </row>
    <row r="903" spans="1:26" x14ac:dyDescent="0.25">
      <c r="A903" s="11">
        <v>1.49</v>
      </c>
      <c r="B903" s="11">
        <v>6</v>
      </c>
      <c r="C903" s="11">
        <v>5</v>
      </c>
      <c r="D903" s="11">
        <v>8.3000000000000007</v>
      </c>
      <c r="E903" s="11">
        <v>207</v>
      </c>
      <c r="F903" s="11">
        <v>480</v>
      </c>
      <c r="G903" s="11">
        <v>100</v>
      </c>
      <c r="H903">
        <v>0</v>
      </c>
      <c r="I903" s="11">
        <v>3</v>
      </c>
      <c r="J903" s="11">
        <v>1</v>
      </c>
      <c r="K903">
        <v>1.72424</v>
      </c>
      <c r="N903">
        <v>1.54</v>
      </c>
      <c r="O903" s="11">
        <v>0.3</v>
      </c>
      <c r="P903" s="11">
        <v>5</v>
      </c>
      <c r="Q903" s="11">
        <v>11</v>
      </c>
      <c r="R903">
        <v>141.80000000000001</v>
      </c>
      <c r="S903">
        <v>850</v>
      </c>
      <c r="T903" s="11">
        <v>80</v>
      </c>
      <c r="W903">
        <v>0</v>
      </c>
      <c r="X903">
        <v>9</v>
      </c>
      <c r="Y903">
        <v>180</v>
      </c>
      <c r="Z903">
        <v>2.6997999999999998</v>
      </c>
    </row>
    <row r="904" spans="1:26" x14ac:dyDescent="0.25">
      <c r="A904" s="11">
        <v>1.49</v>
      </c>
      <c r="B904" s="11">
        <v>6</v>
      </c>
      <c r="C904" s="11">
        <v>5</v>
      </c>
      <c r="D904" s="11">
        <v>8.3000000000000007</v>
      </c>
      <c r="E904" s="11">
        <v>207</v>
      </c>
      <c r="F904" s="11">
        <v>480</v>
      </c>
      <c r="G904" s="11">
        <v>100</v>
      </c>
      <c r="H904">
        <v>0</v>
      </c>
      <c r="I904" s="11">
        <v>3</v>
      </c>
      <c r="J904" s="11">
        <v>50</v>
      </c>
      <c r="K904">
        <v>1.5239199999999999</v>
      </c>
      <c r="N904">
        <v>1.54</v>
      </c>
      <c r="O904" s="11">
        <v>0.3</v>
      </c>
      <c r="P904" s="11">
        <v>5</v>
      </c>
      <c r="Q904" s="11">
        <v>11</v>
      </c>
      <c r="R904">
        <v>141.80000000000001</v>
      </c>
      <c r="S904">
        <v>850</v>
      </c>
      <c r="T904" s="11">
        <v>80</v>
      </c>
      <c r="W904">
        <v>0</v>
      </c>
      <c r="X904">
        <v>10</v>
      </c>
      <c r="Y904">
        <v>180</v>
      </c>
      <c r="Z904">
        <v>7.2942</v>
      </c>
    </row>
    <row r="905" spans="1:26" x14ac:dyDescent="0.25">
      <c r="A905" s="11">
        <v>1.49</v>
      </c>
      <c r="B905" s="11">
        <v>6</v>
      </c>
      <c r="C905" s="11">
        <v>5</v>
      </c>
      <c r="D905" s="11">
        <v>8.3000000000000007</v>
      </c>
      <c r="E905" s="11">
        <v>207</v>
      </c>
      <c r="F905" s="11">
        <v>480</v>
      </c>
      <c r="G905" s="11">
        <v>100</v>
      </c>
      <c r="H905">
        <v>0</v>
      </c>
      <c r="I905" s="11">
        <v>3</v>
      </c>
      <c r="J905" s="11">
        <v>60</v>
      </c>
      <c r="K905">
        <v>1.80203</v>
      </c>
      <c r="N905">
        <v>1.54</v>
      </c>
      <c r="O905" s="11">
        <v>0.3</v>
      </c>
      <c r="P905" s="11">
        <v>5</v>
      </c>
      <c r="Q905" s="11">
        <v>11</v>
      </c>
      <c r="R905">
        <v>141.80000000000001</v>
      </c>
      <c r="S905">
        <v>850</v>
      </c>
      <c r="T905" s="11">
        <v>80</v>
      </c>
      <c r="W905">
        <v>0</v>
      </c>
      <c r="X905">
        <v>11</v>
      </c>
      <c r="Y905">
        <v>180</v>
      </c>
      <c r="Z905">
        <v>2.5030999999999999</v>
      </c>
    </row>
    <row r="906" spans="1:26" x14ac:dyDescent="0.25">
      <c r="A906" s="11">
        <v>1.49</v>
      </c>
      <c r="B906" s="11">
        <v>6</v>
      </c>
      <c r="C906" s="11">
        <v>5</v>
      </c>
      <c r="D906" s="11">
        <v>8.3000000000000007</v>
      </c>
      <c r="E906" s="11">
        <v>207</v>
      </c>
      <c r="F906" s="11">
        <v>480</v>
      </c>
      <c r="G906" s="11">
        <v>100</v>
      </c>
      <c r="H906">
        <v>0</v>
      </c>
      <c r="I906" s="11">
        <v>3</v>
      </c>
      <c r="J906" s="11">
        <v>70</v>
      </c>
      <c r="K906">
        <v>1.9809600000000001</v>
      </c>
      <c r="N906">
        <v>1.54</v>
      </c>
      <c r="O906" s="11">
        <v>0.3</v>
      </c>
      <c r="P906" s="11">
        <v>5</v>
      </c>
      <c r="Q906" s="11">
        <v>11</v>
      </c>
      <c r="R906">
        <v>141.80000000000001</v>
      </c>
      <c r="S906">
        <v>850</v>
      </c>
      <c r="T906" s="11">
        <v>80</v>
      </c>
      <c r="W906">
        <v>0</v>
      </c>
      <c r="X906">
        <v>12</v>
      </c>
      <c r="Y906">
        <v>180</v>
      </c>
      <c r="Z906">
        <v>9.2848000000000006</v>
      </c>
    </row>
    <row r="907" spans="1:26" x14ac:dyDescent="0.25">
      <c r="A907" s="11">
        <v>1.49</v>
      </c>
      <c r="B907" s="11">
        <v>6</v>
      </c>
      <c r="C907" s="11">
        <v>5</v>
      </c>
      <c r="D907" s="11">
        <v>8.3000000000000007</v>
      </c>
      <c r="E907" s="11">
        <v>207</v>
      </c>
      <c r="F907" s="11">
        <v>480</v>
      </c>
      <c r="G907" s="11">
        <v>100</v>
      </c>
      <c r="H907">
        <v>0</v>
      </c>
      <c r="I907" s="11">
        <v>3</v>
      </c>
      <c r="J907" s="11">
        <v>80</v>
      </c>
      <c r="K907">
        <v>1.7689699999999999</v>
      </c>
      <c r="N907">
        <v>1.54</v>
      </c>
      <c r="O907" s="11">
        <v>0.3</v>
      </c>
      <c r="P907" s="11">
        <v>5</v>
      </c>
      <c r="Q907" s="11">
        <v>11</v>
      </c>
      <c r="R907">
        <v>141.80000000000001</v>
      </c>
      <c r="S907">
        <v>850</v>
      </c>
      <c r="T907" s="11">
        <v>100</v>
      </c>
      <c r="W907">
        <v>0</v>
      </c>
      <c r="X907">
        <v>8</v>
      </c>
      <c r="Y907">
        <v>180</v>
      </c>
      <c r="Z907">
        <v>3.0933000000000002</v>
      </c>
    </row>
    <row r="908" spans="1:26" x14ac:dyDescent="0.25">
      <c r="A908" s="11">
        <v>1.49</v>
      </c>
      <c r="B908" s="11">
        <v>6</v>
      </c>
      <c r="C908" s="11">
        <v>5</v>
      </c>
      <c r="D908" s="11">
        <v>8.3000000000000007</v>
      </c>
      <c r="E908" s="11">
        <v>207</v>
      </c>
      <c r="F908" s="11">
        <v>480</v>
      </c>
      <c r="G908" s="11">
        <v>100</v>
      </c>
      <c r="H908">
        <v>0</v>
      </c>
      <c r="I908" s="11">
        <v>3</v>
      </c>
      <c r="J908" s="11">
        <v>90</v>
      </c>
      <c r="K908">
        <v>2.28241</v>
      </c>
      <c r="N908">
        <v>1.54</v>
      </c>
      <c r="O908" s="11">
        <v>0.3</v>
      </c>
      <c r="P908" s="11">
        <v>5</v>
      </c>
      <c r="Q908" s="11">
        <v>11</v>
      </c>
      <c r="R908">
        <v>141.80000000000001</v>
      </c>
      <c r="S908">
        <v>850</v>
      </c>
      <c r="T908" s="11">
        <v>100</v>
      </c>
      <c r="W908">
        <v>0</v>
      </c>
      <c r="X908">
        <v>9</v>
      </c>
      <c r="Y908">
        <v>180</v>
      </c>
      <c r="Z908">
        <v>3.4983999999999997</v>
      </c>
    </row>
    <row r="909" spans="1:26" x14ac:dyDescent="0.25">
      <c r="A909" s="11">
        <v>1.49</v>
      </c>
      <c r="B909" s="11">
        <v>6</v>
      </c>
      <c r="C909" s="11">
        <v>5</v>
      </c>
      <c r="D909" s="11">
        <v>8.3000000000000007</v>
      </c>
      <c r="E909" s="11">
        <v>207</v>
      </c>
      <c r="F909" s="11">
        <v>480</v>
      </c>
      <c r="G909" s="11">
        <v>100</v>
      </c>
      <c r="H909">
        <v>0</v>
      </c>
      <c r="I909" s="11">
        <v>3</v>
      </c>
      <c r="J909" s="11">
        <v>100</v>
      </c>
      <c r="K909">
        <v>2.4516100000000001</v>
      </c>
      <c r="N909">
        <v>1.54</v>
      </c>
      <c r="O909" s="11">
        <v>0.3</v>
      </c>
      <c r="P909" s="11">
        <v>5</v>
      </c>
      <c r="Q909" s="11">
        <v>11</v>
      </c>
      <c r="R909">
        <v>141.80000000000001</v>
      </c>
      <c r="S909">
        <v>850</v>
      </c>
      <c r="T909" s="11">
        <v>100</v>
      </c>
      <c r="W909">
        <v>0</v>
      </c>
      <c r="X909">
        <v>10</v>
      </c>
      <c r="Y909">
        <v>180</v>
      </c>
      <c r="Z909">
        <v>12.548299999999999</v>
      </c>
    </row>
    <row r="910" spans="1:26" x14ac:dyDescent="0.25">
      <c r="A910" s="11">
        <v>1.49</v>
      </c>
      <c r="B910" s="11">
        <v>6</v>
      </c>
      <c r="C910" s="11">
        <v>5</v>
      </c>
      <c r="D910" s="11">
        <v>8.3000000000000007</v>
      </c>
      <c r="E910" s="11">
        <v>207</v>
      </c>
      <c r="F910" s="11">
        <v>480</v>
      </c>
      <c r="G910" s="11">
        <v>100</v>
      </c>
      <c r="H910">
        <v>0</v>
      </c>
      <c r="I910" s="11">
        <v>3</v>
      </c>
      <c r="J910" s="11">
        <v>110</v>
      </c>
      <c r="K910">
        <v>2.74139</v>
      </c>
      <c r="N910">
        <v>1.54</v>
      </c>
      <c r="O910" s="11">
        <v>0.3</v>
      </c>
      <c r="P910" s="11">
        <v>5</v>
      </c>
      <c r="Q910" s="11">
        <v>11</v>
      </c>
      <c r="R910">
        <v>141.80000000000001</v>
      </c>
      <c r="S910">
        <v>850</v>
      </c>
      <c r="T910" s="11">
        <v>100</v>
      </c>
      <c r="W910">
        <v>0</v>
      </c>
      <c r="X910">
        <v>11</v>
      </c>
      <c r="Y910">
        <v>180</v>
      </c>
      <c r="Z910">
        <v>3.2322000000000002</v>
      </c>
    </row>
    <row r="911" spans="1:26" x14ac:dyDescent="0.25">
      <c r="A911" s="11">
        <v>1.49</v>
      </c>
      <c r="B911" s="11">
        <v>6</v>
      </c>
      <c r="C911" s="11">
        <v>5</v>
      </c>
      <c r="D911" s="11">
        <v>8.3000000000000007</v>
      </c>
      <c r="E911" s="11">
        <v>207</v>
      </c>
      <c r="F911" s="11">
        <v>480</v>
      </c>
      <c r="G911" s="11">
        <v>100</v>
      </c>
      <c r="H911">
        <v>0</v>
      </c>
      <c r="I911" s="11">
        <v>3</v>
      </c>
      <c r="J911" s="11">
        <v>120</v>
      </c>
      <c r="K911">
        <v>3.1206399999999999</v>
      </c>
      <c r="N911">
        <v>1.54</v>
      </c>
      <c r="O911" s="11">
        <v>0.3</v>
      </c>
      <c r="P911" s="11">
        <v>5</v>
      </c>
      <c r="Q911" s="11">
        <v>11</v>
      </c>
      <c r="R911">
        <v>141.80000000000001</v>
      </c>
      <c r="S911">
        <v>850</v>
      </c>
      <c r="T911" s="11">
        <v>100</v>
      </c>
      <c r="W911">
        <v>0</v>
      </c>
      <c r="X911">
        <v>12</v>
      </c>
      <c r="Y911">
        <v>180</v>
      </c>
      <c r="Z911">
        <v>9.0185999999999993</v>
      </c>
    </row>
    <row r="912" spans="1:26" x14ac:dyDescent="0.25">
      <c r="A912" s="11">
        <v>1.49</v>
      </c>
      <c r="B912" s="11">
        <v>6</v>
      </c>
      <c r="C912" s="11">
        <v>5</v>
      </c>
      <c r="D912" s="11">
        <v>8.3000000000000007</v>
      </c>
      <c r="E912" s="11">
        <v>207</v>
      </c>
      <c r="F912" s="11">
        <v>480</v>
      </c>
      <c r="G912" s="11">
        <v>100</v>
      </c>
      <c r="H912">
        <v>0</v>
      </c>
      <c r="I912" s="11">
        <v>3</v>
      </c>
      <c r="J912" s="11">
        <v>130</v>
      </c>
      <c r="K912">
        <v>3.4668199999999998</v>
      </c>
      <c r="N912">
        <v>1.54</v>
      </c>
      <c r="O912" s="11">
        <v>0.3</v>
      </c>
      <c r="P912" s="11">
        <v>5</v>
      </c>
      <c r="Q912" s="11">
        <v>11</v>
      </c>
      <c r="R912">
        <v>141.80000000000001</v>
      </c>
      <c r="S912">
        <v>850</v>
      </c>
      <c r="T912" s="11">
        <v>5</v>
      </c>
      <c r="W912">
        <v>0</v>
      </c>
      <c r="X912">
        <v>6</v>
      </c>
      <c r="Y912">
        <v>180</v>
      </c>
      <c r="Z912">
        <v>8.8243000000000009</v>
      </c>
    </row>
    <row r="913" spans="1:26" x14ac:dyDescent="0.25">
      <c r="A913" s="11">
        <v>1.49</v>
      </c>
      <c r="B913" s="11">
        <v>6</v>
      </c>
      <c r="C913" s="11">
        <v>5</v>
      </c>
      <c r="D913" s="11">
        <v>8.3000000000000007</v>
      </c>
      <c r="E913" s="11">
        <v>207</v>
      </c>
      <c r="F913" s="11">
        <v>480</v>
      </c>
      <c r="G913" s="11">
        <v>100</v>
      </c>
      <c r="H913">
        <v>0</v>
      </c>
      <c r="I913" s="11">
        <v>3</v>
      </c>
      <c r="J913" s="11">
        <v>140</v>
      </c>
      <c r="K913">
        <v>3.2217699999999998</v>
      </c>
      <c r="N913">
        <v>1.54</v>
      </c>
      <c r="O913" s="11">
        <v>0.3</v>
      </c>
      <c r="P913" s="11">
        <v>5</v>
      </c>
      <c r="Q913" s="11">
        <v>11</v>
      </c>
      <c r="R913">
        <v>141.80000000000001</v>
      </c>
      <c r="S913">
        <v>850</v>
      </c>
      <c r="T913" s="11">
        <v>5</v>
      </c>
      <c r="W913">
        <v>0</v>
      </c>
      <c r="X913">
        <v>7</v>
      </c>
      <c r="Y913">
        <v>180</v>
      </c>
      <c r="Z913">
        <v>3.6654999999999998</v>
      </c>
    </row>
    <row r="914" spans="1:26" x14ac:dyDescent="0.25">
      <c r="A914" s="11">
        <v>1.49</v>
      </c>
      <c r="B914" s="11">
        <v>2</v>
      </c>
      <c r="C914" s="11">
        <v>5</v>
      </c>
      <c r="D914" s="11">
        <v>8.3000000000000007</v>
      </c>
      <c r="E914" s="11">
        <v>207</v>
      </c>
      <c r="F914" s="11">
        <v>480</v>
      </c>
      <c r="G914" s="11">
        <v>10</v>
      </c>
      <c r="H914">
        <v>30</v>
      </c>
      <c r="I914" s="11">
        <v>3</v>
      </c>
      <c r="J914" s="11">
        <v>90</v>
      </c>
      <c r="K914">
        <v>0.40350999999999998</v>
      </c>
      <c r="N914">
        <v>1.54</v>
      </c>
      <c r="O914" s="11">
        <v>0.3</v>
      </c>
      <c r="P914" s="11">
        <v>5</v>
      </c>
      <c r="Q914" s="11">
        <v>11</v>
      </c>
      <c r="R914">
        <v>141.80000000000001</v>
      </c>
      <c r="S914">
        <v>850</v>
      </c>
      <c r="T914" s="11">
        <v>5</v>
      </c>
      <c r="W914">
        <v>0</v>
      </c>
      <c r="X914">
        <v>8</v>
      </c>
      <c r="Y914">
        <v>180</v>
      </c>
      <c r="Z914">
        <v>3.1137999999999999</v>
      </c>
    </row>
    <row r="915" spans="1:26" x14ac:dyDescent="0.25">
      <c r="A915" s="11">
        <v>1.49</v>
      </c>
      <c r="B915" s="11">
        <v>2</v>
      </c>
      <c r="C915" s="11">
        <v>5</v>
      </c>
      <c r="D915" s="11">
        <v>8.3000000000000007</v>
      </c>
      <c r="E915" s="11">
        <v>207</v>
      </c>
      <c r="F915" s="11">
        <v>480</v>
      </c>
      <c r="G915" s="11">
        <v>20</v>
      </c>
      <c r="H915">
        <v>30</v>
      </c>
      <c r="I915" s="11">
        <v>3</v>
      </c>
      <c r="J915" s="11">
        <v>90</v>
      </c>
      <c r="K915">
        <v>1.55704</v>
      </c>
      <c r="N915">
        <v>1.54</v>
      </c>
      <c r="O915" s="11">
        <v>0.3</v>
      </c>
      <c r="P915" s="11">
        <v>5</v>
      </c>
      <c r="Q915" s="11">
        <v>11</v>
      </c>
      <c r="R915">
        <v>141.80000000000001</v>
      </c>
      <c r="S915">
        <v>850</v>
      </c>
      <c r="T915" s="11">
        <v>5</v>
      </c>
      <c r="W915">
        <v>0</v>
      </c>
      <c r="X915">
        <v>9</v>
      </c>
      <c r="Y915">
        <v>180</v>
      </c>
      <c r="Z915">
        <v>5.2517999999999994</v>
      </c>
    </row>
    <row r="916" spans="1:26" x14ac:dyDescent="0.25">
      <c r="A916" s="11">
        <v>1.49</v>
      </c>
      <c r="B916" s="11">
        <v>2</v>
      </c>
      <c r="C916" s="11">
        <v>5</v>
      </c>
      <c r="D916" s="11">
        <v>8.3000000000000007</v>
      </c>
      <c r="E916" s="11">
        <v>207</v>
      </c>
      <c r="F916" s="11">
        <v>480</v>
      </c>
      <c r="G916" s="11">
        <v>30</v>
      </c>
      <c r="H916">
        <v>30</v>
      </c>
      <c r="I916" s="11">
        <v>3</v>
      </c>
      <c r="J916" s="11">
        <v>90</v>
      </c>
      <c r="K916">
        <v>2.5097999999999998</v>
      </c>
      <c r="N916">
        <v>1.54</v>
      </c>
      <c r="O916" s="11">
        <v>0.3</v>
      </c>
      <c r="P916" s="11">
        <v>5</v>
      </c>
      <c r="Q916" s="11">
        <v>11</v>
      </c>
      <c r="R916">
        <v>141.80000000000001</v>
      </c>
      <c r="S916">
        <v>850</v>
      </c>
      <c r="T916" s="11">
        <v>5</v>
      </c>
      <c r="W916">
        <v>0</v>
      </c>
      <c r="X916">
        <v>10</v>
      </c>
      <c r="Y916">
        <v>180</v>
      </c>
      <c r="Z916">
        <v>2.4793000000000003</v>
      </c>
    </row>
    <row r="917" spans="1:26" x14ac:dyDescent="0.25">
      <c r="A917" s="11">
        <v>1.49</v>
      </c>
      <c r="B917" s="11">
        <v>2</v>
      </c>
      <c r="C917" s="11">
        <v>5</v>
      </c>
      <c r="D917" s="11">
        <v>8.3000000000000007</v>
      </c>
      <c r="E917" s="11">
        <v>207</v>
      </c>
      <c r="F917" s="11">
        <v>480</v>
      </c>
      <c r="G917" s="11">
        <v>40</v>
      </c>
      <c r="H917">
        <v>30</v>
      </c>
      <c r="I917" s="11">
        <v>3</v>
      </c>
      <c r="J917" s="11">
        <v>90</v>
      </c>
      <c r="K917">
        <v>2.9659300000000002</v>
      </c>
      <c r="N917">
        <v>1.54</v>
      </c>
      <c r="O917" s="11">
        <v>0.3</v>
      </c>
      <c r="P917" s="11">
        <v>5</v>
      </c>
      <c r="Q917" s="11">
        <v>11</v>
      </c>
      <c r="R917">
        <v>141.80000000000001</v>
      </c>
      <c r="S917">
        <v>850</v>
      </c>
      <c r="T917" s="11">
        <v>20</v>
      </c>
      <c r="W917">
        <v>0</v>
      </c>
      <c r="X917">
        <v>6</v>
      </c>
      <c r="Y917">
        <v>180</v>
      </c>
      <c r="Z917">
        <v>3.2793000000000001</v>
      </c>
    </row>
    <row r="918" spans="1:26" x14ac:dyDescent="0.25">
      <c r="A918" s="11">
        <v>1.49</v>
      </c>
      <c r="B918" s="11">
        <v>2</v>
      </c>
      <c r="C918" s="11">
        <v>5</v>
      </c>
      <c r="D918" s="11">
        <v>8.3000000000000007</v>
      </c>
      <c r="E918" s="11">
        <v>207</v>
      </c>
      <c r="F918" s="11">
        <v>480</v>
      </c>
      <c r="G918" s="11">
        <v>50</v>
      </c>
      <c r="H918">
        <v>30</v>
      </c>
      <c r="I918" s="11">
        <v>3</v>
      </c>
      <c r="J918" s="11">
        <v>90</v>
      </c>
      <c r="K918">
        <v>3.0469400000000002</v>
      </c>
      <c r="N918">
        <v>1.54</v>
      </c>
      <c r="O918" s="11">
        <v>0.3</v>
      </c>
      <c r="P918" s="11">
        <v>5</v>
      </c>
      <c r="Q918" s="11">
        <v>11</v>
      </c>
      <c r="R918">
        <v>141.80000000000001</v>
      </c>
      <c r="S918">
        <v>850</v>
      </c>
      <c r="T918" s="11">
        <v>20</v>
      </c>
      <c r="W918">
        <v>0</v>
      </c>
      <c r="X918">
        <v>7</v>
      </c>
      <c r="Y918">
        <v>180</v>
      </c>
      <c r="Z918">
        <v>4.6173000000000002</v>
      </c>
    </row>
    <row r="919" spans="1:26" x14ac:dyDescent="0.25">
      <c r="A919" s="11">
        <v>1.49</v>
      </c>
      <c r="B919" s="11">
        <v>2</v>
      </c>
      <c r="C919" s="11">
        <v>5</v>
      </c>
      <c r="D919" s="11">
        <v>8.3000000000000007</v>
      </c>
      <c r="E919" s="11">
        <v>207</v>
      </c>
      <c r="F919" s="11">
        <v>480</v>
      </c>
      <c r="G919" s="11">
        <v>60</v>
      </c>
      <c r="H919">
        <v>30</v>
      </c>
      <c r="I919" s="11">
        <v>3</v>
      </c>
      <c r="J919" s="11">
        <v>90</v>
      </c>
      <c r="K919">
        <v>3.0258099999999999</v>
      </c>
      <c r="N919">
        <v>1.54</v>
      </c>
      <c r="O919" s="11">
        <v>0.3</v>
      </c>
      <c r="P919" s="11">
        <v>5</v>
      </c>
      <c r="Q919" s="11">
        <v>11</v>
      </c>
      <c r="R919">
        <v>141.80000000000001</v>
      </c>
      <c r="S919">
        <v>850</v>
      </c>
      <c r="T919" s="11">
        <v>20</v>
      </c>
      <c r="W919">
        <v>0</v>
      </c>
      <c r="X919">
        <v>8</v>
      </c>
      <c r="Y919">
        <v>180</v>
      </c>
      <c r="Z919">
        <v>3.6654999999999998</v>
      </c>
    </row>
    <row r="920" spans="1:26" x14ac:dyDescent="0.25">
      <c r="A920" s="11">
        <v>1.49</v>
      </c>
      <c r="B920" s="11">
        <v>2</v>
      </c>
      <c r="C920" s="11">
        <v>5</v>
      </c>
      <c r="D920" s="11">
        <v>8.3000000000000007</v>
      </c>
      <c r="E920" s="11">
        <v>207</v>
      </c>
      <c r="F920" s="11">
        <v>480</v>
      </c>
      <c r="G920" s="11">
        <v>70</v>
      </c>
      <c r="H920">
        <v>30</v>
      </c>
      <c r="I920" s="11">
        <v>3</v>
      </c>
      <c r="J920" s="11">
        <v>90</v>
      </c>
      <c r="K920">
        <v>2.9747400000000002</v>
      </c>
      <c r="N920">
        <v>1.54</v>
      </c>
      <c r="O920" s="11">
        <v>0.3</v>
      </c>
      <c r="P920" s="11">
        <v>5</v>
      </c>
      <c r="Q920" s="11">
        <v>11</v>
      </c>
      <c r="R920">
        <v>141.80000000000001</v>
      </c>
      <c r="S920">
        <v>850</v>
      </c>
      <c r="T920" s="11">
        <v>20</v>
      </c>
      <c r="W920">
        <v>0</v>
      </c>
      <c r="X920">
        <v>9</v>
      </c>
      <c r="Y920">
        <v>180</v>
      </c>
      <c r="Z920">
        <v>4.4655000000000005</v>
      </c>
    </row>
    <row r="921" spans="1:26" x14ac:dyDescent="0.25">
      <c r="A921" s="11">
        <v>1.49</v>
      </c>
      <c r="B921" s="11">
        <v>2</v>
      </c>
      <c r="C921" s="11">
        <v>5</v>
      </c>
      <c r="D921" s="11">
        <v>8.3000000000000007</v>
      </c>
      <c r="E921" s="11">
        <v>207</v>
      </c>
      <c r="F921" s="11">
        <v>480</v>
      </c>
      <c r="G921" s="11">
        <v>80</v>
      </c>
      <c r="H921">
        <v>30</v>
      </c>
      <c r="I921" s="11">
        <v>3</v>
      </c>
      <c r="J921" s="11">
        <v>90</v>
      </c>
      <c r="K921">
        <v>2.82328</v>
      </c>
      <c r="N921">
        <v>1.54</v>
      </c>
      <c r="O921" s="11">
        <v>0.3</v>
      </c>
      <c r="P921" s="11">
        <v>5</v>
      </c>
      <c r="Q921" s="11">
        <v>11</v>
      </c>
      <c r="R921">
        <v>141.80000000000001</v>
      </c>
      <c r="S921">
        <v>850</v>
      </c>
      <c r="T921" s="11">
        <v>20</v>
      </c>
      <c r="W921">
        <v>0</v>
      </c>
      <c r="X921">
        <v>10</v>
      </c>
      <c r="Y921">
        <v>180</v>
      </c>
      <c r="Z921">
        <v>2.7965</v>
      </c>
    </row>
    <row r="922" spans="1:26" x14ac:dyDescent="0.25">
      <c r="A922" s="11">
        <v>1.49</v>
      </c>
      <c r="B922" s="11">
        <v>2</v>
      </c>
      <c r="C922" s="11">
        <v>5</v>
      </c>
      <c r="D922" s="11">
        <v>8.3000000000000007</v>
      </c>
      <c r="E922" s="11">
        <v>207</v>
      </c>
      <c r="F922" s="11">
        <v>480</v>
      </c>
      <c r="G922" s="11">
        <v>90</v>
      </c>
      <c r="H922">
        <v>30</v>
      </c>
      <c r="I922" s="11">
        <v>3</v>
      </c>
      <c r="J922" s="11">
        <v>90</v>
      </c>
      <c r="K922">
        <v>2.4587300000000001</v>
      </c>
      <c r="N922">
        <v>1.54</v>
      </c>
      <c r="O922" s="11">
        <v>0.3</v>
      </c>
      <c r="P922" s="11">
        <v>5</v>
      </c>
      <c r="Q922" s="11">
        <v>11</v>
      </c>
      <c r="R922">
        <v>141.80000000000001</v>
      </c>
      <c r="S922">
        <v>850</v>
      </c>
      <c r="T922" s="11">
        <v>40</v>
      </c>
      <c r="W922">
        <v>0</v>
      </c>
      <c r="X922">
        <v>6</v>
      </c>
      <c r="Y922">
        <v>180</v>
      </c>
      <c r="Z922">
        <v>3.3483000000000001</v>
      </c>
    </row>
    <row r="923" spans="1:26" x14ac:dyDescent="0.25">
      <c r="A923" s="11">
        <v>1.49</v>
      </c>
      <c r="B923" s="11">
        <v>2</v>
      </c>
      <c r="C923" s="11">
        <v>5</v>
      </c>
      <c r="D923" s="11">
        <v>8.3000000000000007</v>
      </c>
      <c r="E923" s="11">
        <v>207</v>
      </c>
      <c r="F923" s="11">
        <v>480</v>
      </c>
      <c r="G923" s="11">
        <v>100</v>
      </c>
      <c r="H923">
        <v>30</v>
      </c>
      <c r="I923" s="11">
        <v>3</v>
      </c>
      <c r="J923" s="11">
        <v>90</v>
      </c>
      <c r="K923">
        <v>2.3072699999999999</v>
      </c>
      <c r="N923">
        <v>1.54</v>
      </c>
      <c r="O923" s="11">
        <v>0.3</v>
      </c>
      <c r="P923" s="11">
        <v>5</v>
      </c>
      <c r="Q923" s="11">
        <v>11</v>
      </c>
      <c r="R923">
        <v>141.80000000000001</v>
      </c>
      <c r="S923">
        <v>850</v>
      </c>
      <c r="T923" s="11">
        <v>40</v>
      </c>
      <c r="W923">
        <v>0</v>
      </c>
      <c r="X923">
        <v>7</v>
      </c>
      <c r="Y923">
        <v>180</v>
      </c>
      <c r="Z923">
        <v>5.5</v>
      </c>
    </row>
    <row r="924" spans="1:26" x14ac:dyDescent="0.25">
      <c r="A924" s="11">
        <v>1.49</v>
      </c>
      <c r="B924" s="11">
        <v>2</v>
      </c>
      <c r="C924" s="11">
        <v>5</v>
      </c>
      <c r="D924" s="11">
        <v>8.3000000000000007</v>
      </c>
      <c r="E924" s="11">
        <v>207</v>
      </c>
      <c r="F924" s="11">
        <v>480</v>
      </c>
      <c r="G924" s="11">
        <v>10</v>
      </c>
      <c r="H924">
        <v>40</v>
      </c>
      <c r="I924" s="11">
        <v>3</v>
      </c>
      <c r="J924" s="11">
        <v>90</v>
      </c>
      <c r="K924">
        <v>0.42287999999999998</v>
      </c>
      <c r="N924">
        <v>1.54</v>
      </c>
      <c r="O924" s="11">
        <v>0.3</v>
      </c>
      <c r="P924" s="11">
        <v>5</v>
      </c>
      <c r="Q924" s="11">
        <v>11</v>
      </c>
      <c r="R924">
        <v>141.80000000000001</v>
      </c>
      <c r="S924">
        <v>850</v>
      </c>
      <c r="T924" s="11">
        <v>40</v>
      </c>
      <c r="W924">
        <v>0</v>
      </c>
      <c r="X924">
        <v>8</v>
      </c>
      <c r="Y924">
        <v>180</v>
      </c>
      <c r="Z924">
        <v>4.8654999999999999</v>
      </c>
    </row>
    <row r="925" spans="1:26" x14ac:dyDescent="0.25">
      <c r="A925" s="11">
        <v>1.49</v>
      </c>
      <c r="B925" s="11">
        <v>2</v>
      </c>
      <c r="C925" s="11">
        <v>5</v>
      </c>
      <c r="D925" s="11">
        <v>8.3000000000000007</v>
      </c>
      <c r="E925" s="11">
        <v>207</v>
      </c>
      <c r="F925" s="11">
        <v>480</v>
      </c>
      <c r="G925" s="11">
        <v>20</v>
      </c>
      <c r="H925">
        <v>40</v>
      </c>
      <c r="I925" s="11">
        <v>3</v>
      </c>
      <c r="J925" s="11">
        <v>90</v>
      </c>
      <c r="K925">
        <v>1.11147</v>
      </c>
      <c r="N925">
        <v>1.54</v>
      </c>
      <c r="O925" s="11">
        <v>0.3</v>
      </c>
      <c r="P925" s="11">
        <v>5</v>
      </c>
      <c r="Q925" s="11">
        <v>11</v>
      </c>
      <c r="R925">
        <v>141.80000000000001</v>
      </c>
      <c r="S925">
        <v>850</v>
      </c>
      <c r="T925" s="11">
        <v>40</v>
      </c>
      <c r="W925">
        <v>0</v>
      </c>
      <c r="X925">
        <v>9</v>
      </c>
      <c r="Y925">
        <v>180</v>
      </c>
      <c r="Z925">
        <v>6.6862999999999992</v>
      </c>
    </row>
    <row r="926" spans="1:26" x14ac:dyDescent="0.25">
      <c r="A926" s="11">
        <v>1.49</v>
      </c>
      <c r="B926" s="11">
        <v>2</v>
      </c>
      <c r="C926" s="11">
        <v>5</v>
      </c>
      <c r="D926" s="11">
        <v>8.3000000000000007</v>
      </c>
      <c r="E926" s="11">
        <v>207</v>
      </c>
      <c r="F926" s="11">
        <v>480</v>
      </c>
      <c r="G926" s="11">
        <v>30</v>
      </c>
      <c r="H926">
        <v>40</v>
      </c>
      <c r="I926" s="11">
        <v>3</v>
      </c>
      <c r="J926" s="11">
        <v>90</v>
      </c>
      <c r="K926">
        <v>1.37564</v>
      </c>
      <c r="N926">
        <v>1.54</v>
      </c>
      <c r="O926" s="11">
        <v>0.3</v>
      </c>
      <c r="P926" s="11">
        <v>5</v>
      </c>
      <c r="Q926" s="11">
        <v>11</v>
      </c>
      <c r="R926">
        <v>141.80000000000001</v>
      </c>
      <c r="S926">
        <v>850</v>
      </c>
      <c r="T926" s="11">
        <v>40</v>
      </c>
      <c r="W926">
        <v>0</v>
      </c>
      <c r="X926">
        <v>10</v>
      </c>
      <c r="Y926">
        <v>180</v>
      </c>
      <c r="Z926">
        <v>2.4793000000000003</v>
      </c>
    </row>
    <row r="927" spans="1:26" x14ac:dyDescent="0.25">
      <c r="A927" s="11">
        <v>1.49</v>
      </c>
      <c r="B927" s="11">
        <v>2</v>
      </c>
      <c r="C927" s="11">
        <v>5</v>
      </c>
      <c r="D927" s="11">
        <v>8.3000000000000007</v>
      </c>
      <c r="E927" s="11">
        <v>207</v>
      </c>
      <c r="F927" s="11">
        <v>480</v>
      </c>
      <c r="G927" s="11">
        <v>40</v>
      </c>
      <c r="H927">
        <v>40</v>
      </c>
      <c r="I927" s="11">
        <v>3</v>
      </c>
      <c r="J927" s="11">
        <v>90</v>
      </c>
      <c r="K927">
        <v>1.47603</v>
      </c>
      <c r="N927">
        <v>1.54</v>
      </c>
      <c r="O927" s="11">
        <v>0.3</v>
      </c>
      <c r="P927" s="11">
        <v>5</v>
      </c>
      <c r="Q927" s="11">
        <v>11</v>
      </c>
      <c r="R927">
        <v>141.80000000000001</v>
      </c>
      <c r="S927">
        <v>850</v>
      </c>
      <c r="T927" s="11">
        <v>60</v>
      </c>
      <c r="W927">
        <v>0</v>
      </c>
      <c r="X927">
        <v>6</v>
      </c>
      <c r="Y927">
        <v>180</v>
      </c>
      <c r="Z927">
        <v>4.2309999999999999</v>
      </c>
    </row>
    <row r="928" spans="1:26" x14ac:dyDescent="0.25">
      <c r="A928" s="11">
        <v>1.49</v>
      </c>
      <c r="B928" s="11">
        <v>2</v>
      </c>
      <c r="C928" s="11">
        <v>5</v>
      </c>
      <c r="D928" s="11">
        <v>8.3000000000000007</v>
      </c>
      <c r="E928" s="11">
        <v>207</v>
      </c>
      <c r="F928" s="11">
        <v>480</v>
      </c>
      <c r="G928" s="11">
        <v>50</v>
      </c>
      <c r="H928">
        <v>40</v>
      </c>
      <c r="I928" s="11">
        <v>3</v>
      </c>
      <c r="J928" s="11">
        <v>90</v>
      </c>
      <c r="K928">
        <v>1.8000700000000001</v>
      </c>
      <c r="N928">
        <v>1.54</v>
      </c>
      <c r="O928" s="11">
        <v>0.3</v>
      </c>
      <c r="P928" s="11">
        <v>5</v>
      </c>
      <c r="Q928" s="11">
        <v>11</v>
      </c>
      <c r="R928">
        <v>141.80000000000001</v>
      </c>
      <c r="S928">
        <v>850</v>
      </c>
      <c r="T928" s="11">
        <v>60</v>
      </c>
      <c r="W928">
        <v>0</v>
      </c>
      <c r="X928">
        <v>7</v>
      </c>
      <c r="Y928">
        <v>180</v>
      </c>
      <c r="Z928">
        <v>6.2035</v>
      </c>
    </row>
    <row r="929" spans="1:26" x14ac:dyDescent="0.25">
      <c r="A929" s="11">
        <v>1.49</v>
      </c>
      <c r="B929" s="11">
        <v>2</v>
      </c>
      <c r="C929" s="11">
        <v>5</v>
      </c>
      <c r="D929" s="11">
        <v>8.3000000000000007</v>
      </c>
      <c r="E929" s="11">
        <v>207</v>
      </c>
      <c r="F929" s="11">
        <v>480</v>
      </c>
      <c r="G929" s="11">
        <v>60</v>
      </c>
      <c r="H929">
        <v>40</v>
      </c>
      <c r="I929" s="11">
        <v>3</v>
      </c>
      <c r="J929" s="11">
        <v>90</v>
      </c>
      <c r="K929">
        <v>1.3545100000000001</v>
      </c>
      <c r="N929">
        <v>1.54</v>
      </c>
      <c r="O929" s="11">
        <v>0.3</v>
      </c>
      <c r="P929" s="11">
        <v>5</v>
      </c>
      <c r="Q929" s="11">
        <v>11</v>
      </c>
      <c r="R929">
        <v>141.80000000000001</v>
      </c>
      <c r="S929">
        <v>850</v>
      </c>
      <c r="T929" s="11">
        <v>60</v>
      </c>
      <c r="W929">
        <v>0</v>
      </c>
      <c r="X929">
        <v>8</v>
      </c>
      <c r="Y929">
        <v>180</v>
      </c>
      <c r="Z929">
        <v>8.0380000000000003</v>
      </c>
    </row>
    <row r="930" spans="1:26" x14ac:dyDescent="0.25">
      <c r="A930" s="11">
        <v>1.49</v>
      </c>
      <c r="B930" s="11">
        <v>2</v>
      </c>
      <c r="C930" s="11">
        <v>5</v>
      </c>
      <c r="D930" s="11">
        <v>8.3000000000000007</v>
      </c>
      <c r="E930" s="11">
        <v>207</v>
      </c>
      <c r="F930" s="11">
        <v>480</v>
      </c>
      <c r="G930" s="11">
        <v>70</v>
      </c>
      <c r="H930">
        <v>40</v>
      </c>
      <c r="I930" s="11">
        <v>3</v>
      </c>
      <c r="J930" s="11">
        <v>90</v>
      </c>
      <c r="K930">
        <v>2.3777200000000001</v>
      </c>
      <c r="N930">
        <v>1.54</v>
      </c>
      <c r="O930" s="11">
        <v>0.3</v>
      </c>
      <c r="P930" s="11">
        <v>5</v>
      </c>
      <c r="Q930" s="11">
        <v>11</v>
      </c>
      <c r="R930">
        <v>141.80000000000001</v>
      </c>
      <c r="S930">
        <v>850</v>
      </c>
      <c r="T930" s="11">
        <v>60</v>
      </c>
      <c r="W930">
        <v>0</v>
      </c>
      <c r="X930">
        <v>9</v>
      </c>
      <c r="Y930">
        <v>180</v>
      </c>
      <c r="Z930">
        <v>9.4588000000000001</v>
      </c>
    </row>
    <row r="931" spans="1:26" x14ac:dyDescent="0.25">
      <c r="A931" s="11">
        <v>1.49</v>
      </c>
      <c r="B931" s="11">
        <v>2</v>
      </c>
      <c r="C931" s="11">
        <v>5</v>
      </c>
      <c r="D931" s="11">
        <v>8.3000000000000007</v>
      </c>
      <c r="E931" s="11">
        <v>207</v>
      </c>
      <c r="F931" s="11">
        <v>480</v>
      </c>
      <c r="G931" s="11">
        <v>80</v>
      </c>
      <c r="H931">
        <v>40</v>
      </c>
      <c r="I931" s="11">
        <v>3</v>
      </c>
      <c r="J931" s="11">
        <v>90</v>
      </c>
      <c r="K931">
        <v>2.4393600000000002</v>
      </c>
      <c r="N931">
        <v>1.54</v>
      </c>
      <c r="O931" s="11">
        <v>0.3</v>
      </c>
      <c r="P931" s="11">
        <v>5</v>
      </c>
      <c r="Q931" s="11">
        <v>11</v>
      </c>
      <c r="R931">
        <v>141.80000000000001</v>
      </c>
      <c r="S931">
        <v>850</v>
      </c>
      <c r="T931" s="11">
        <v>60</v>
      </c>
      <c r="W931">
        <v>0</v>
      </c>
      <c r="X931">
        <v>10</v>
      </c>
      <c r="Y931">
        <v>180</v>
      </c>
      <c r="Z931">
        <v>4.4655000000000005</v>
      </c>
    </row>
    <row r="932" spans="1:26" x14ac:dyDescent="0.25">
      <c r="A932" s="11">
        <v>1.49</v>
      </c>
      <c r="B932" s="11">
        <v>2</v>
      </c>
      <c r="C932" s="11">
        <v>5</v>
      </c>
      <c r="D932" s="11">
        <v>8.3000000000000007</v>
      </c>
      <c r="E932" s="11">
        <v>207</v>
      </c>
      <c r="F932" s="11">
        <v>480</v>
      </c>
      <c r="G932" s="11">
        <v>90</v>
      </c>
      <c r="H932">
        <v>40</v>
      </c>
      <c r="I932" s="11">
        <v>3</v>
      </c>
      <c r="J932" s="11">
        <v>90</v>
      </c>
      <c r="K932">
        <v>2.5908099999999998</v>
      </c>
      <c r="N932">
        <v>1.54</v>
      </c>
      <c r="O932" s="11">
        <v>0.3</v>
      </c>
      <c r="P932" s="11">
        <v>5</v>
      </c>
      <c r="Q932" s="11">
        <v>11</v>
      </c>
      <c r="R932">
        <v>141.80000000000001</v>
      </c>
      <c r="S932">
        <v>850</v>
      </c>
      <c r="T932" s="11">
        <v>80</v>
      </c>
      <c r="W932">
        <v>0</v>
      </c>
      <c r="X932">
        <v>6</v>
      </c>
      <c r="Y932">
        <v>180</v>
      </c>
      <c r="Z932">
        <v>4.6173000000000002</v>
      </c>
    </row>
    <row r="933" spans="1:26" x14ac:dyDescent="0.25">
      <c r="A933" s="11">
        <v>1.49</v>
      </c>
      <c r="B933" s="11">
        <v>2</v>
      </c>
      <c r="C933" s="11">
        <v>5</v>
      </c>
      <c r="D933" s="11">
        <v>8.3000000000000007</v>
      </c>
      <c r="E933" s="11">
        <v>207</v>
      </c>
      <c r="F933" s="11">
        <v>480</v>
      </c>
      <c r="G933" s="11">
        <v>100</v>
      </c>
      <c r="H933">
        <v>40</v>
      </c>
      <c r="I933" s="11">
        <v>3</v>
      </c>
      <c r="J933" s="11">
        <v>90</v>
      </c>
      <c r="K933">
        <v>2.1646200000000002</v>
      </c>
      <c r="N933">
        <v>1.54</v>
      </c>
      <c r="O933" s="11">
        <v>0.3</v>
      </c>
      <c r="P933" s="11">
        <v>5</v>
      </c>
      <c r="Q933" s="11">
        <v>11</v>
      </c>
      <c r="R933">
        <v>141.80000000000001</v>
      </c>
      <c r="S933">
        <v>850</v>
      </c>
      <c r="T933" s="11">
        <v>80</v>
      </c>
      <c r="W933">
        <v>0</v>
      </c>
      <c r="X933">
        <v>7</v>
      </c>
      <c r="Y933">
        <v>180</v>
      </c>
      <c r="Z933">
        <v>8.2725000000000009</v>
      </c>
    </row>
    <row r="934" spans="1:26" x14ac:dyDescent="0.25">
      <c r="A934" s="11">
        <v>1.49</v>
      </c>
      <c r="B934" s="11">
        <v>3</v>
      </c>
      <c r="C934" s="11">
        <v>5</v>
      </c>
      <c r="D934" s="11">
        <v>8.3000000000000007</v>
      </c>
      <c r="E934" s="11">
        <v>207</v>
      </c>
      <c r="F934" s="11">
        <v>480</v>
      </c>
      <c r="G934" s="11">
        <v>10</v>
      </c>
      <c r="H934">
        <v>30</v>
      </c>
      <c r="I934" s="11">
        <v>3</v>
      </c>
      <c r="J934" s="11">
        <v>90</v>
      </c>
      <c r="K934">
        <v>1.7292000000000001</v>
      </c>
      <c r="N934">
        <v>1.54</v>
      </c>
      <c r="O934" s="11">
        <v>0.3</v>
      </c>
      <c r="P934" s="11">
        <v>5</v>
      </c>
      <c r="Q934" s="11">
        <v>11</v>
      </c>
      <c r="R934">
        <v>141.80000000000001</v>
      </c>
      <c r="S934">
        <v>850</v>
      </c>
      <c r="T934" s="11">
        <v>80</v>
      </c>
      <c r="W934">
        <v>0</v>
      </c>
      <c r="X934">
        <v>8</v>
      </c>
      <c r="Y934">
        <v>180</v>
      </c>
      <c r="Z934">
        <v>13.1968</v>
      </c>
    </row>
    <row r="935" spans="1:26" x14ac:dyDescent="0.25">
      <c r="A935" s="11">
        <v>1.49</v>
      </c>
      <c r="B935" s="11">
        <v>3</v>
      </c>
      <c r="C935" s="11">
        <v>5</v>
      </c>
      <c r="D935" s="11">
        <v>8.3000000000000007</v>
      </c>
      <c r="E935" s="11">
        <v>207</v>
      </c>
      <c r="F935" s="11">
        <v>480</v>
      </c>
      <c r="G935" s="11">
        <v>20</v>
      </c>
      <c r="H935">
        <v>30</v>
      </c>
      <c r="I935" s="11">
        <v>3</v>
      </c>
      <c r="J935" s="11">
        <v>90</v>
      </c>
      <c r="K935">
        <v>2.1958899999999999</v>
      </c>
      <c r="N935">
        <v>1.54</v>
      </c>
      <c r="O935" s="11">
        <v>0.3</v>
      </c>
      <c r="P935" s="11">
        <v>5</v>
      </c>
      <c r="Q935" s="11">
        <v>11</v>
      </c>
      <c r="R935">
        <v>141.80000000000001</v>
      </c>
      <c r="S935">
        <v>850</v>
      </c>
      <c r="T935" s="11">
        <v>80</v>
      </c>
      <c r="W935">
        <v>0</v>
      </c>
      <c r="X935">
        <v>9</v>
      </c>
      <c r="Y935">
        <v>180</v>
      </c>
      <c r="Z935">
        <v>11.045</v>
      </c>
    </row>
    <row r="936" spans="1:26" x14ac:dyDescent="0.25">
      <c r="A936" s="11">
        <v>1.49</v>
      </c>
      <c r="B936" s="11">
        <v>3</v>
      </c>
      <c r="C936" s="11">
        <v>5</v>
      </c>
      <c r="D936" s="11">
        <v>8.3000000000000007</v>
      </c>
      <c r="E936" s="11">
        <v>207</v>
      </c>
      <c r="F936" s="11">
        <v>480</v>
      </c>
      <c r="G936" s="11">
        <v>30</v>
      </c>
      <c r="H936">
        <v>30</v>
      </c>
      <c r="I936" s="11">
        <v>3</v>
      </c>
      <c r="J936" s="11">
        <v>90</v>
      </c>
      <c r="K936">
        <v>2.3772899999999999</v>
      </c>
      <c r="N936">
        <v>1.54</v>
      </c>
      <c r="O936" s="11">
        <v>0.3</v>
      </c>
      <c r="P936" s="11">
        <v>5</v>
      </c>
      <c r="Q936" s="11">
        <v>11</v>
      </c>
      <c r="R936">
        <v>141.80000000000001</v>
      </c>
      <c r="S936">
        <v>850</v>
      </c>
      <c r="T936" s="11">
        <v>80</v>
      </c>
      <c r="W936">
        <v>0</v>
      </c>
      <c r="X936">
        <v>10</v>
      </c>
      <c r="Y936">
        <v>180</v>
      </c>
      <c r="Z936">
        <v>11.127800000000001</v>
      </c>
    </row>
    <row r="937" spans="1:26" x14ac:dyDescent="0.25">
      <c r="A937" s="11">
        <v>1.49</v>
      </c>
      <c r="B937" s="11">
        <v>3</v>
      </c>
      <c r="C937" s="11">
        <v>5</v>
      </c>
      <c r="D937" s="11">
        <v>8.3000000000000007</v>
      </c>
      <c r="E937" s="11">
        <v>207</v>
      </c>
      <c r="F937" s="11">
        <v>480</v>
      </c>
      <c r="G937" s="11">
        <v>40</v>
      </c>
      <c r="H937">
        <v>30</v>
      </c>
      <c r="I937" s="11">
        <v>3</v>
      </c>
      <c r="J937" s="11">
        <v>90</v>
      </c>
      <c r="K937">
        <v>2.6414499999999999</v>
      </c>
      <c r="N937">
        <v>1.54</v>
      </c>
      <c r="O937" s="11">
        <v>0.3</v>
      </c>
      <c r="P937" s="11">
        <v>5</v>
      </c>
      <c r="Q937" s="11">
        <v>11</v>
      </c>
      <c r="R937">
        <v>141.80000000000001</v>
      </c>
      <c r="S937">
        <v>850</v>
      </c>
      <c r="T937" s="11">
        <v>100</v>
      </c>
      <c r="W937">
        <v>0</v>
      </c>
      <c r="X937">
        <v>6</v>
      </c>
      <c r="Y937">
        <v>180</v>
      </c>
      <c r="Z937">
        <v>5.0173000000000005</v>
      </c>
    </row>
    <row r="938" spans="1:26" x14ac:dyDescent="0.25">
      <c r="A938" s="11">
        <v>1.49</v>
      </c>
      <c r="B938" s="11">
        <v>3</v>
      </c>
      <c r="C938" s="11">
        <v>5</v>
      </c>
      <c r="D938" s="11">
        <v>8.3000000000000007</v>
      </c>
      <c r="E938" s="11">
        <v>207</v>
      </c>
      <c r="F938" s="11">
        <v>480</v>
      </c>
      <c r="G938" s="11">
        <v>50</v>
      </c>
      <c r="H938">
        <v>30</v>
      </c>
      <c r="I938" s="11">
        <v>3</v>
      </c>
      <c r="J938" s="11">
        <v>90</v>
      </c>
      <c r="K938">
        <v>2.80348</v>
      </c>
      <c r="N938">
        <v>1.54</v>
      </c>
      <c r="O938" s="11">
        <v>0.3</v>
      </c>
      <c r="P938" s="11">
        <v>5</v>
      </c>
      <c r="Q938" s="11">
        <v>11</v>
      </c>
      <c r="R938">
        <v>141.80000000000001</v>
      </c>
      <c r="S938">
        <v>850</v>
      </c>
      <c r="T938" s="11">
        <v>100</v>
      </c>
      <c r="W938">
        <v>0</v>
      </c>
      <c r="X938">
        <v>7</v>
      </c>
      <c r="Y938">
        <v>180</v>
      </c>
      <c r="Z938">
        <v>9.1415000000000006</v>
      </c>
    </row>
    <row r="939" spans="1:26" x14ac:dyDescent="0.25">
      <c r="A939" s="11">
        <v>1.49</v>
      </c>
      <c r="B939" s="11">
        <v>3</v>
      </c>
      <c r="C939" s="11">
        <v>5</v>
      </c>
      <c r="D939" s="11">
        <v>8.3000000000000007</v>
      </c>
      <c r="E939" s="11">
        <v>207</v>
      </c>
      <c r="F939" s="11">
        <v>480</v>
      </c>
      <c r="G939" s="11">
        <v>60</v>
      </c>
      <c r="H939">
        <v>30</v>
      </c>
      <c r="I939" s="11">
        <v>3</v>
      </c>
      <c r="J939" s="11">
        <v>90</v>
      </c>
      <c r="K939">
        <v>3.05532</v>
      </c>
      <c r="N939">
        <v>1.54</v>
      </c>
      <c r="O939" s="11">
        <v>0.3</v>
      </c>
      <c r="P939" s="11">
        <v>5</v>
      </c>
      <c r="Q939" s="11">
        <v>11</v>
      </c>
      <c r="R939">
        <v>141.80000000000001</v>
      </c>
      <c r="S939">
        <v>850</v>
      </c>
      <c r="T939" s="11">
        <v>100</v>
      </c>
      <c r="W939">
        <v>0</v>
      </c>
      <c r="X939">
        <v>8</v>
      </c>
      <c r="Y939">
        <v>180</v>
      </c>
      <c r="Z939">
        <v>15.8866</v>
      </c>
    </row>
    <row r="940" spans="1:26" x14ac:dyDescent="0.25">
      <c r="A940" s="11">
        <v>1.49</v>
      </c>
      <c r="B940" s="11">
        <v>3</v>
      </c>
      <c r="C940" s="11">
        <v>5</v>
      </c>
      <c r="D940" s="11">
        <v>8.3000000000000007</v>
      </c>
      <c r="E940" s="11">
        <v>207</v>
      </c>
      <c r="F940" s="11">
        <v>480</v>
      </c>
      <c r="G940" s="11">
        <v>70</v>
      </c>
      <c r="H940">
        <v>30</v>
      </c>
      <c r="I940" s="11">
        <v>3</v>
      </c>
      <c r="J940" s="11">
        <v>90</v>
      </c>
      <c r="K940">
        <v>3.1768299999999998</v>
      </c>
      <c r="N940">
        <v>1.54</v>
      </c>
      <c r="O940" s="11">
        <v>0.3</v>
      </c>
      <c r="P940" s="11">
        <v>5</v>
      </c>
      <c r="Q940" s="11">
        <v>11</v>
      </c>
      <c r="R940">
        <v>141.80000000000001</v>
      </c>
      <c r="S940">
        <v>850</v>
      </c>
      <c r="T940" s="11">
        <v>100</v>
      </c>
      <c r="W940">
        <v>0</v>
      </c>
      <c r="X940">
        <v>9</v>
      </c>
      <c r="Y940">
        <v>180</v>
      </c>
      <c r="Z940">
        <v>10.5761</v>
      </c>
    </row>
    <row r="941" spans="1:26" x14ac:dyDescent="0.25">
      <c r="A941" s="11">
        <v>1.49</v>
      </c>
      <c r="B941" s="11">
        <v>3</v>
      </c>
      <c r="C941" s="11">
        <v>5</v>
      </c>
      <c r="D941" s="11">
        <v>8.3000000000000007</v>
      </c>
      <c r="E941" s="11">
        <v>207</v>
      </c>
      <c r="F941" s="11">
        <v>480</v>
      </c>
      <c r="G941" s="11">
        <v>80</v>
      </c>
      <c r="H941">
        <v>30</v>
      </c>
      <c r="I941" s="11">
        <v>3</v>
      </c>
      <c r="J941" s="11">
        <v>90</v>
      </c>
      <c r="K941">
        <v>2.79291</v>
      </c>
      <c r="N941">
        <v>1.54</v>
      </c>
      <c r="O941" s="11">
        <v>0.3</v>
      </c>
      <c r="P941" s="11">
        <v>5</v>
      </c>
      <c r="Q941" s="11">
        <v>11</v>
      </c>
      <c r="R941">
        <v>141.80000000000001</v>
      </c>
      <c r="S941">
        <v>850</v>
      </c>
      <c r="T941" s="11">
        <v>100</v>
      </c>
      <c r="W941">
        <v>0</v>
      </c>
      <c r="X941">
        <v>10</v>
      </c>
      <c r="Y941">
        <v>180</v>
      </c>
      <c r="Z941">
        <v>10.258799999999999</v>
      </c>
    </row>
    <row r="942" spans="1:26" x14ac:dyDescent="0.25">
      <c r="A942" s="11">
        <v>1.49</v>
      </c>
      <c r="B942" s="11">
        <v>3</v>
      </c>
      <c r="C942" s="11">
        <v>5</v>
      </c>
      <c r="D942" s="11">
        <v>8.3000000000000007</v>
      </c>
      <c r="E942" s="11">
        <v>207</v>
      </c>
      <c r="F942" s="11">
        <v>480</v>
      </c>
      <c r="G942" s="11">
        <v>90</v>
      </c>
      <c r="H942">
        <v>30</v>
      </c>
      <c r="I942" s="11">
        <v>3</v>
      </c>
      <c r="J942" s="11">
        <v>90</v>
      </c>
      <c r="K942">
        <v>2.3878499999999998</v>
      </c>
      <c r="N942">
        <v>1.54</v>
      </c>
      <c r="O942" s="11">
        <v>0.3</v>
      </c>
      <c r="P942" s="11">
        <v>5</v>
      </c>
      <c r="Q942" s="11">
        <v>11</v>
      </c>
      <c r="R942">
        <v>141.80000000000001</v>
      </c>
      <c r="S942">
        <v>850</v>
      </c>
      <c r="T942" s="11">
        <v>5</v>
      </c>
      <c r="W942">
        <v>0</v>
      </c>
      <c r="X942">
        <v>4</v>
      </c>
      <c r="Y942">
        <v>180</v>
      </c>
      <c r="Z942">
        <v>2.3864999999999998</v>
      </c>
    </row>
    <row r="943" spans="1:26" x14ac:dyDescent="0.25">
      <c r="A943" s="11">
        <v>1.49</v>
      </c>
      <c r="B943" s="11">
        <v>3</v>
      </c>
      <c r="C943" s="11">
        <v>5</v>
      </c>
      <c r="D943" s="11">
        <v>8.3000000000000007</v>
      </c>
      <c r="E943" s="11">
        <v>207</v>
      </c>
      <c r="F943" s="11">
        <v>480</v>
      </c>
      <c r="G943" s="11">
        <v>100</v>
      </c>
      <c r="H943">
        <v>30</v>
      </c>
      <c r="I943" s="11">
        <v>3</v>
      </c>
      <c r="J943" s="11">
        <v>90</v>
      </c>
      <c r="K943">
        <v>2.2364000000000002</v>
      </c>
      <c r="N943">
        <v>1.54</v>
      </c>
      <c r="O943" s="11">
        <v>0.3</v>
      </c>
      <c r="P943" s="11">
        <v>5</v>
      </c>
      <c r="Q943" s="11">
        <v>11</v>
      </c>
      <c r="R943">
        <v>141.80000000000001</v>
      </c>
      <c r="S943">
        <v>850</v>
      </c>
      <c r="T943" s="11">
        <v>5</v>
      </c>
      <c r="W943">
        <v>0</v>
      </c>
      <c r="X943">
        <v>5</v>
      </c>
      <c r="Y943">
        <v>180</v>
      </c>
      <c r="Z943">
        <v>1.5185000000000002</v>
      </c>
    </row>
    <row r="944" spans="1:26" x14ac:dyDescent="0.25">
      <c r="A944" s="11">
        <v>1.49</v>
      </c>
      <c r="B944" s="11">
        <v>3</v>
      </c>
      <c r="C944" s="11">
        <v>5</v>
      </c>
      <c r="D944" s="11">
        <v>8.3000000000000007</v>
      </c>
      <c r="E944" s="11">
        <v>207</v>
      </c>
      <c r="F944" s="11">
        <v>480</v>
      </c>
      <c r="G944" s="11">
        <v>10</v>
      </c>
      <c r="H944">
        <v>40</v>
      </c>
      <c r="I944" s="11">
        <v>3</v>
      </c>
      <c r="J944" s="11">
        <v>90</v>
      </c>
      <c r="K944">
        <v>1.4456599999999999</v>
      </c>
      <c r="N944">
        <v>1.54</v>
      </c>
      <c r="O944" s="11">
        <v>0.3</v>
      </c>
      <c r="P944" s="11">
        <v>5</v>
      </c>
      <c r="Q944" s="11">
        <v>11</v>
      </c>
      <c r="R944">
        <v>141.80000000000001</v>
      </c>
      <c r="S944">
        <v>850</v>
      </c>
      <c r="T944" s="11">
        <v>5</v>
      </c>
      <c r="W944">
        <v>0</v>
      </c>
      <c r="X944">
        <v>6</v>
      </c>
      <c r="Y944">
        <v>180</v>
      </c>
      <c r="Z944">
        <v>4.5404999999999998</v>
      </c>
    </row>
    <row r="945" spans="1:26" x14ac:dyDescent="0.25">
      <c r="A945" s="11">
        <v>1.49</v>
      </c>
      <c r="B945" s="11">
        <v>3</v>
      </c>
      <c r="C945" s="11">
        <v>5</v>
      </c>
      <c r="D945" s="11">
        <v>8.3000000000000007</v>
      </c>
      <c r="E945" s="11">
        <v>207</v>
      </c>
      <c r="F945" s="11">
        <v>480</v>
      </c>
      <c r="G945" s="11">
        <v>20</v>
      </c>
      <c r="H945">
        <v>40</v>
      </c>
      <c r="I945" s="11">
        <v>3</v>
      </c>
      <c r="J945" s="11">
        <v>90</v>
      </c>
      <c r="K945">
        <v>1.2219899999999999</v>
      </c>
      <c r="N945">
        <v>1.54</v>
      </c>
      <c r="O945" s="11">
        <v>0.3</v>
      </c>
      <c r="P945" s="11">
        <v>5</v>
      </c>
      <c r="Q945" s="11">
        <v>11</v>
      </c>
      <c r="R945">
        <v>141.80000000000001</v>
      </c>
      <c r="S945">
        <v>850</v>
      </c>
      <c r="T945" s="11">
        <v>5</v>
      </c>
      <c r="W945">
        <v>0</v>
      </c>
      <c r="X945">
        <v>7</v>
      </c>
      <c r="Y945">
        <v>180</v>
      </c>
      <c r="Z945">
        <v>2.1936</v>
      </c>
    </row>
    <row r="946" spans="1:26" x14ac:dyDescent="0.25">
      <c r="A946" s="11">
        <v>1.49</v>
      </c>
      <c r="B946" s="11">
        <v>3</v>
      </c>
      <c r="C946" s="11">
        <v>5</v>
      </c>
      <c r="D946" s="11">
        <v>8.3000000000000007</v>
      </c>
      <c r="E946" s="11">
        <v>207</v>
      </c>
      <c r="F946" s="11">
        <v>480</v>
      </c>
      <c r="G946" s="11">
        <v>30</v>
      </c>
      <c r="H946">
        <v>40</v>
      </c>
      <c r="I946" s="11">
        <v>3</v>
      </c>
      <c r="J946" s="11">
        <v>90</v>
      </c>
      <c r="K946">
        <v>1.3646400000000001</v>
      </c>
      <c r="N946">
        <v>1.54</v>
      </c>
      <c r="O946" s="11">
        <v>0.3</v>
      </c>
      <c r="P946" s="11">
        <v>5</v>
      </c>
      <c r="Q946" s="11">
        <v>11</v>
      </c>
      <c r="R946">
        <v>141.80000000000001</v>
      </c>
      <c r="S946">
        <v>850</v>
      </c>
      <c r="T946" s="11">
        <v>5</v>
      </c>
      <c r="W946">
        <v>0</v>
      </c>
      <c r="X946">
        <v>8</v>
      </c>
      <c r="Y946">
        <v>180</v>
      </c>
      <c r="Z946">
        <v>2.0114999999999998</v>
      </c>
    </row>
    <row r="947" spans="1:26" x14ac:dyDescent="0.25">
      <c r="A947" s="11">
        <v>1.49</v>
      </c>
      <c r="B947" s="11">
        <v>3</v>
      </c>
      <c r="C947" s="11">
        <v>5</v>
      </c>
      <c r="D947" s="11">
        <v>8.3000000000000007</v>
      </c>
      <c r="E947" s="11">
        <v>207</v>
      </c>
      <c r="F947" s="11">
        <v>480</v>
      </c>
      <c r="G947" s="11">
        <v>40</v>
      </c>
      <c r="H947">
        <v>40</v>
      </c>
      <c r="I947" s="11">
        <v>3</v>
      </c>
      <c r="J947" s="11">
        <v>90</v>
      </c>
      <c r="K947">
        <v>1.5372300000000001</v>
      </c>
      <c r="N947">
        <v>1.54</v>
      </c>
      <c r="O947" s="11">
        <v>0.3</v>
      </c>
      <c r="P947" s="11">
        <v>5</v>
      </c>
      <c r="Q947" s="11">
        <v>11</v>
      </c>
      <c r="R947">
        <v>141.80000000000001</v>
      </c>
      <c r="S947">
        <v>850</v>
      </c>
      <c r="T947" s="11">
        <v>20</v>
      </c>
      <c r="W947">
        <v>0</v>
      </c>
      <c r="X947">
        <v>4</v>
      </c>
      <c r="Y947">
        <v>180</v>
      </c>
      <c r="Z947">
        <v>1.5828</v>
      </c>
    </row>
    <row r="948" spans="1:26" x14ac:dyDescent="0.25">
      <c r="A948" s="11">
        <v>1.49</v>
      </c>
      <c r="B948" s="11">
        <v>3</v>
      </c>
      <c r="C948" s="11">
        <v>5</v>
      </c>
      <c r="D948" s="11">
        <v>8.3000000000000007</v>
      </c>
      <c r="E948" s="11">
        <v>207</v>
      </c>
      <c r="F948" s="11">
        <v>480</v>
      </c>
      <c r="G948" s="11">
        <v>50</v>
      </c>
      <c r="H948">
        <v>40</v>
      </c>
      <c r="I948" s="11">
        <v>3</v>
      </c>
      <c r="J948" s="11">
        <v>90</v>
      </c>
      <c r="K948">
        <v>1.21319</v>
      </c>
      <c r="N948">
        <v>1.54</v>
      </c>
      <c r="O948" s="11">
        <v>0.3</v>
      </c>
      <c r="P948" s="11">
        <v>5</v>
      </c>
      <c r="Q948" s="11">
        <v>11</v>
      </c>
      <c r="R948">
        <v>141.80000000000001</v>
      </c>
      <c r="S948">
        <v>850</v>
      </c>
      <c r="T948" s="11">
        <v>20</v>
      </c>
      <c r="W948">
        <v>0</v>
      </c>
      <c r="X948">
        <v>5</v>
      </c>
      <c r="Y948">
        <v>180</v>
      </c>
      <c r="Z948">
        <v>1.1541999999999999</v>
      </c>
    </row>
    <row r="949" spans="1:26" x14ac:dyDescent="0.25">
      <c r="A949" s="11">
        <v>1.49</v>
      </c>
      <c r="B949" s="11">
        <v>3</v>
      </c>
      <c r="C949" s="11">
        <v>5</v>
      </c>
      <c r="D949" s="11">
        <v>8.3000000000000007</v>
      </c>
      <c r="E949" s="11">
        <v>207</v>
      </c>
      <c r="F949" s="11">
        <v>480</v>
      </c>
      <c r="G949" s="11">
        <v>60</v>
      </c>
      <c r="H949">
        <v>40</v>
      </c>
      <c r="I949" s="11">
        <v>3</v>
      </c>
      <c r="J949" s="11">
        <v>90</v>
      </c>
      <c r="K949">
        <v>1.13218</v>
      </c>
      <c r="N949">
        <v>1.54</v>
      </c>
      <c r="O949" s="11">
        <v>0.3</v>
      </c>
      <c r="P949" s="11">
        <v>5</v>
      </c>
      <c r="Q949" s="11">
        <v>11</v>
      </c>
      <c r="R949">
        <v>141.80000000000001</v>
      </c>
      <c r="S949">
        <v>850</v>
      </c>
      <c r="T949" s="11">
        <v>20</v>
      </c>
      <c r="W949">
        <v>0</v>
      </c>
      <c r="X949">
        <v>6</v>
      </c>
      <c r="Y949">
        <v>180</v>
      </c>
      <c r="Z949">
        <v>3.6725000000000003</v>
      </c>
    </row>
    <row r="950" spans="1:26" x14ac:dyDescent="0.25">
      <c r="A950" s="11">
        <v>1.49</v>
      </c>
      <c r="B950" s="11">
        <v>3</v>
      </c>
      <c r="C950" s="11">
        <v>5</v>
      </c>
      <c r="D950" s="11">
        <v>8.3000000000000007</v>
      </c>
      <c r="E950" s="11">
        <v>207</v>
      </c>
      <c r="F950" s="11">
        <v>480</v>
      </c>
      <c r="G950" s="11">
        <v>70</v>
      </c>
      <c r="H950">
        <v>40</v>
      </c>
      <c r="I950" s="11">
        <v>3</v>
      </c>
      <c r="J950" s="11">
        <v>90</v>
      </c>
      <c r="K950">
        <v>0.82750000000000001</v>
      </c>
      <c r="N950">
        <v>1.54</v>
      </c>
      <c r="O950" s="11">
        <v>0.3</v>
      </c>
      <c r="P950" s="11">
        <v>5</v>
      </c>
      <c r="Q950" s="11">
        <v>11</v>
      </c>
      <c r="R950">
        <v>141.80000000000001</v>
      </c>
      <c r="S950">
        <v>850</v>
      </c>
      <c r="T950" s="11">
        <v>20</v>
      </c>
      <c r="W950">
        <v>0</v>
      </c>
      <c r="X950">
        <v>7</v>
      </c>
      <c r="Y950">
        <v>180</v>
      </c>
      <c r="Z950">
        <v>1.9472</v>
      </c>
    </row>
    <row r="951" spans="1:26" x14ac:dyDescent="0.25">
      <c r="A951" s="11">
        <v>1.49</v>
      </c>
      <c r="B951" s="11">
        <v>3</v>
      </c>
      <c r="C951" s="11">
        <v>5</v>
      </c>
      <c r="D951" s="11">
        <v>8.3000000000000007</v>
      </c>
      <c r="E951" s="11">
        <v>207</v>
      </c>
      <c r="F951" s="11">
        <v>480</v>
      </c>
      <c r="G951" s="11">
        <v>80</v>
      </c>
      <c r="H951">
        <v>40</v>
      </c>
      <c r="I951" s="11">
        <v>3</v>
      </c>
      <c r="J951" s="11">
        <v>90</v>
      </c>
      <c r="K951">
        <v>0.77642999999999995</v>
      </c>
      <c r="N951">
        <v>1.54</v>
      </c>
      <c r="O951" s="11">
        <v>0.3</v>
      </c>
      <c r="P951" s="11">
        <v>5</v>
      </c>
      <c r="Q951" s="11">
        <v>11</v>
      </c>
      <c r="R951">
        <v>141.80000000000001</v>
      </c>
      <c r="S951">
        <v>850</v>
      </c>
      <c r="T951" s="11">
        <v>20</v>
      </c>
      <c r="W951">
        <v>0</v>
      </c>
      <c r="X951">
        <v>8</v>
      </c>
      <c r="Y951">
        <v>180</v>
      </c>
      <c r="Z951">
        <v>1.4005999999999998</v>
      </c>
    </row>
    <row r="952" spans="1:26" x14ac:dyDescent="0.25">
      <c r="A952" s="11">
        <v>1.49</v>
      </c>
      <c r="B952" s="11">
        <v>3</v>
      </c>
      <c r="C952" s="11">
        <v>5</v>
      </c>
      <c r="D952" s="11">
        <v>8.3000000000000007</v>
      </c>
      <c r="E952" s="11">
        <v>207</v>
      </c>
      <c r="F952" s="11">
        <v>480</v>
      </c>
      <c r="G952" s="11">
        <v>90</v>
      </c>
      <c r="H952">
        <v>40</v>
      </c>
      <c r="I952" s="11">
        <v>3</v>
      </c>
      <c r="J952" s="11">
        <v>90</v>
      </c>
      <c r="K952">
        <v>0.81694</v>
      </c>
      <c r="N952">
        <v>1.54</v>
      </c>
      <c r="O952" s="11">
        <v>0.3</v>
      </c>
      <c r="P952" s="11">
        <v>5</v>
      </c>
      <c r="Q952" s="11">
        <v>11</v>
      </c>
      <c r="R952">
        <v>141.80000000000001</v>
      </c>
      <c r="S952">
        <v>850</v>
      </c>
      <c r="T952" s="11">
        <v>40</v>
      </c>
      <c r="W952">
        <v>0</v>
      </c>
      <c r="X952">
        <v>4</v>
      </c>
      <c r="Y952">
        <v>180</v>
      </c>
      <c r="Z952">
        <v>2.14</v>
      </c>
    </row>
    <row r="953" spans="1:26" x14ac:dyDescent="0.25">
      <c r="A953" s="11">
        <v>1.49</v>
      </c>
      <c r="B953" s="11">
        <v>3</v>
      </c>
      <c r="C953" s="11">
        <v>5</v>
      </c>
      <c r="D953" s="11">
        <v>8.3000000000000007</v>
      </c>
      <c r="E953" s="11">
        <v>207</v>
      </c>
      <c r="F953" s="11">
        <v>480</v>
      </c>
      <c r="G953" s="11">
        <v>100</v>
      </c>
      <c r="H953">
        <v>40</v>
      </c>
      <c r="I953" s="11">
        <v>3</v>
      </c>
      <c r="J953" s="11">
        <v>90</v>
      </c>
      <c r="K953">
        <v>0.86800999999999995</v>
      </c>
      <c r="N953">
        <v>1.54</v>
      </c>
      <c r="O953" s="11">
        <v>0.3</v>
      </c>
      <c r="P953" s="11">
        <v>5</v>
      </c>
      <c r="Q953" s="11">
        <v>11</v>
      </c>
      <c r="R953">
        <v>141.80000000000001</v>
      </c>
      <c r="S953">
        <v>850</v>
      </c>
      <c r="T953" s="11">
        <v>40</v>
      </c>
      <c r="W953">
        <v>0</v>
      </c>
      <c r="X953">
        <v>5</v>
      </c>
      <c r="Y953">
        <v>180</v>
      </c>
      <c r="Z953">
        <v>3.6725000000000003</v>
      </c>
    </row>
    <row r="954" spans="1:26" x14ac:dyDescent="0.25">
      <c r="A954" s="11">
        <v>1.49</v>
      </c>
      <c r="B954" s="11">
        <v>4</v>
      </c>
      <c r="C954" s="11">
        <v>5</v>
      </c>
      <c r="D954" s="11">
        <v>8.3000000000000007</v>
      </c>
      <c r="E954" s="11">
        <v>207</v>
      </c>
      <c r="F954" s="11">
        <v>480</v>
      </c>
      <c r="G954" s="11">
        <v>10</v>
      </c>
      <c r="H954">
        <v>30</v>
      </c>
      <c r="I954" s="11">
        <v>3</v>
      </c>
      <c r="J954" s="11">
        <v>90</v>
      </c>
      <c r="K954">
        <v>1.3713500000000001</v>
      </c>
      <c r="N954">
        <v>1.54</v>
      </c>
      <c r="O954" s="11">
        <v>0.3</v>
      </c>
      <c r="P954" s="11">
        <v>5</v>
      </c>
      <c r="Q954" s="11">
        <v>11</v>
      </c>
      <c r="R954">
        <v>141.80000000000001</v>
      </c>
      <c r="S954">
        <v>850</v>
      </c>
      <c r="T954" s="11">
        <v>40</v>
      </c>
      <c r="W954">
        <v>0</v>
      </c>
      <c r="X954">
        <v>6</v>
      </c>
      <c r="Y954">
        <v>180</v>
      </c>
      <c r="Z954">
        <v>5.9013999999999998</v>
      </c>
    </row>
    <row r="955" spans="1:26" x14ac:dyDescent="0.25">
      <c r="A955" s="11">
        <v>1.49</v>
      </c>
      <c r="B955" s="11">
        <v>4</v>
      </c>
      <c r="C955" s="11">
        <v>5</v>
      </c>
      <c r="D955" s="11">
        <v>8.3000000000000007</v>
      </c>
      <c r="E955" s="11">
        <v>207</v>
      </c>
      <c r="F955" s="11">
        <v>480</v>
      </c>
      <c r="G955" s="11">
        <v>20</v>
      </c>
      <c r="H955">
        <v>30</v>
      </c>
      <c r="I955" s="11">
        <v>3</v>
      </c>
      <c r="J955" s="11">
        <v>90</v>
      </c>
      <c r="K955">
        <v>1.74864</v>
      </c>
      <c r="N955">
        <v>1.54</v>
      </c>
      <c r="O955" s="11">
        <v>0.3</v>
      </c>
      <c r="P955" s="11">
        <v>5</v>
      </c>
      <c r="Q955" s="11">
        <v>11</v>
      </c>
      <c r="R955">
        <v>141.80000000000001</v>
      </c>
      <c r="S955">
        <v>850</v>
      </c>
      <c r="T955" s="11">
        <v>40</v>
      </c>
      <c r="W955">
        <v>0</v>
      </c>
      <c r="X955">
        <v>7</v>
      </c>
      <c r="Y955">
        <v>180</v>
      </c>
      <c r="Z955">
        <v>1.7006999999999999</v>
      </c>
    </row>
    <row r="956" spans="1:26" x14ac:dyDescent="0.25">
      <c r="A956" s="11">
        <v>1.49</v>
      </c>
      <c r="B956" s="11">
        <v>4</v>
      </c>
      <c r="C956" s="11">
        <v>5</v>
      </c>
      <c r="D956" s="11">
        <v>8.3000000000000007</v>
      </c>
      <c r="E956" s="11">
        <v>207</v>
      </c>
      <c r="F956" s="11">
        <v>480</v>
      </c>
      <c r="G956" s="11">
        <v>30</v>
      </c>
      <c r="H956">
        <v>30</v>
      </c>
      <c r="I956" s="11">
        <v>3</v>
      </c>
      <c r="J956" s="11">
        <v>90</v>
      </c>
      <c r="K956">
        <v>2.1259199999999998</v>
      </c>
      <c r="N956">
        <v>1.54</v>
      </c>
      <c r="O956" s="11">
        <v>0.3</v>
      </c>
      <c r="P956" s="11">
        <v>5</v>
      </c>
      <c r="Q956" s="11">
        <v>11</v>
      </c>
      <c r="R956">
        <v>141.80000000000001</v>
      </c>
      <c r="S956">
        <v>850</v>
      </c>
      <c r="T956" s="11">
        <v>40</v>
      </c>
      <c r="W956">
        <v>0</v>
      </c>
      <c r="X956">
        <v>8</v>
      </c>
      <c r="Y956">
        <v>180</v>
      </c>
      <c r="Z956">
        <v>2.3864999999999998</v>
      </c>
    </row>
    <row r="957" spans="1:26" x14ac:dyDescent="0.25">
      <c r="A957" s="11">
        <v>1.49</v>
      </c>
      <c r="B957" s="11">
        <v>4</v>
      </c>
      <c r="C957" s="11">
        <v>5</v>
      </c>
      <c r="D957" s="11">
        <v>8.3000000000000007</v>
      </c>
      <c r="E957" s="11">
        <v>207</v>
      </c>
      <c r="F957" s="11">
        <v>480</v>
      </c>
      <c r="G957" s="11">
        <v>40</v>
      </c>
      <c r="H957">
        <v>30</v>
      </c>
      <c r="I957" s="11">
        <v>3</v>
      </c>
      <c r="J957" s="11">
        <v>90</v>
      </c>
      <c r="K957">
        <v>2.3296199999999998</v>
      </c>
      <c r="N957">
        <v>1.54</v>
      </c>
      <c r="O957" s="11">
        <v>0.3</v>
      </c>
      <c r="P957" s="11">
        <v>5</v>
      </c>
      <c r="Q957" s="11">
        <v>11</v>
      </c>
      <c r="R957">
        <v>141.80000000000001</v>
      </c>
      <c r="S957">
        <v>850</v>
      </c>
      <c r="T957" s="11">
        <v>60</v>
      </c>
      <c r="W957">
        <v>0</v>
      </c>
      <c r="X957">
        <v>4</v>
      </c>
      <c r="Y957">
        <v>180</v>
      </c>
      <c r="Z957">
        <v>3.4903</v>
      </c>
    </row>
    <row r="958" spans="1:26" x14ac:dyDescent="0.25">
      <c r="A958" s="11">
        <v>1.49</v>
      </c>
      <c r="B958" s="11">
        <v>4</v>
      </c>
      <c r="C958" s="11">
        <v>5</v>
      </c>
      <c r="D958" s="11">
        <v>8.3000000000000007</v>
      </c>
      <c r="E958" s="11">
        <v>207</v>
      </c>
      <c r="F958" s="11">
        <v>480</v>
      </c>
      <c r="G958" s="11">
        <v>50</v>
      </c>
      <c r="H958">
        <v>30</v>
      </c>
      <c r="I958" s="11">
        <v>3</v>
      </c>
      <c r="J958" s="11">
        <v>90</v>
      </c>
      <c r="K958">
        <v>2.8592399999999998</v>
      </c>
      <c r="N958">
        <v>1.54</v>
      </c>
      <c r="O958" s="11">
        <v>0.3</v>
      </c>
      <c r="P958" s="11">
        <v>5</v>
      </c>
      <c r="Q958" s="11">
        <v>11</v>
      </c>
      <c r="R958">
        <v>141.80000000000001</v>
      </c>
      <c r="S958">
        <v>850</v>
      </c>
      <c r="T958" s="11">
        <v>60</v>
      </c>
      <c r="W958">
        <v>0</v>
      </c>
      <c r="X958">
        <v>5</v>
      </c>
      <c r="Y958">
        <v>180</v>
      </c>
      <c r="Z958">
        <v>4.9047999999999998</v>
      </c>
    </row>
    <row r="959" spans="1:26" x14ac:dyDescent="0.25">
      <c r="A959" s="11">
        <v>1.49</v>
      </c>
      <c r="B959" s="11">
        <v>4</v>
      </c>
      <c r="C959" s="11">
        <v>5</v>
      </c>
      <c r="D959" s="11">
        <v>8.3000000000000007</v>
      </c>
      <c r="E959" s="11">
        <v>207</v>
      </c>
      <c r="F959" s="11">
        <v>480</v>
      </c>
      <c r="G959" s="11">
        <v>60</v>
      </c>
      <c r="H959">
        <v>30</v>
      </c>
      <c r="I959" s="11">
        <v>3</v>
      </c>
      <c r="J959" s="11">
        <v>90</v>
      </c>
      <c r="K959">
        <v>3.0222000000000002</v>
      </c>
      <c r="N959">
        <v>1.54</v>
      </c>
      <c r="O959" s="11">
        <v>0.3</v>
      </c>
      <c r="P959" s="11">
        <v>5</v>
      </c>
      <c r="Q959" s="11">
        <v>11</v>
      </c>
      <c r="R959">
        <v>141.80000000000001</v>
      </c>
      <c r="S959">
        <v>850</v>
      </c>
      <c r="T959" s="11">
        <v>60</v>
      </c>
      <c r="W959">
        <v>0</v>
      </c>
      <c r="X959">
        <v>6</v>
      </c>
      <c r="Y959">
        <v>180</v>
      </c>
      <c r="Z959">
        <v>5.3441999999999998</v>
      </c>
    </row>
    <row r="960" spans="1:26" x14ac:dyDescent="0.25">
      <c r="A960" s="11">
        <v>1.49</v>
      </c>
      <c r="B960" s="11">
        <v>4</v>
      </c>
      <c r="C960" s="11">
        <v>5</v>
      </c>
      <c r="D960" s="11">
        <v>8.3000000000000007</v>
      </c>
      <c r="E960" s="11">
        <v>207</v>
      </c>
      <c r="F960" s="11">
        <v>480</v>
      </c>
      <c r="G960" s="11">
        <v>70</v>
      </c>
      <c r="H960">
        <v>30</v>
      </c>
      <c r="I960" s="11">
        <v>3</v>
      </c>
      <c r="J960" s="11">
        <v>90</v>
      </c>
      <c r="K960">
        <v>3.1444200000000002</v>
      </c>
      <c r="N960">
        <v>1.54</v>
      </c>
      <c r="O960" s="11">
        <v>0.3</v>
      </c>
      <c r="P960" s="11">
        <v>5</v>
      </c>
      <c r="Q960" s="11">
        <v>11</v>
      </c>
      <c r="R960">
        <v>141.80000000000001</v>
      </c>
      <c r="S960">
        <v>850</v>
      </c>
      <c r="T960" s="11">
        <v>60</v>
      </c>
      <c r="W960">
        <v>0</v>
      </c>
      <c r="X960">
        <v>7</v>
      </c>
      <c r="Y960">
        <v>180</v>
      </c>
      <c r="Z960">
        <v>2.0758000000000001</v>
      </c>
    </row>
    <row r="961" spans="1:26" x14ac:dyDescent="0.25">
      <c r="A961" s="11">
        <v>1.49</v>
      </c>
      <c r="B961" s="11">
        <v>4</v>
      </c>
      <c r="C961" s="11">
        <v>5</v>
      </c>
      <c r="D961" s="11">
        <v>8.3000000000000007</v>
      </c>
      <c r="E961" s="11">
        <v>207</v>
      </c>
      <c r="F961" s="11">
        <v>480</v>
      </c>
      <c r="G961" s="11">
        <v>80</v>
      </c>
      <c r="H961">
        <v>30</v>
      </c>
      <c r="I961" s="11">
        <v>3</v>
      </c>
      <c r="J961" s="11">
        <v>90</v>
      </c>
      <c r="K961">
        <v>2.9920900000000001</v>
      </c>
      <c r="N961">
        <v>1.54</v>
      </c>
      <c r="O961" s="11">
        <v>0.3</v>
      </c>
      <c r="P961" s="11">
        <v>5</v>
      </c>
      <c r="Q961" s="11">
        <v>11</v>
      </c>
      <c r="R961">
        <v>141.80000000000001</v>
      </c>
      <c r="S961">
        <v>850</v>
      </c>
      <c r="T961" s="11">
        <v>60</v>
      </c>
      <c r="W961">
        <v>0</v>
      </c>
      <c r="X961">
        <v>8</v>
      </c>
      <c r="Y961">
        <v>180</v>
      </c>
      <c r="Z961">
        <v>4.1117999999999997</v>
      </c>
    </row>
    <row r="962" spans="1:26" x14ac:dyDescent="0.25">
      <c r="A962" s="11">
        <v>1.49</v>
      </c>
      <c r="B962" s="11">
        <v>4</v>
      </c>
      <c r="C962" s="11">
        <v>5</v>
      </c>
      <c r="D962" s="11">
        <v>8.3000000000000007</v>
      </c>
      <c r="E962" s="11">
        <v>207</v>
      </c>
      <c r="F962" s="11">
        <v>480</v>
      </c>
      <c r="G962" s="11">
        <v>90</v>
      </c>
      <c r="H962">
        <v>30</v>
      </c>
      <c r="I962" s="11">
        <v>3</v>
      </c>
      <c r="J962" s="11">
        <v>90</v>
      </c>
      <c r="K962">
        <v>2.18615</v>
      </c>
      <c r="N962">
        <v>1.54</v>
      </c>
      <c r="O962" s="11">
        <v>0.3</v>
      </c>
      <c r="P962" s="11">
        <v>5</v>
      </c>
      <c r="Q962" s="11">
        <v>11</v>
      </c>
      <c r="R962">
        <v>141.80000000000001</v>
      </c>
      <c r="S962">
        <v>850</v>
      </c>
      <c r="T962" s="11">
        <v>80</v>
      </c>
      <c r="W962">
        <v>0</v>
      </c>
      <c r="X962">
        <v>4</v>
      </c>
      <c r="Y962">
        <v>180</v>
      </c>
      <c r="Z962">
        <v>4.5404999999999998</v>
      </c>
    </row>
    <row r="963" spans="1:26" x14ac:dyDescent="0.25">
      <c r="A963" s="11">
        <v>1.49</v>
      </c>
      <c r="B963" s="11">
        <v>4</v>
      </c>
      <c r="C963" s="11">
        <v>5</v>
      </c>
      <c r="D963" s="11">
        <v>8.3000000000000007</v>
      </c>
      <c r="E963" s="11">
        <v>207</v>
      </c>
      <c r="F963" s="11">
        <v>480</v>
      </c>
      <c r="G963" s="11">
        <v>100</v>
      </c>
      <c r="H963">
        <v>30</v>
      </c>
      <c r="I963" s="11">
        <v>3</v>
      </c>
      <c r="J963" s="11">
        <v>90</v>
      </c>
      <c r="K963">
        <v>2.2481399999999998</v>
      </c>
      <c r="N963">
        <v>1.54</v>
      </c>
      <c r="O963" s="11">
        <v>0.3</v>
      </c>
      <c r="P963" s="11">
        <v>5</v>
      </c>
      <c r="Q963" s="11">
        <v>11</v>
      </c>
      <c r="R963">
        <v>141.80000000000001</v>
      </c>
      <c r="S963">
        <v>850</v>
      </c>
      <c r="T963" s="11">
        <v>80</v>
      </c>
      <c r="W963">
        <v>0</v>
      </c>
      <c r="X963">
        <v>5</v>
      </c>
      <c r="Y963">
        <v>180</v>
      </c>
      <c r="Z963">
        <v>4.4762000000000004</v>
      </c>
    </row>
    <row r="964" spans="1:26" x14ac:dyDescent="0.25">
      <c r="A964" s="11">
        <v>1.49</v>
      </c>
      <c r="B964" s="11">
        <v>4</v>
      </c>
      <c r="C964" s="11">
        <v>5</v>
      </c>
      <c r="D964" s="11">
        <v>8.3000000000000007</v>
      </c>
      <c r="E964" s="11">
        <v>207</v>
      </c>
      <c r="F964" s="11">
        <v>480</v>
      </c>
      <c r="G964" s="11">
        <v>10</v>
      </c>
      <c r="H964">
        <v>40</v>
      </c>
      <c r="I964" s="11">
        <v>3</v>
      </c>
      <c r="J964" s="11">
        <v>90</v>
      </c>
      <c r="K964">
        <v>2.67503</v>
      </c>
      <c r="N964">
        <v>1.54</v>
      </c>
      <c r="O964" s="11">
        <v>0.3</v>
      </c>
      <c r="P964" s="11">
        <v>5</v>
      </c>
      <c r="Q964" s="11">
        <v>11</v>
      </c>
      <c r="R964">
        <v>141.80000000000001</v>
      </c>
      <c r="S964">
        <v>850</v>
      </c>
      <c r="T964" s="11">
        <v>80</v>
      </c>
      <c r="W964">
        <v>0</v>
      </c>
      <c r="X964">
        <v>6</v>
      </c>
      <c r="Y964">
        <v>180</v>
      </c>
      <c r="Z964">
        <v>12.363299999999999</v>
      </c>
    </row>
    <row r="965" spans="1:26" x14ac:dyDescent="0.25">
      <c r="A965" s="11">
        <v>1.49</v>
      </c>
      <c r="B965" s="11">
        <v>4</v>
      </c>
      <c r="C965" s="11">
        <v>5</v>
      </c>
      <c r="D965" s="11">
        <v>8.3000000000000007</v>
      </c>
      <c r="E965" s="11">
        <v>207</v>
      </c>
      <c r="F965" s="11">
        <v>480</v>
      </c>
      <c r="G965" s="11">
        <v>20</v>
      </c>
      <c r="H965">
        <v>40</v>
      </c>
      <c r="I965" s="11">
        <v>3</v>
      </c>
      <c r="J965" s="11">
        <v>90</v>
      </c>
      <c r="K965">
        <v>2.7476500000000001</v>
      </c>
      <c r="N965">
        <v>1.54</v>
      </c>
      <c r="O965" s="11">
        <v>0.3</v>
      </c>
      <c r="P965" s="11">
        <v>5</v>
      </c>
      <c r="Q965" s="11">
        <v>11</v>
      </c>
      <c r="R965">
        <v>141.80000000000001</v>
      </c>
      <c r="S965">
        <v>850</v>
      </c>
      <c r="T965" s="11">
        <v>80</v>
      </c>
      <c r="W965">
        <v>0</v>
      </c>
      <c r="X965">
        <v>7</v>
      </c>
      <c r="Y965">
        <v>180</v>
      </c>
      <c r="Z965">
        <v>6.3300999999999998</v>
      </c>
    </row>
    <row r="966" spans="1:26" x14ac:dyDescent="0.25">
      <c r="A966" s="11">
        <v>1.49</v>
      </c>
      <c r="B966" s="11">
        <v>4</v>
      </c>
      <c r="C966" s="11">
        <v>5</v>
      </c>
      <c r="D966" s="11">
        <v>8.3000000000000007</v>
      </c>
      <c r="E966" s="11">
        <v>207</v>
      </c>
      <c r="F966" s="11">
        <v>480</v>
      </c>
      <c r="G966" s="11">
        <v>30</v>
      </c>
      <c r="H966">
        <v>40</v>
      </c>
      <c r="I966" s="11">
        <v>3</v>
      </c>
      <c r="J966" s="11">
        <v>90</v>
      </c>
      <c r="K966">
        <v>2.59355</v>
      </c>
      <c r="N966">
        <v>1.54</v>
      </c>
      <c r="O966" s="11">
        <v>0.3</v>
      </c>
      <c r="P966" s="11">
        <v>5</v>
      </c>
      <c r="Q966" s="11">
        <v>11</v>
      </c>
      <c r="R966">
        <v>141.80000000000001</v>
      </c>
      <c r="S966">
        <v>850</v>
      </c>
      <c r="T966" s="11">
        <v>80</v>
      </c>
      <c r="W966">
        <v>0</v>
      </c>
      <c r="X966">
        <v>8</v>
      </c>
      <c r="Y966">
        <v>180</v>
      </c>
      <c r="Z966">
        <v>10.638000000000002</v>
      </c>
    </row>
    <row r="967" spans="1:26" x14ac:dyDescent="0.25">
      <c r="A967" s="11">
        <v>1.49</v>
      </c>
      <c r="B967" s="11">
        <v>4</v>
      </c>
      <c r="C967" s="11">
        <v>5</v>
      </c>
      <c r="D967" s="11">
        <v>8.3000000000000007</v>
      </c>
      <c r="E967" s="11">
        <v>207</v>
      </c>
      <c r="F967" s="11">
        <v>480</v>
      </c>
      <c r="G967" s="11">
        <v>40</v>
      </c>
      <c r="H967">
        <v>40</v>
      </c>
      <c r="I967" s="11">
        <v>3</v>
      </c>
      <c r="J967" s="11">
        <v>90</v>
      </c>
      <c r="K967">
        <v>2.55281</v>
      </c>
      <c r="N967">
        <v>1.54</v>
      </c>
      <c r="O967" s="11">
        <v>0.3</v>
      </c>
      <c r="P967" s="11">
        <v>5</v>
      </c>
      <c r="Q967" s="11">
        <v>11</v>
      </c>
      <c r="R967">
        <v>141.80000000000001</v>
      </c>
      <c r="S967">
        <v>850</v>
      </c>
      <c r="T967" s="11">
        <v>100</v>
      </c>
      <c r="W967">
        <v>0</v>
      </c>
      <c r="X967">
        <v>4</v>
      </c>
      <c r="Y967">
        <v>180</v>
      </c>
      <c r="Z967">
        <v>5.4620999999999995</v>
      </c>
    </row>
    <row r="968" spans="1:26" x14ac:dyDescent="0.25">
      <c r="A968" s="11">
        <v>1.49</v>
      </c>
      <c r="B968" s="11">
        <v>4</v>
      </c>
      <c r="C968" s="11">
        <v>5</v>
      </c>
      <c r="D968" s="11">
        <v>8.3000000000000007</v>
      </c>
      <c r="E968" s="11">
        <v>207</v>
      </c>
      <c r="F968" s="11">
        <v>480</v>
      </c>
      <c r="G968" s="11">
        <v>50</v>
      </c>
      <c r="H968">
        <v>40</v>
      </c>
      <c r="I968" s="11">
        <v>3</v>
      </c>
      <c r="J968" s="11">
        <v>90</v>
      </c>
      <c r="K968">
        <v>2.43059</v>
      </c>
      <c r="N968">
        <v>1.54</v>
      </c>
      <c r="O968" s="11">
        <v>0.3</v>
      </c>
      <c r="P968" s="11">
        <v>5</v>
      </c>
      <c r="Q968" s="11">
        <v>11</v>
      </c>
      <c r="R968">
        <v>141.80000000000001</v>
      </c>
      <c r="S968">
        <v>850</v>
      </c>
      <c r="T968" s="11">
        <v>100</v>
      </c>
      <c r="W968">
        <v>0</v>
      </c>
      <c r="X968">
        <v>5</v>
      </c>
      <c r="Y968">
        <v>180</v>
      </c>
      <c r="Z968">
        <v>8.0554000000000006</v>
      </c>
    </row>
    <row r="969" spans="1:26" x14ac:dyDescent="0.25">
      <c r="A969" s="11">
        <v>1.49</v>
      </c>
      <c r="B969" s="11">
        <v>4</v>
      </c>
      <c r="C969" s="11">
        <v>5</v>
      </c>
      <c r="D969" s="11">
        <v>8.3000000000000007</v>
      </c>
      <c r="E969" s="11">
        <v>207</v>
      </c>
      <c r="F969" s="11">
        <v>480</v>
      </c>
      <c r="G969" s="11">
        <v>60</v>
      </c>
      <c r="H969">
        <v>40</v>
      </c>
      <c r="I969" s="11">
        <v>3</v>
      </c>
      <c r="J969" s="11">
        <v>90</v>
      </c>
      <c r="K969">
        <v>2.02319</v>
      </c>
      <c r="N969">
        <v>1.54</v>
      </c>
      <c r="O969" s="11">
        <v>0.3</v>
      </c>
      <c r="P969" s="11">
        <v>5</v>
      </c>
      <c r="Q969" s="11">
        <v>11</v>
      </c>
      <c r="R969">
        <v>141.80000000000001</v>
      </c>
      <c r="S969">
        <v>850</v>
      </c>
      <c r="T969" s="11">
        <v>100</v>
      </c>
      <c r="W969">
        <v>0</v>
      </c>
      <c r="X969">
        <v>6</v>
      </c>
      <c r="Y969">
        <v>180</v>
      </c>
      <c r="Z969">
        <v>11.259499999999999</v>
      </c>
    </row>
    <row r="970" spans="1:26" x14ac:dyDescent="0.25">
      <c r="A970" s="11">
        <v>1.49</v>
      </c>
      <c r="B970" s="11">
        <v>4</v>
      </c>
      <c r="C970" s="11">
        <v>5</v>
      </c>
      <c r="D970" s="11">
        <v>8.3000000000000007</v>
      </c>
      <c r="E970" s="11">
        <v>207</v>
      </c>
      <c r="F970" s="11">
        <v>480</v>
      </c>
      <c r="G970" s="11">
        <v>70</v>
      </c>
      <c r="H970">
        <v>40</v>
      </c>
      <c r="I970" s="11">
        <v>3</v>
      </c>
      <c r="J970" s="11">
        <v>90</v>
      </c>
      <c r="K970">
        <v>2.22689</v>
      </c>
      <c r="N970">
        <v>1.54</v>
      </c>
      <c r="O970" s="11">
        <v>0.3</v>
      </c>
      <c r="P970" s="11">
        <v>5</v>
      </c>
      <c r="Q970" s="11">
        <v>11</v>
      </c>
      <c r="R970">
        <v>141.80000000000001</v>
      </c>
      <c r="S970">
        <v>850</v>
      </c>
      <c r="T970" s="11">
        <v>100</v>
      </c>
      <c r="W970">
        <v>0</v>
      </c>
      <c r="X970">
        <v>7</v>
      </c>
      <c r="Y970">
        <v>180</v>
      </c>
      <c r="Z970">
        <v>7.6802999999999999</v>
      </c>
    </row>
    <row r="971" spans="1:26" x14ac:dyDescent="0.25">
      <c r="A971" s="11">
        <v>1.49</v>
      </c>
      <c r="B971" s="11">
        <v>4</v>
      </c>
      <c r="C971" s="11">
        <v>5</v>
      </c>
      <c r="D971" s="11">
        <v>8.3000000000000007</v>
      </c>
      <c r="E971" s="11">
        <v>207</v>
      </c>
      <c r="F971" s="11">
        <v>480</v>
      </c>
      <c r="G971" s="11">
        <v>80</v>
      </c>
      <c r="H971">
        <v>40</v>
      </c>
      <c r="I971" s="11">
        <v>3</v>
      </c>
      <c r="J971" s="11">
        <v>90</v>
      </c>
      <c r="K971">
        <v>2.79725</v>
      </c>
      <c r="N971">
        <v>1.54</v>
      </c>
      <c r="O971" s="11">
        <v>0.3</v>
      </c>
      <c r="P971" s="11">
        <v>5</v>
      </c>
      <c r="Q971" s="11">
        <v>11</v>
      </c>
      <c r="R971">
        <v>141.80000000000001</v>
      </c>
      <c r="S971">
        <v>850</v>
      </c>
      <c r="T971" s="11">
        <v>100</v>
      </c>
      <c r="W971">
        <v>0</v>
      </c>
      <c r="X971">
        <v>8</v>
      </c>
      <c r="Y971">
        <v>180</v>
      </c>
      <c r="Z971">
        <v>10.5844</v>
      </c>
    </row>
    <row r="972" spans="1:26" x14ac:dyDescent="0.25">
      <c r="A972" s="11">
        <v>1.49</v>
      </c>
      <c r="B972" s="11">
        <v>4</v>
      </c>
      <c r="C972" s="11">
        <v>5</v>
      </c>
      <c r="D972" s="11">
        <v>8.3000000000000007</v>
      </c>
      <c r="E972" s="11">
        <v>207</v>
      </c>
      <c r="F972" s="11">
        <v>480</v>
      </c>
      <c r="G972" s="11">
        <v>90</v>
      </c>
      <c r="H972">
        <v>40</v>
      </c>
      <c r="I972" s="11">
        <v>3</v>
      </c>
      <c r="J972" s="11">
        <v>90</v>
      </c>
      <c r="K972">
        <v>2.8592399999999998</v>
      </c>
      <c r="N972">
        <v>1.54</v>
      </c>
      <c r="O972" s="11">
        <v>0.3</v>
      </c>
      <c r="P972" s="11">
        <v>5</v>
      </c>
      <c r="Q972" s="11">
        <v>11</v>
      </c>
      <c r="R972">
        <v>141.80000000000001</v>
      </c>
      <c r="S972">
        <v>850</v>
      </c>
      <c r="T972" s="11">
        <v>5</v>
      </c>
      <c r="W972">
        <v>0</v>
      </c>
      <c r="X972">
        <v>2</v>
      </c>
      <c r="Y972">
        <v>180</v>
      </c>
      <c r="Z972">
        <v>11.1198</v>
      </c>
    </row>
    <row r="973" spans="1:26" x14ac:dyDescent="0.25">
      <c r="A973" s="11">
        <v>1.49</v>
      </c>
      <c r="B973" s="11">
        <v>4</v>
      </c>
      <c r="C973" s="11">
        <v>5</v>
      </c>
      <c r="D973" s="11">
        <v>8.3000000000000007</v>
      </c>
      <c r="E973" s="11">
        <v>207</v>
      </c>
      <c r="F973" s="11">
        <v>480</v>
      </c>
      <c r="G973" s="11">
        <v>100</v>
      </c>
      <c r="H973">
        <v>40</v>
      </c>
      <c r="I973" s="11">
        <v>3</v>
      </c>
      <c r="J973" s="11">
        <v>90</v>
      </c>
      <c r="K973">
        <v>2.8999799999999998</v>
      </c>
      <c r="N973">
        <v>1.54</v>
      </c>
      <c r="O973" s="11">
        <v>0.3</v>
      </c>
      <c r="P973" s="11">
        <v>5</v>
      </c>
      <c r="Q973" s="11">
        <v>11</v>
      </c>
      <c r="R973">
        <v>141.80000000000001</v>
      </c>
      <c r="S973">
        <v>850</v>
      </c>
      <c r="T973" s="11">
        <v>5</v>
      </c>
      <c r="W973">
        <v>0</v>
      </c>
      <c r="X973">
        <v>3</v>
      </c>
      <c r="Y973">
        <v>180</v>
      </c>
      <c r="Z973">
        <v>5.0699000000000005</v>
      </c>
    </row>
    <row r="974" spans="1:26" x14ac:dyDescent="0.25">
      <c r="A974" s="11">
        <v>1.49</v>
      </c>
      <c r="B974" s="11">
        <v>5</v>
      </c>
      <c r="C974" s="11">
        <v>5</v>
      </c>
      <c r="D974" s="11">
        <v>8.3000000000000007</v>
      </c>
      <c r="E974" s="11">
        <v>207</v>
      </c>
      <c r="F974" s="11">
        <v>480</v>
      </c>
      <c r="G974" s="11">
        <v>10</v>
      </c>
      <c r="H974">
        <v>30</v>
      </c>
      <c r="I974" s="11">
        <v>3</v>
      </c>
      <c r="J974" s="11">
        <v>90</v>
      </c>
      <c r="K974">
        <v>1.55704</v>
      </c>
      <c r="N974">
        <v>1.54</v>
      </c>
      <c r="O974" s="11">
        <v>0.3</v>
      </c>
      <c r="P974" s="11">
        <v>5</v>
      </c>
      <c r="Q974" s="11">
        <v>11</v>
      </c>
      <c r="R974">
        <v>141.80000000000001</v>
      </c>
      <c r="S974">
        <v>850</v>
      </c>
      <c r="T974" s="11">
        <v>5</v>
      </c>
      <c r="W974">
        <v>0</v>
      </c>
      <c r="X974">
        <v>4</v>
      </c>
      <c r="Y974">
        <v>180</v>
      </c>
      <c r="Z974">
        <v>3.6664000000000003</v>
      </c>
    </row>
    <row r="975" spans="1:26" x14ac:dyDescent="0.25">
      <c r="A975" s="11">
        <v>1.49</v>
      </c>
      <c r="B975" s="11">
        <v>5</v>
      </c>
      <c r="C975" s="11">
        <v>5</v>
      </c>
      <c r="D975" s="11">
        <v>8.3000000000000007</v>
      </c>
      <c r="E975" s="11">
        <v>207</v>
      </c>
      <c r="F975" s="11">
        <v>480</v>
      </c>
      <c r="G975" s="11">
        <v>20</v>
      </c>
      <c r="H975">
        <v>30</v>
      </c>
      <c r="I975" s="11">
        <v>3</v>
      </c>
      <c r="J975" s="11">
        <v>90</v>
      </c>
      <c r="K975">
        <v>1.85114</v>
      </c>
      <c r="N975">
        <v>1.54</v>
      </c>
      <c r="O975" s="11">
        <v>0.3</v>
      </c>
      <c r="P975" s="11">
        <v>5</v>
      </c>
      <c r="Q975" s="11">
        <v>11</v>
      </c>
      <c r="R975">
        <v>141.80000000000001</v>
      </c>
      <c r="S975">
        <v>850</v>
      </c>
      <c r="T975" s="11">
        <v>5</v>
      </c>
      <c r="W975">
        <v>0</v>
      </c>
      <c r="X975">
        <v>5</v>
      </c>
      <c r="Y975">
        <v>180</v>
      </c>
      <c r="Z975">
        <v>2.0714999999999999</v>
      </c>
    </row>
    <row r="976" spans="1:26" x14ac:dyDescent="0.25">
      <c r="A976" s="11">
        <v>1.49</v>
      </c>
      <c r="B976" s="11">
        <v>5</v>
      </c>
      <c r="C976" s="11">
        <v>5</v>
      </c>
      <c r="D976" s="11">
        <v>8.3000000000000007</v>
      </c>
      <c r="E976" s="11">
        <v>207</v>
      </c>
      <c r="F976" s="11">
        <v>480</v>
      </c>
      <c r="G976" s="11">
        <v>30</v>
      </c>
      <c r="H976">
        <v>30</v>
      </c>
      <c r="I976" s="11">
        <v>3</v>
      </c>
      <c r="J976" s="11">
        <v>90</v>
      </c>
      <c r="K976">
        <v>2.46929</v>
      </c>
      <c r="N976">
        <v>1.54</v>
      </c>
      <c r="O976" s="11">
        <v>0.3</v>
      </c>
      <c r="P976" s="11">
        <v>5</v>
      </c>
      <c r="Q976" s="11">
        <v>11</v>
      </c>
      <c r="R976">
        <v>141.80000000000001</v>
      </c>
      <c r="S976">
        <v>850</v>
      </c>
      <c r="T976" s="11">
        <v>5</v>
      </c>
      <c r="W976">
        <v>0</v>
      </c>
      <c r="X976">
        <v>6</v>
      </c>
      <c r="Y976">
        <v>180</v>
      </c>
      <c r="Z976">
        <v>2.4968000000000004</v>
      </c>
    </row>
    <row r="977" spans="1:26" x14ac:dyDescent="0.25">
      <c r="A977" s="11">
        <v>1.49</v>
      </c>
      <c r="B977" s="11">
        <v>5</v>
      </c>
      <c r="C977" s="11">
        <v>5</v>
      </c>
      <c r="D977" s="11">
        <v>8.3000000000000007</v>
      </c>
      <c r="E977" s="11">
        <v>207</v>
      </c>
      <c r="F977" s="11">
        <v>480</v>
      </c>
      <c r="G977" s="11">
        <v>40</v>
      </c>
      <c r="H977">
        <v>30</v>
      </c>
      <c r="I977" s="11">
        <v>3</v>
      </c>
      <c r="J977" s="11">
        <v>90</v>
      </c>
      <c r="K977">
        <v>2.8849200000000002</v>
      </c>
      <c r="N977">
        <v>1.54</v>
      </c>
      <c r="O977" s="11">
        <v>0.3</v>
      </c>
      <c r="P977" s="11">
        <v>5</v>
      </c>
      <c r="Q977" s="11">
        <v>11</v>
      </c>
      <c r="R977">
        <v>141.80000000000001</v>
      </c>
      <c r="S977">
        <v>850</v>
      </c>
      <c r="T977" s="11">
        <v>20</v>
      </c>
      <c r="W977">
        <v>0</v>
      </c>
      <c r="X977">
        <v>2</v>
      </c>
      <c r="Y977">
        <v>180</v>
      </c>
      <c r="Z977">
        <v>3.1135000000000002</v>
      </c>
    </row>
    <row r="978" spans="1:26" x14ac:dyDescent="0.25">
      <c r="A978" s="11">
        <v>1.49</v>
      </c>
      <c r="B978" s="11">
        <v>5</v>
      </c>
      <c r="C978" s="11">
        <v>5</v>
      </c>
      <c r="D978" s="11">
        <v>8.3000000000000007</v>
      </c>
      <c r="E978" s="11">
        <v>207</v>
      </c>
      <c r="F978" s="11">
        <v>480</v>
      </c>
      <c r="G978" s="11">
        <v>50</v>
      </c>
      <c r="H978">
        <v>30</v>
      </c>
      <c r="I978" s="11">
        <v>3</v>
      </c>
      <c r="J978" s="11">
        <v>90</v>
      </c>
      <c r="K978">
        <v>2.64188</v>
      </c>
      <c r="N978">
        <v>1.54</v>
      </c>
      <c r="O978" s="11">
        <v>0.3</v>
      </c>
      <c r="P978" s="11">
        <v>5</v>
      </c>
      <c r="Q978" s="11">
        <v>11</v>
      </c>
      <c r="R978">
        <v>141.80000000000001</v>
      </c>
      <c r="S978">
        <v>850</v>
      </c>
      <c r="T978" s="11">
        <v>20</v>
      </c>
      <c r="W978">
        <v>0</v>
      </c>
      <c r="X978">
        <v>3</v>
      </c>
      <c r="Y978">
        <v>180</v>
      </c>
      <c r="Z978">
        <v>3.4749999999999996</v>
      </c>
    </row>
    <row r="979" spans="1:26" x14ac:dyDescent="0.25">
      <c r="A979" s="11">
        <v>1.49</v>
      </c>
      <c r="B979" s="11">
        <v>5</v>
      </c>
      <c r="C979" s="11">
        <v>5</v>
      </c>
      <c r="D979" s="11">
        <v>8.3000000000000007</v>
      </c>
      <c r="E979" s="11">
        <v>207</v>
      </c>
      <c r="F979" s="11">
        <v>480</v>
      </c>
      <c r="G979" s="11">
        <v>60</v>
      </c>
      <c r="H979">
        <v>30</v>
      </c>
      <c r="I979" s="11">
        <v>3</v>
      </c>
      <c r="J979" s="11">
        <v>90</v>
      </c>
      <c r="K979">
        <v>3.00644</v>
      </c>
      <c r="N979">
        <v>1.54</v>
      </c>
      <c r="O979" s="11">
        <v>0.3</v>
      </c>
      <c r="P979" s="11">
        <v>5</v>
      </c>
      <c r="Q979" s="11">
        <v>11</v>
      </c>
      <c r="R979">
        <v>141.80000000000001</v>
      </c>
      <c r="S979">
        <v>850</v>
      </c>
      <c r="T979" s="11">
        <v>20</v>
      </c>
      <c r="W979">
        <v>0</v>
      </c>
      <c r="X979">
        <v>4</v>
      </c>
      <c r="Y979">
        <v>180</v>
      </c>
      <c r="Z979">
        <v>2.3799000000000001</v>
      </c>
    </row>
    <row r="980" spans="1:26" x14ac:dyDescent="0.25">
      <c r="A980" s="11">
        <v>1.49</v>
      </c>
      <c r="B980" s="11">
        <v>5</v>
      </c>
      <c r="C980" s="11">
        <v>5</v>
      </c>
      <c r="D980" s="11">
        <v>8.3000000000000007</v>
      </c>
      <c r="E980" s="11">
        <v>207</v>
      </c>
      <c r="F980" s="11">
        <v>480</v>
      </c>
      <c r="G980" s="11">
        <v>70</v>
      </c>
      <c r="H980">
        <v>30</v>
      </c>
      <c r="I980" s="11">
        <v>3</v>
      </c>
      <c r="J980" s="11">
        <v>90</v>
      </c>
      <c r="K980">
        <v>2.8637800000000002</v>
      </c>
      <c r="N980">
        <v>1.54</v>
      </c>
      <c r="O980" s="11">
        <v>0.3</v>
      </c>
      <c r="P980" s="11">
        <v>5</v>
      </c>
      <c r="Q980" s="11">
        <v>11</v>
      </c>
      <c r="R980">
        <v>141.80000000000001</v>
      </c>
      <c r="S980">
        <v>850</v>
      </c>
      <c r="T980" s="11">
        <v>20</v>
      </c>
      <c r="W980">
        <v>0</v>
      </c>
      <c r="X980">
        <v>5</v>
      </c>
      <c r="Y980">
        <v>180</v>
      </c>
      <c r="Z980">
        <v>1.827</v>
      </c>
    </row>
    <row r="981" spans="1:26" x14ac:dyDescent="0.25">
      <c r="A981" s="11">
        <v>1.49</v>
      </c>
      <c r="B981" s="11">
        <v>5</v>
      </c>
      <c r="C981" s="11">
        <v>5</v>
      </c>
      <c r="D981" s="11">
        <v>8.3000000000000007</v>
      </c>
      <c r="E981" s="11">
        <v>207</v>
      </c>
      <c r="F981" s="11">
        <v>480</v>
      </c>
      <c r="G981" s="11">
        <v>80</v>
      </c>
      <c r="H981">
        <v>30</v>
      </c>
      <c r="I981" s="11">
        <v>3</v>
      </c>
      <c r="J981" s="11">
        <v>90</v>
      </c>
      <c r="K981">
        <v>2.7317</v>
      </c>
      <c r="N981">
        <v>1.54</v>
      </c>
      <c r="O981" s="11">
        <v>0.3</v>
      </c>
      <c r="P981" s="11">
        <v>5</v>
      </c>
      <c r="Q981" s="11">
        <v>11</v>
      </c>
      <c r="R981">
        <v>141.80000000000001</v>
      </c>
      <c r="S981">
        <v>850</v>
      </c>
      <c r="T981" s="11">
        <v>20</v>
      </c>
      <c r="W981">
        <v>0</v>
      </c>
      <c r="X981">
        <v>6</v>
      </c>
      <c r="Y981">
        <v>180</v>
      </c>
      <c r="Z981">
        <v>1.8908</v>
      </c>
    </row>
    <row r="982" spans="1:26" x14ac:dyDescent="0.25">
      <c r="A982" s="11">
        <v>1.49</v>
      </c>
      <c r="B982" s="11">
        <v>5</v>
      </c>
      <c r="C982" s="11">
        <v>5</v>
      </c>
      <c r="D982" s="11">
        <v>8.3000000000000007</v>
      </c>
      <c r="E982" s="11">
        <v>207</v>
      </c>
      <c r="F982" s="11">
        <v>480</v>
      </c>
      <c r="G982" s="11">
        <v>90</v>
      </c>
      <c r="H982">
        <v>30</v>
      </c>
      <c r="I982" s="11">
        <v>3</v>
      </c>
      <c r="J982" s="11">
        <v>90</v>
      </c>
      <c r="K982">
        <v>2.6101800000000002</v>
      </c>
      <c r="N982">
        <v>1.54</v>
      </c>
      <c r="O982" s="11">
        <v>0.3</v>
      </c>
      <c r="P982" s="11">
        <v>5</v>
      </c>
      <c r="Q982" s="11">
        <v>11</v>
      </c>
      <c r="R982">
        <v>141.80000000000001</v>
      </c>
      <c r="S982">
        <v>850</v>
      </c>
      <c r="T982" s="11">
        <v>40</v>
      </c>
      <c r="W982">
        <v>0</v>
      </c>
      <c r="X982">
        <v>2</v>
      </c>
      <c r="Y982">
        <v>180</v>
      </c>
      <c r="Z982">
        <v>4.8253000000000004</v>
      </c>
    </row>
    <row r="983" spans="1:26" x14ac:dyDescent="0.25">
      <c r="A983" s="11">
        <v>1.49</v>
      </c>
      <c r="B983" s="11">
        <v>5</v>
      </c>
      <c r="C983" s="11">
        <v>5</v>
      </c>
      <c r="D983" s="11">
        <v>8.3000000000000007</v>
      </c>
      <c r="E983" s="11">
        <v>207</v>
      </c>
      <c r="F983" s="11">
        <v>480</v>
      </c>
      <c r="G983" s="11">
        <v>100</v>
      </c>
      <c r="H983">
        <v>30</v>
      </c>
      <c r="I983" s="11">
        <v>3</v>
      </c>
      <c r="J983" s="11">
        <v>90</v>
      </c>
      <c r="K983">
        <v>2.1047400000000001</v>
      </c>
      <c r="N983">
        <v>1.54</v>
      </c>
      <c r="O983" s="11">
        <v>0.3</v>
      </c>
      <c r="P983" s="11">
        <v>5</v>
      </c>
      <c r="Q983" s="11">
        <v>11</v>
      </c>
      <c r="R983">
        <v>141.80000000000001</v>
      </c>
      <c r="S983">
        <v>850</v>
      </c>
      <c r="T983" s="11">
        <v>40</v>
      </c>
      <c r="W983">
        <v>0</v>
      </c>
      <c r="X983">
        <v>3</v>
      </c>
      <c r="Y983">
        <v>180</v>
      </c>
      <c r="Z983">
        <v>5.0061</v>
      </c>
    </row>
    <row r="984" spans="1:26" x14ac:dyDescent="0.25">
      <c r="A984" s="11">
        <v>1.49</v>
      </c>
      <c r="B984" s="11">
        <v>5</v>
      </c>
      <c r="C984" s="11">
        <v>5</v>
      </c>
      <c r="D984" s="11">
        <v>8.3000000000000007</v>
      </c>
      <c r="E984" s="11">
        <v>207</v>
      </c>
      <c r="F984" s="11">
        <v>480</v>
      </c>
      <c r="G984" s="11">
        <v>10</v>
      </c>
      <c r="H984">
        <v>40</v>
      </c>
      <c r="I984" s="11">
        <v>3</v>
      </c>
      <c r="J984" s="11">
        <v>90</v>
      </c>
      <c r="K984">
        <v>2.0941800000000002</v>
      </c>
      <c r="N984">
        <v>1.54</v>
      </c>
      <c r="O984" s="11">
        <v>0.3</v>
      </c>
      <c r="P984" s="11">
        <v>5</v>
      </c>
      <c r="Q984" s="11">
        <v>11</v>
      </c>
      <c r="R984">
        <v>141.80000000000001</v>
      </c>
      <c r="S984">
        <v>850</v>
      </c>
      <c r="T984" s="11">
        <v>40</v>
      </c>
      <c r="W984">
        <v>0</v>
      </c>
      <c r="X984">
        <v>4</v>
      </c>
      <c r="Y984">
        <v>180</v>
      </c>
      <c r="Z984">
        <v>2.3161</v>
      </c>
    </row>
    <row r="985" spans="1:26" x14ac:dyDescent="0.25">
      <c r="A985" s="11">
        <v>1.49</v>
      </c>
      <c r="B985" s="11">
        <v>5</v>
      </c>
      <c r="C985" s="11">
        <v>5</v>
      </c>
      <c r="D985" s="11">
        <v>8.3000000000000007</v>
      </c>
      <c r="E985" s="11">
        <v>207</v>
      </c>
      <c r="F985" s="11">
        <v>480</v>
      </c>
      <c r="G985" s="11">
        <v>20</v>
      </c>
      <c r="H985">
        <v>40</v>
      </c>
      <c r="I985" s="11">
        <v>3</v>
      </c>
      <c r="J985" s="11">
        <v>90</v>
      </c>
      <c r="K985">
        <v>2.64188</v>
      </c>
      <c r="N985">
        <v>1.54</v>
      </c>
      <c r="O985" s="11">
        <v>0.3</v>
      </c>
      <c r="P985" s="11">
        <v>5</v>
      </c>
      <c r="Q985" s="11">
        <v>11</v>
      </c>
      <c r="R985">
        <v>141.80000000000001</v>
      </c>
      <c r="S985">
        <v>850</v>
      </c>
      <c r="T985" s="11">
        <v>40</v>
      </c>
      <c r="W985">
        <v>0</v>
      </c>
      <c r="X985">
        <v>5</v>
      </c>
      <c r="Y985">
        <v>180</v>
      </c>
      <c r="Z985">
        <v>1.5185999999999999</v>
      </c>
    </row>
    <row r="986" spans="1:26" x14ac:dyDescent="0.25">
      <c r="A986" s="11">
        <v>1.49</v>
      </c>
      <c r="B986" s="11">
        <v>5</v>
      </c>
      <c r="C986" s="11">
        <v>5</v>
      </c>
      <c r="D986" s="11">
        <v>8.3000000000000007</v>
      </c>
      <c r="E986" s="11">
        <v>207</v>
      </c>
      <c r="F986" s="11">
        <v>480</v>
      </c>
      <c r="G986" s="11">
        <v>30</v>
      </c>
      <c r="H986">
        <v>40</v>
      </c>
      <c r="I986" s="11">
        <v>3</v>
      </c>
      <c r="J986" s="11">
        <v>90</v>
      </c>
      <c r="K986">
        <v>2.8937200000000001</v>
      </c>
      <c r="N986">
        <v>1.54</v>
      </c>
      <c r="O986" s="11">
        <v>0.3</v>
      </c>
      <c r="P986" s="11">
        <v>5</v>
      </c>
      <c r="Q986" s="11">
        <v>11</v>
      </c>
      <c r="R986">
        <v>141.80000000000001</v>
      </c>
      <c r="S986">
        <v>850</v>
      </c>
      <c r="T986" s="11">
        <v>40</v>
      </c>
      <c r="W986">
        <v>0</v>
      </c>
      <c r="X986">
        <v>6</v>
      </c>
      <c r="Y986">
        <v>180</v>
      </c>
      <c r="Z986">
        <v>2.1991000000000001</v>
      </c>
    </row>
    <row r="987" spans="1:26" x14ac:dyDescent="0.25">
      <c r="A987" s="11">
        <v>1.49</v>
      </c>
      <c r="B987" s="11">
        <v>5</v>
      </c>
      <c r="C987" s="11">
        <v>5</v>
      </c>
      <c r="D987" s="11">
        <v>8.3000000000000007</v>
      </c>
      <c r="E987" s="11">
        <v>207</v>
      </c>
      <c r="F987" s="11">
        <v>480</v>
      </c>
      <c r="G987" s="11">
        <v>40</v>
      </c>
      <c r="H987">
        <v>40</v>
      </c>
      <c r="I987" s="11">
        <v>3</v>
      </c>
      <c r="J987" s="11">
        <v>90</v>
      </c>
      <c r="K987">
        <v>2.6313200000000001</v>
      </c>
      <c r="N987">
        <v>1.54</v>
      </c>
      <c r="O987" s="11">
        <v>0.3</v>
      </c>
      <c r="P987" s="11">
        <v>5</v>
      </c>
      <c r="Q987" s="11">
        <v>11</v>
      </c>
      <c r="R987">
        <v>141.80000000000001</v>
      </c>
      <c r="S987">
        <v>850</v>
      </c>
      <c r="T987" s="11">
        <v>60</v>
      </c>
      <c r="W987">
        <v>0</v>
      </c>
      <c r="X987">
        <v>2</v>
      </c>
      <c r="Y987">
        <v>180</v>
      </c>
      <c r="Z987">
        <v>6.1119000000000003</v>
      </c>
    </row>
    <row r="988" spans="1:26" x14ac:dyDescent="0.25">
      <c r="A988" s="11">
        <v>1.49</v>
      </c>
      <c r="B988" s="11">
        <v>5</v>
      </c>
      <c r="C988" s="11">
        <v>5</v>
      </c>
      <c r="D988" s="11">
        <v>8.3000000000000007</v>
      </c>
      <c r="E988" s="11">
        <v>207</v>
      </c>
      <c r="F988" s="11">
        <v>480</v>
      </c>
      <c r="G988" s="11">
        <v>50</v>
      </c>
      <c r="H988">
        <v>40</v>
      </c>
      <c r="I988" s="11">
        <v>3</v>
      </c>
      <c r="J988" s="11">
        <v>90</v>
      </c>
      <c r="K988">
        <v>1.5781700000000001</v>
      </c>
      <c r="N988">
        <v>1.54</v>
      </c>
      <c r="O988" s="11">
        <v>0.3</v>
      </c>
      <c r="P988" s="11">
        <v>5</v>
      </c>
      <c r="Q988" s="11">
        <v>11</v>
      </c>
      <c r="R988">
        <v>141.80000000000001</v>
      </c>
      <c r="S988">
        <v>850</v>
      </c>
      <c r="T988" s="11">
        <v>60</v>
      </c>
      <c r="W988">
        <v>0</v>
      </c>
      <c r="X988">
        <v>3</v>
      </c>
      <c r="Y988">
        <v>180</v>
      </c>
      <c r="Z988">
        <v>8.3127999999999993</v>
      </c>
    </row>
    <row r="989" spans="1:26" x14ac:dyDescent="0.25">
      <c r="A989" s="11">
        <v>1.49</v>
      </c>
      <c r="B989" s="11">
        <v>5</v>
      </c>
      <c r="C989" s="11">
        <v>5</v>
      </c>
      <c r="D989" s="11">
        <v>8.3000000000000007</v>
      </c>
      <c r="E989" s="11">
        <v>207</v>
      </c>
      <c r="F989" s="11">
        <v>480</v>
      </c>
      <c r="G989" s="11">
        <v>60</v>
      </c>
      <c r="H989">
        <v>40</v>
      </c>
      <c r="I989" s="11">
        <v>3</v>
      </c>
      <c r="J989" s="11">
        <v>90</v>
      </c>
      <c r="K989">
        <v>0.39294000000000001</v>
      </c>
      <c r="N989">
        <v>1.54</v>
      </c>
      <c r="O989" s="11">
        <v>0.3</v>
      </c>
      <c r="P989" s="11">
        <v>5</v>
      </c>
      <c r="Q989" s="11">
        <v>11</v>
      </c>
      <c r="R989">
        <v>141.80000000000001</v>
      </c>
      <c r="S989">
        <v>850</v>
      </c>
      <c r="T989" s="11">
        <v>60</v>
      </c>
      <c r="W989">
        <v>0</v>
      </c>
      <c r="X989">
        <v>4</v>
      </c>
      <c r="Y989">
        <v>180</v>
      </c>
      <c r="Z989">
        <v>2.9327999999999999</v>
      </c>
    </row>
    <row r="990" spans="1:26" x14ac:dyDescent="0.25">
      <c r="A990" s="11">
        <v>1.49</v>
      </c>
      <c r="B990" s="11">
        <v>5</v>
      </c>
      <c r="C990" s="11">
        <v>5</v>
      </c>
      <c r="D990" s="11">
        <v>8.3000000000000007</v>
      </c>
      <c r="E990" s="11">
        <v>207</v>
      </c>
      <c r="F990" s="11">
        <v>480</v>
      </c>
      <c r="G990" s="11">
        <v>70</v>
      </c>
      <c r="H990">
        <v>40</v>
      </c>
      <c r="I990" s="11">
        <v>3</v>
      </c>
      <c r="J990" s="11">
        <v>90</v>
      </c>
      <c r="K990">
        <v>0.98114999999999997</v>
      </c>
      <c r="N990">
        <v>1.54</v>
      </c>
      <c r="O990" s="11">
        <v>0.3</v>
      </c>
      <c r="P990" s="11">
        <v>5</v>
      </c>
      <c r="Q990" s="11">
        <v>11</v>
      </c>
      <c r="R990">
        <v>141.80000000000001</v>
      </c>
      <c r="S990">
        <v>850</v>
      </c>
      <c r="T990" s="11">
        <v>60</v>
      </c>
      <c r="W990">
        <v>0</v>
      </c>
      <c r="X990">
        <v>5</v>
      </c>
      <c r="Y990">
        <v>180</v>
      </c>
      <c r="Z990">
        <v>1.0295000000000001</v>
      </c>
    </row>
    <row r="991" spans="1:26" x14ac:dyDescent="0.25">
      <c r="A991" s="11">
        <v>1.49</v>
      </c>
      <c r="B991" s="11">
        <v>5</v>
      </c>
      <c r="C991" s="11">
        <v>5</v>
      </c>
      <c r="D991" s="11">
        <v>8.3000000000000007</v>
      </c>
      <c r="E991" s="11">
        <v>207</v>
      </c>
      <c r="F991" s="11">
        <v>480</v>
      </c>
      <c r="G991" s="11">
        <v>80</v>
      </c>
      <c r="H991">
        <v>40</v>
      </c>
      <c r="I991" s="11">
        <v>3</v>
      </c>
      <c r="J991" s="11">
        <v>90</v>
      </c>
      <c r="K991">
        <v>1.3650800000000001</v>
      </c>
      <c r="N991">
        <v>1.54</v>
      </c>
      <c r="O991" s="11">
        <v>0.3</v>
      </c>
      <c r="P991" s="11">
        <v>5</v>
      </c>
      <c r="Q991" s="11">
        <v>11</v>
      </c>
      <c r="R991">
        <v>141.80000000000001</v>
      </c>
      <c r="S991">
        <v>850</v>
      </c>
      <c r="T991" s="11">
        <v>60</v>
      </c>
      <c r="W991">
        <v>0</v>
      </c>
      <c r="X991">
        <v>6</v>
      </c>
      <c r="Y991">
        <v>180</v>
      </c>
      <c r="Z991">
        <v>3.2305000000000001</v>
      </c>
    </row>
    <row r="992" spans="1:26" x14ac:dyDescent="0.25">
      <c r="A992" s="11">
        <v>1.49</v>
      </c>
      <c r="B992" s="11">
        <v>5</v>
      </c>
      <c r="C992" s="11">
        <v>5</v>
      </c>
      <c r="D992" s="11">
        <v>8.3000000000000007</v>
      </c>
      <c r="E992" s="11">
        <v>207</v>
      </c>
      <c r="F992" s="11">
        <v>480</v>
      </c>
      <c r="G992" s="11">
        <v>90</v>
      </c>
      <c r="H992">
        <v>40</v>
      </c>
      <c r="I992" s="11">
        <v>3</v>
      </c>
      <c r="J992" s="11">
        <v>90</v>
      </c>
      <c r="K992">
        <v>1.2646900000000001</v>
      </c>
      <c r="N992">
        <v>1.54</v>
      </c>
      <c r="O992" s="11">
        <v>0.3</v>
      </c>
      <c r="P992" s="11">
        <v>5</v>
      </c>
      <c r="Q992" s="11">
        <v>11</v>
      </c>
      <c r="R992">
        <v>141.80000000000001</v>
      </c>
      <c r="S992">
        <v>850</v>
      </c>
      <c r="T992" s="11">
        <v>80</v>
      </c>
      <c r="W992">
        <v>0</v>
      </c>
      <c r="X992">
        <v>2</v>
      </c>
      <c r="Y992">
        <v>180</v>
      </c>
      <c r="Z992">
        <v>8.1213999999999995</v>
      </c>
    </row>
    <row r="993" spans="1:26" x14ac:dyDescent="0.25">
      <c r="A993" s="11">
        <v>1.49</v>
      </c>
      <c r="B993" s="11">
        <v>5</v>
      </c>
      <c r="C993" s="11">
        <v>5</v>
      </c>
      <c r="D993" s="11">
        <v>8.3000000000000007</v>
      </c>
      <c r="E993" s="11">
        <v>207</v>
      </c>
      <c r="F993" s="11">
        <v>480</v>
      </c>
      <c r="G993" s="11">
        <v>100</v>
      </c>
      <c r="H993">
        <v>40</v>
      </c>
      <c r="I993" s="11">
        <v>3</v>
      </c>
      <c r="J993" s="11">
        <v>90</v>
      </c>
      <c r="K993">
        <v>2.6414499999999999</v>
      </c>
      <c r="N993">
        <v>1.54</v>
      </c>
      <c r="O993" s="11">
        <v>0.3</v>
      </c>
      <c r="P993" s="11">
        <v>5</v>
      </c>
      <c r="Q993" s="11">
        <v>11</v>
      </c>
      <c r="R993">
        <v>141.80000000000001</v>
      </c>
      <c r="S993">
        <v>850</v>
      </c>
      <c r="T993" s="11">
        <v>80</v>
      </c>
      <c r="W993">
        <v>0</v>
      </c>
      <c r="X993">
        <v>3</v>
      </c>
      <c r="Y993">
        <v>180</v>
      </c>
      <c r="Z993">
        <v>7.5153999999999996</v>
      </c>
    </row>
    <row r="994" spans="1:26" x14ac:dyDescent="0.25">
      <c r="A994" s="11">
        <v>1.49</v>
      </c>
      <c r="B994" s="11">
        <v>6</v>
      </c>
      <c r="C994" s="11">
        <v>5</v>
      </c>
      <c r="D994" s="11">
        <v>8.3000000000000007</v>
      </c>
      <c r="E994" s="11">
        <v>207</v>
      </c>
      <c r="F994" s="11">
        <v>480</v>
      </c>
      <c r="G994" s="11">
        <v>10</v>
      </c>
      <c r="H994">
        <v>30</v>
      </c>
      <c r="I994" s="11">
        <v>3</v>
      </c>
      <c r="J994" s="11">
        <v>90</v>
      </c>
      <c r="K994">
        <v>2.78234</v>
      </c>
      <c r="N994">
        <v>1.54</v>
      </c>
      <c r="O994" s="11">
        <v>0.3</v>
      </c>
      <c r="P994" s="11">
        <v>5</v>
      </c>
      <c r="Q994" s="11">
        <v>11</v>
      </c>
      <c r="R994">
        <v>141.80000000000001</v>
      </c>
      <c r="S994">
        <v>850</v>
      </c>
      <c r="T994" s="11">
        <v>80</v>
      </c>
      <c r="W994">
        <v>0</v>
      </c>
      <c r="X994">
        <v>4</v>
      </c>
      <c r="Y994">
        <v>180</v>
      </c>
      <c r="Z994">
        <v>4.2087000000000003</v>
      </c>
    </row>
    <row r="995" spans="1:26" x14ac:dyDescent="0.25">
      <c r="A995" s="11">
        <v>1.49</v>
      </c>
      <c r="B995" s="11">
        <v>6</v>
      </c>
      <c r="C995" s="11">
        <v>5</v>
      </c>
      <c r="D995" s="11">
        <v>8.3000000000000007</v>
      </c>
      <c r="E995" s="11">
        <v>207</v>
      </c>
      <c r="F995" s="11">
        <v>480</v>
      </c>
      <c r="G995" s="11">
        <v>20</v>
      </c>
      <c r="H995">
        <v>30</v>
      </c>
      <c r="I995" s="11">
        <v>3</v>
      </c>
      <c r="J995" s="11">
        <v>90</v>
      </c>
      <c r="K995">
        <v>2.9848699999999999</v>
      </c>
      <c r="N995">
        <v>1.54</v>
      </c>
      <c r="O995" s="11">
        <v>0.3</v>
      </c>
      <c r="P995" s="11">
        <v>5</v>
      </c>
      <c r="Q995" s="11">
        <v>11</v>
      </c>
      <c r="R995">
        <v>141.80000000000001</v>
      </c>
      <c r="S995">
        <v>850</v>
      </c>
      <c r="T995" s="11">
        <v>80</v>
      </c>
      <c r="W995">
        <v>0</v>
      </c>
      <c r="X995">
        <v>5</v>
      </c>
      <c r="Y995">
        <v>180</v>
      </c>
      <c r="Z995">
        <v>1.7632000000000001</v>
      </c>
    </row>
    <row r="996" spans="1:26" x14ac:dyDescent="0.25">
      <c r="A996" s="11">
        <v>1.49</v>
      </c>
      <c r="B996" s="11">
        <v>6</v>
      </c>
      <c r="C996" s="11">
        <v>5</v>
      </c>
      <c r="D996" s="11">
        <v>8.3000000000000007</v>
      </c>
      <c r="E996" s="11">
        <v>207</v>
      </c>
      <c r="F996" s="11">
        <v>480</v>
      </c>
      <c r="G996" s="11">
        <v>30</v>
      </c>
      <c r="H996">
        <v>30</v>
      </c>
      <c r="I996" s="11">
        <v>3</v>
      </c>
      <c r="J996" s="11">
        <v>90</v>
      </c>
      <c r="K996">
        <v>2.9655</v>
      </c>
      <c r="N996">
        <v>1.54</v>
      </c>
      <c r="O996" s="11">
        <v>0.3</v>
      </c>
      <c r="P996" s="11">
        <v>5</v>
      </c>
      <c r="Q996" s="11">
        <v>11</v>
      </c>
      <c r="R996">
        <v>141.80000000000001</v>
      </c>
      <c r="S996">
        <v>850</v>
      </c>
      <c r="T996" s="11">
        <v>80</v>
      </c>
      <c r="W996">
        <v>0</v>
      </c>
      <c r="X996">
        <v>6</v>
      </c>
      <c r="Y996">
        <v>180</v>
      </c>
      <c r="Z996">
        <v>2.0076999999999998</v>
      </c>
    </row>
    <row r="997" spans="1:26" x14ac:dyDescent="0.25">
      <c r="A997" s="11">
        <v>1.49</v>
      </c>
      <c r="B997" s="11">
        <v>6</v>
      </c>
      <c r="C997" s="11">
        <v>5</v>
      </c>
      <c r="D997" s="11">
        <v>8.3000000000000007</v>
      </c>
      <c r="E997" s="11">
        <v>207</v>
      </c>
      <c r="F997" s="11">
        <v>480</v>
      </c>
      <c r="G997" s="11">
        <v>40</v>
      </c>
      <c r="H997">
        <v>30</v>
      </c>
      <c r="I997" s="11">
        <v>3</v>
      </c>
      <c r="J997" s="11">
        <v>90</v>
      </c>
      <c r="K997">
        <v>3.0870199999999999</v>
      </c>
      <c r="N997">
        <v>1.54</v>
      </c>
      <c r="O997" s="11">
        <v>0.3</v>
      </c>
      <c r="P997" s="11">
        <v>5</v>
      </c>
      <c r="Q997" s="11">
        <v>11</v>
      </c>
      <c r="R997">
        <v>141.80000000000001</v>
      </c>
      <c r="S997">
        <v>850</v>
      </c>
      <c r="T997" s="11">
        <v>100</v>
      </c>
      <c r="W997">
        <v>0</v>
      </c>
      <c r="X997">
        <v>2</v>
      </c>
      <c r="Y997">
        <v>180</v>
      </c>
      <c r="Z997">
        <v>7.6322999999999999</v>
      </c>
    </row>
    <row r="998" spans="1:26" x14ac:dyDescent="0.25">
      <c r="A998" s="11">
        <v>1.49</v>
      </c>
      <c r="B998" s="11">
        <v>6</v>
      </c>
      <c r="C998" s="11">
        <v>5</v>
      </c>
      <c r="D998" s="11">
        <v>8.3000000000000007</v>
      </c>
      <c r="E998" s="11">
        <v>207</v>
      </c>
      <c r="F998" s="11">
        <v>480</v>
      </c>
      <c r="G998" s="11">
        <v>50</v>
      </c>
      <c r="H998">
        <v>30</v>
      </c>
      <c r="I998" s="11">
        <v>3</v>
      </c>
      <c r="J998" s="11">
        <v>90</v>
      </c>
      <c r="K998">
        <v>3.1363300000000001</v>
      </c>
      <c r="N998">
        <v>1.54</v>
      </c>
      <c r="O998" s="11">
        <v>0.3</v>
      </c>
      <c r="P998" s="11">
        <v>5</v>
      </c>
      <c r="Q998" s="11">
        <v>11</v>
      </c>
      <c r="R998">
        <v>141.80000000000001</v>
      </c>
      <c r="S998">
        <v>850</v>
      </c>
      <c r="T998" s="11">
        <v>100</v>
      </c>
      <c r="W998">
        <v>0</v>
      </c>
      <c r="X998">
        <v>3</v>
      </c>
      <c r="Y998">
        <v>180</v>
      </c>
      <c r="Z998">
        <v>7.2707999999999995</v>
      </c>
    </row>
    <row r="999" spans="1:26" x14ac:dyDescent="0.25">
      <c r="A999" s="11">
        <v>1.49</v>
      </c>
      <c r="B999" s="11">
        <v>6</v>
      </c>
      <c r="C999" s="11">
        <v>5</v>
      </c>
      <c r="D999" s="11">
        <v>8.3000000000000007</v>
      </c>
      <c r="E999" s="11">
        <v>207</v>
      </c>
      <c r="F999" s="11">
        <v>480</v>
      </c>
      <c r="G999" s="11">
        <v>60</v>
      </c>
      <c r="H999">
        <v>30</v>
      </c>
      <c r="I999" s="11">
        <v>3</v>
      </c>
      <c r="J999" s="11">
        <v>90</v>
      </c>
      <c r="K999">
        <v>3.0253800000000002</v>
      </c>
      <c r="N999">
        <v>1.54</v>
      </c>
      <c r="O999" s="11">
        <v>0.3</v>
      </c>
      <c r="P999" s="11">
        <v>5</v>
      </c>
      <c r="Q999" s="11">
        <v>11</v>
      </c>
      <c r="R999">
        <v>141.80000000000001</v>
      </c>
      <c r="S999">
        <v>850</v>
      </c>
      <c r="T999" s="11">
        <v>100</v>
      </c>
      <c r="W999">
        <v>0</v>
      </c>
      <c r="X999">
        <v>4</v>
      </c>
      <c r="Y999">
        <v>180</v>
      </c>
      <c r="Z999">
        <v>3.1773000000000002</v>
      </c>
    </row>
    <row r="1000" spans="1:26" x14ac:dyDescent="0.25">
      <c r="A1000" s="11">
        <v>1.49</v>
      </c>
      <c r="B1000" s="11">
        <v>6</v>
      </c>
      <c r="C1000" s="11">
        <v>5</v>
      </c>
      <c r="D1000" s="11">
        <v>8.3000000000000007</v>
      </c>
      <c r="E1000" s="11">
        <v>207</v>
      </c>
      <c r="F1000" s="11">
        <v>480</v>
      </c>
      <c r="G1000" s="11">
        <v>70</v>
      </c>
      <c r="H1000">
        <v>30</v>
      </c>
      <c r="I1000" s="11">
        <v>3</v>
      </c>
      <c r="J1000" s="11">
        <v>90</v>
      </c>
      <c r="K1000">
        <v>2.8932899999999999</v>
      </c>
      <c r="N1000">
        <v>1.54</v>
      </c>
      <c r="O1000" s="11">
        <v>0.3</v>
      </c>
      <c r="P1000" s="11">
        <v>5</v>
      </c>
      <c r="Q1000" s="11">
        <v>11</v>
      </c>
      <c r="R1000">
        <v>141.80000000000001</v>
      </c>
      <c r="S1000">
        <v>850</v>
      </c>
      <c r="T1000" s="11">
        <v>100</v>
      </c>
      <c r="W1000">
        <v>0</v>
      </c>
      <c r="X1000">
        <v>5</v>
      </c>
      <c r="Y1000">
        <v>180</v>
      </c>
      <c r="Z1000">
        <v>1.9545999999999999</v>
      </c>
    </row>
    <row r="1001" spans="1:26" x14ac:dyDescent="0.25">
      <c r="A1001" s="11">
        <v>1.49</v>
      </c>
      <c r="B1001" s="11">
        <v>6</v>
      </c>
      <c r="C1001" s="11">
        <v>5</v>
      </c>
      <c r="D1001" s="11">
        <v>8.3000000000000007</v>
      </c>
      <c r="E1001" s="11">
        <v>207</v>
      </c>
      <c r="F1001" s="11">
        <v>480</v>
      </c>
      <c r="G1001" s="11">
        <v>80</v>
      </c>
      <c r="H1001">
        <v>30</v>
      </c>
      <c r="I1001" s="11">
        <v>3</v>
      </c>
      <c r="J1001" s="11">
        <v>90</v>
      </c>
      <c r="K1001">
        <v>2.5903800000000001</v>
      </c>
      <c r="N1001">
        <v>1.54</v>
      </c>
      <c r="O1001" s="11">
        <v>0.3</v>
      </c>
      <c r="P1001" s="11">
        <v>5</v>
      </c>
      <c r="Q1001" s="11">
        <v>11</v>
      </c>
      <c r="R1001">
        <v>141.80000000000001</v>
      </c>
      <c r="S1001">
        <v>850</v>
      </c>
      <c r="T1001" s="11">
        <v>100</v>
      </c>
      <c r="W1001">
        <v>0</v>
      </c>
      <c r="X1001">
        <v>6</v>
      </c>
      <c r="Y1001">
        <v>180</v>
      </c>
      <c r="Z1001">
        <v>2.1991000000000001</v>
      </c>
    </row>
    <row r="1002" spans="1:26" x14ac:dyDescent="0.25">
      <c r="A1002" s="11">
        <v>1.49</v>
      </c>
      <c r="B1002" s="11">
        <v>6</v>
      </c>
      <c r="C1002" s="11">
        <v>5</v>
      </c>
      <c r="D1002" s="11">
        <v>8.3000000000000007</v>
      </c>
      <c r="E1002" s="11">
        <v>207</v>
      </c>
      <c r="F1002" s="11">
        <v>480</v>
      </c>
      <c r="G1002" s="11">
        <v>90</v>
      </c>
      <c r="H1002">
        <v>30</v>
      </c>
      <c r="I1002" s="11">
        <v>3</v>
      </c>
      <c r="J1002" s="11">
        <v>90</v>
      </c>
      <c r="K1002">
        <v>2.2768999999999999</v>
      </c>
      <c r="N1002">
        <v>1.54</v>
      </c>
      <c r="O1002" s="11">
        <v>0.3</v>
      </c>
      <c r="P1002" s="11">
        <v>5</v>
      </c>
      <c r="Q1002" s="11">
        <v>11</v>
      </c>
      <c r="R1002">
        <v>141.80000000000001</v>
      </c>
      <c r="S1002">
        <v>850</v>
      </c>
      <c r="T1002" s="11">
        <v>5</v>
      </c>
      <c r="W1002">
        <v>0</v>
      </c>
      <c r="X1002">
        <v>1</v>
      </c>
      <c r="Y1002">
        <v>180</v>
      </c>
      <c r="Z1002">
        <v>9.035499999999999</v>
      </c>
    </row>
    <row r="1003" spans="1:26" x14ac:dyDescent="0.25">
      <c r="A1003" s="11">
        <v>1.49</v>
      </c>
      <c r="B1003" s="11">
        <v>6</v>
      </c>
      <c r="C1003" s="11">
        <v>5</v>
      </c>
      <c r="D1003" s="11">
        <v>8.3000000000000007</v>
      </c>
      <c r="E1003" s="11">
        <v>207</v>
      </c>
      <c r="F1003" s="11">
        <v>480</v>
      </c>
      <c r="G1003" s="11">
        <v>100</v>
      </c>
      <c r="H1003">
        <v>30</v>
      </c>
      <c r="I1003" s="11">
        <v>3</v>
      </c>
      <c r="J1003" s="11">
        <v>90</v>
      </c>
      <c r="K1003">
        <v>1.8912199999999999</v>
      </c>
      <c r="N1003">
        <v>1.54</v>
      </c>
      <c r="O1003" s="11">
        <v>0.3</v>
      </c>
      <c r="P1003" s="11">
        <v>5</v>
      </c>
      <c r="Q1003" s="11">
        <v>11</v>
      </c>
      <c r="R1003">
        <v>141.80000000000001</v>
      </c>
      <c r="S1003">
        <v>850</v>
      </c>
      <c r="T1003" s="11">
        <v>5</v>
      </c>
      <c r="W1003">
        <v>0</v>
      </c>
      <c r="X1003">
        <v>2</v>
      </c>
      <c r="Y1003">
        <v>180</v>
      </c>
      <c r="Z1003">
        <v>9.2309000000000001</v>
      </c>
    </row>
    <row r="1004" spans="1:26" x14ac:dyDescent="0.25">
      <c r="A1004" s="11">
        <v>1.49</v>
      </c>
      <c r="B1004" s="11">
        <v>6</v>
      </c>
      <c r="C1004" s="11">
        <v>5</v>
      </c>
      <c r="D1004" s="11">
        <v>8.3000000000000007</v>
      </c>
      <c r="E1004" s="11">
        <v>207</v>
      </c>
      <c r="F1004" s="11">
        <v>480</v>
      </c>
      <c r="G1004" s="11">
        <v>10</v>
      </c>
      <c r="H1004">
        <v>40</v>
      </c>
      <c r="I1004" s="11">
        <v>3</v>
      </c>
      <c r="J1004" s="11">
        <v>90</v>
      </c>
      <c r="K1004">
        <v>2.01274</v>
      </c>
      <c r="N1004">
        <v>1.54</v>
      </c>
      <c r="O1004" s="11">
        <v>0.3</v>
      </c>
      <c r="P1004" s="11">
        <v>5</v>
      </c>
      <c r="Q1004" s="11">
        <v>11</v>
      </c>
      <c r="R1004">
        <v>141.80000000000001</v>
      </c>
      <c r="S1004">
        <v>850</v>
      </c>
      <c r="T1004" s="11">
        <v>5</v>
      </c>
      <c r="W1004">
        <v>0</v>
      </c>
      <c r="X1004">
        <v>3</v>
      </c>
      <c r="Y1004">
        <v>180</v>
      </c>
      <c r="Z1004">
        <v>8.4377999999999993</v>
      </c>
    </row>
    <row r="1005" spans="1:26" x14ac:dyDescent="0.25">
      <c r="A1005" s="11">
        <v>1.49</v>
      </c>
      <c r="B1005" s="11">
        <v>6</v>
      </c>
      <c r="C1005" s="11">
        <v>5</v>
      </c>
      <c r="D1005" s="11">
        <v>8.3000000000000007</v>
      </c>
      <c r="E1005" s="11">
        <v>207</v>
      </c>
      <c r="F1005" s="11">
        <v>480</v>
      </c>
      <c r="G1005" s="11">
        <v>20</v>
      </c>
      <c r="H1005">
        <v>40</v>
      </c>
      <c r="I1005" s="11">
        <v>3</v>
      </c>
      <c r="J1005" s="11">
        <v>90</v>
      </c>
      <c r="K1005">
        <v>1.84015</v>
      </c>
      <c r="N1005">
        <v>1.54</v>
      </c>
      <c r="O1005" s="11">
        <v>0.3</v>
      </c>
      <c r="P1005" s="11">
        <v>5</v>
      </c>
      <c r="Q1005" s="11">
        <v>11</v>
      </c>
      <c r="R1005">
        <v>141.80000000000001</v>
      </c>
      <c r="S1005">
        <v>850</v>
      </c>
      <c r="T1005" s="11">
        <v>5</v>
      </c>
      <c r="W1005">
        <v>0</v>
      </c>
      <c r="X1005">
        <v>4</v>
      </c>
      <c r="Y1005">
        <v>180</v>
      </c>
      <c r="Z1005">
        <v>6.1962999999999999</v>
      </c>
    </row>
    <row r="1006" spans="1:26" x14ac:dyDescent="0.25">
      <c r="A1006" s="11">
        <v>1.49</v>
      </c>
      <c r="B1006" s="11">
        <v>6</v>
      </c>
      <c r="C1006" s="11">
        <v>5</v>
      </c>
      <c r="D1006" s="11">
        <v>8.3000000000000007</v>
      </c>
      <c r="E1006" s="11">
        <v>207</v>
      </c>
      <c r="F1006" s="11">
        <v>480</v>
      </c>
      <c r="G1006" s="11">
        <v>30</v>
      </c>
      <c r="H1006">
        <v>40</v>
      </c>
      <c r="I1006" s="11">
        <v>3</v>
      </c>
      <c r="J1006" s="11">
        <v>90</v>
      </c>
      <c r="K1006">
        <v>0.88914000000000004</v>
      </c>
      <c r="N1006">
        <v>1.54</v>
      </c>
      <c r="O1006" s="11">
        <v>0.3</v>
      </c>
      <c r="P1006" s="11">
        <v>5</v>
      </c>
      <c r="Q1006" s="11">
        <v>11</v>
      </c>
      <c r="R1006">
        <v>141.80000000000001</v>
      </c>
      <c r="S1006">
        <v>850</v>
      </c>
      <c r="T1006" s="11">
        <v>5</v>
      </c>
      <c r="W1006">
        <v>0</v>
      </c>
      <c r="X1006">
        <v>5</v>
      </c>
      <c r="Y1006">
        <v>180</v>
      </c>
      <c r="Z1006">
        <v>6.5297000000000001</v>
      </c>
    </row>
    <row r="1007" spans="1:26" x14ac:dyDescent="0.25">
      <c r="A1007" s="11">
        <v>1.49</v>
      </c>
      <c r="B1007" s="11">
        <v>6</v>
      </c>
      <c r="C1007" s="11">
        <v>5</v>
      </c>
      <c r="D1007" s="11">
        <v>8.3000000000000007</v>
      </c>
      <c r="E1007" s="11">
        <v>207</v>
      </c>
      <c r="F1007" s="11">
        <v>480</v>
      </c>
      <c r="G1007" s="11">
        <v>40</v>
      </c>
      <c r="H1007">
        <v>40</v>
      </c>
      <c r="I1007" s="11">
        <v>3</v>
      </c>
      <c r="J1007" s="11">
        <v>90</v>
      </c>
      <c r="K1007">
        <v>0.54396</v>
      </c>
      <c r="N1007">
        <v>1.54</v>
      </c>
      <c r="O1007" s="11">
        <v>0.3</v>
      </c>
      <c r="P1007" s="11">
        <v>5</v>
      </c>
      <c r="Q1007" s="11">
        <v>11</v>
      </c>
      <c r="R1007">
        <v>141.80000000000001</v>
      </c>
      <c r="S1007">
        <v>850</v>
      </c>
      <c r="T1007" s="11">
        <v>20</v>
      </c>
      <c r="W1007">
        <v>0</v>
      </c>
      <c r="X1007">
        <v>1</v>
      </c>
      <c r="Y1007">
        <v>180</v>
      </c>
      <c r="Z1007">
        <v>3.8168999999999995</v>
      </c>
    </row>
    <row r="1008" spans="1:26" x14ac:dyDescent="0.25">
      <c r="A1008" s="11">
        <v>1.49</v>
      </c>
      <c r="B1008" s="11">
        <v>6</v>
      </c>
      <c r="C1008" s="11">
        <v>5</v>
      </c>
      <c r="D1008" s="11">
        <v>8.3000000000000007</v>
      </c>
      <c r="E1008" s="11">
        <v>207</v>
      </c>
      <c r="F1008" s="11">
        <v>480</v>
      </c>
      <c r="G1008" s="11">
        <v>50</v>
      </c>
      <c r="H1008">
        <v>40</v>
      </c>
      <c r="I1008" s="11">
        <v>3</v>
      </c>
      <c r="J1008" s="11">
        <v>90</v>
      </c>
      <c r="K1008">
        <v>1.5460400000000001</v>
      </c>
      <c r="N1008">
        <v>1.54</v>
      </c>
      <c r="O1008" s="11">
        <v>0.3</v>
      </c>
      <c r="P1008" s="11">
        <v>5</v>
      </c>
      <c r="Q1008" s="11">
        <v>11</v>
      </c>
      <c r="R1008">
        <v>141.80000000000001</v>
      </c>
      <c r="S1008">
        <v>850</v>
      </c>
      <c r="T1008" s="11">
        <v>20</v>
      </c>
      <c r="W1008">
        <v>0</v>
      </c>
      <c r="X1008">
        <v>2</v>
      </c>
      <c r="Y1008">
        <v>180</v>
      </c>
      <c r="Z1008">
        <v>6.5871000000000004</v>
      </c>
    </row>
    <row r="1009" spans="1:26" x14ac:dyDescent="0.25">
      <c r="A1009" s="11">
        <v>1.49</v>
      </c>
      <c r="B1009" s="11">
        <v>6</v>
      </c>
      <c r="C1009" s="11">
        <v>5</v>
      </c>
      <c r="D1009" s="11">
        <v>8.3000000000000007</v>
      </c>
      <c r="E1009" s="11">
        <v>207</v>
      </c>
      <c r="F1009" s="11">
        <v>480</v>
      </c>
      <c r="G1009" s="11">
        <v>60</v>
      </c>
      <c r="H1009">
        <v>40</v>
      </c>
      <c r="I1009" s="11">
        <v>3</v>
      </c>
      <c r="J1009" s="11">
        <v>90</v>
      </c>
      <c r="K1009">
        <v>1.90178</v>
      </c>
      <c r="N1009">
        <v>1.54</v>
      </c>
      <c r="O1009" s="11">
        <v>0.3</v>
      </c>
      <c r="P1009" s="11">
        <v>5</v>
      </c>
      <c r="Q1009" s="11">
        <v>11</v>
      </c>
      <c r="R1009">
        <v>141.80000000000001</v>
      </c>
      <c r="S1009">
        <v>850</v>
      </c>
      <c r="T1009" s="11">
        <v>20</v>
      </c>
      <c r="W1009">
        <v>0</v>
      </c>
      <c r="X1009">
        <v>3</v>
      </c>
      <c r="Y1009">
        <v>180</v>
      </c>
      <c r="Z1009">
        <v>6.7940000000000005</v>
      </c>
    </row>
    <row r="1010" spans="1:26" x14ac:dyDescent="0.25">
      <c r="A1010" s="11">
        <v>1.49</v>
      </c>
      <c r="B1010" s="11">
        <v>6</v>
      </c>
      <c r="C1010" s="11">
        <v>5</v>
      </c>
      <c r="D1010" s="11">
        <v>8.3000000000000007</v>
      </c>
      <c r="E1010" s="11">
        <v>207</v>
      </c>
      <c r="F1010" s="11">
        <v>480</v>
      </c>
      <c r="G1010" s="11">
        <v>70</v>
      </c>
      <c r="H1010">
        <v>40</v>
      </c>
      <c r="I1010" s="11">
        <v>3</v>
      </c>
      <c r="J1010" s="11">
        <v>90</v>
      </c>
      <c r="K1010">
        <v>1.64818</v>
      </c>
      <c r="N1010">
        <v>1.54</v>
      </c>
      <c r="O1010" s="11">
        <v>0.3</v>
      </c>
      <c r="P1010" s="11">
        <v>5</v>
      </c>
      <c r="Q1010" s="11">
        <v>11</v>
      </c>
      <c r="R1010">
        <v>141.80000000000001</v>
      </c>
      <c r="S1010">
        <v>850</v>
      </c>
      <c r="T1010" s="11">
        <v>20</v>
      </c>
      <c r="W1010">
        <v>0</v>
      </c>
      <c r="X1010">
        <v>4</v>
      </c>
      <c r="Y1010">
        <v>180</v>
      </c>
      <c r="Z1010">
        <v>6.1273</v>
      </c>
    </row>
    <row r="1011" spans="1:26" x14ac:dyDescent="0.25">
      <c r="A1011" s="11">
        <v>1.49</v>
      </c>
      <c r="B1011" s="11">
        <v>6</v>
      </c>
      <c r="C1011" s="11">
        <v>5</v>
      </c>
      <c r="D1011" s="11">
        <v>8.3000000000000007</v>
      </c>
      <c r="E1011" s="11">
        <v>207</v>
      </c>
      <c r="F1011" s="11">
        <v>480</v>
      </c>
      <c r="G1011" s="11">
        <v>80</v>
      </c>
      <c r="H1011">
        <v>40</v>
      </c>
      <c r="I1011" s="11">
        <v>3</v>
      </c>
      <c r="J1011" s="11">
        <v>90</v>
      </c>
      <c r="K1011">
        <v>1.56717</v>
      </c>
      <c r="N1011">
        <v>1.54</v>
      </c>
      <c r="O1011" s="11">
        <v>0.3</v>
      </c>
      <c r="P1011" s="11">
        <v>5</v>
      </c>
      <c r="Q1011" s="11">
        <v>11</v>
      </c>
      <c r="R1011">
        <v>141.80000000000001</v>
      </c>
      <c r="S1011">
        <v>850</v>
      </c>
      <c r="T1011" s="11">
        <v>20</v>
      </c>
      <c r="W1011">
        <v>0</v>
      </c>
      <c r="X1011">
        <v>5</v>
      </c>
      <c r="Y1011">
        <v>180</v>
      </c>
      <c r="Z1011">
        <v>7.6446000000000005</v>
      </c>
    </row>
    <row r="1012" spans="1:26" x14ac:dyDescent="0.25">
      <c r="A1012" s="11">
        <v>1.49</v>
      </c>
      <c r="B1012" s="11">
        <v>6</v>
      </c>
      <c r="C1012" s="11">
        <v>5</v>
      </c>
      <c r="D1012" s="11">
        <v>8.3000000000000007</v>
      </c>
      <c r="E1012" s="11">
        <v>207</v>
      </c>
      <c r="F1012" s="11">
        <v>480</v>
      </c>
      <c r="G1012" s="11">
        <v>90</v>
      </c>
      <c r="H1012">
        <v>40</v>
      </c>
      <c r="I1012" s="11">
        <v>3</v>
      </c>
      <c r="J1012" s="11">
        <v>90</v>
      </c>
      <c r="K1012">
        <v>1.43509</v>
      </c>
      <c r="N1012">
        <v>1.54</v>
      </c>
      <c r="O1012" s="11">
        <v>0.3</v>
      </c>
      <c r="P1012" s="11">
        <v>5</v>
      </c>
      <c r="Q1012" s="11">
        <v>11</v>
      </c>
      <c r="R1012">
        <v>141.80000000000001</v>
      </c>
      <c r="S1012">
        <v>850</v>
      </c>
      <c r="T1012" s="11">
        <v>40</v>
      </c>
      <c r="W1012">
        <v>0</v>
      </c>
      <c r="X1012">
        <v>1</v>
      </c>
      <c r="Y1012">
        <v>180</v>
      </c>
      <c r="Z1012">
        <v>5.4032</v>
      </c>
    </row>
    <row r="1013" spans="1:26" x14ac:dyDescent="0.25">
      <c r="A1013" s="11">
        <v>1.665</v>
      </c>
      <c r="B1013" s="11">
        <v>0.87</v>
      </c>
      <c r="C1013" s="11">
        <v>5</v>
      </c>
      <c r="D1013" s="11">
        <v>8.6</v>
      </c>
      <c r="E1013" s="11">
        <v>213</v>
      </c>
      <c r="F1013" s="11">
        <v>385.6</v>
      </c>
      <c r="G1013" s="11">
        <v>5</v>
      </c>
      <c r="H1013">
        <v>0</v>
      </c>
      <c r="I1013" s="11">
        <v>1</v>
      </c>
      <c r="J1013" s="11">
        <v>0</v>
      </c>
      <c r="K1013">
        <v>0.23677999999999999</v>
      </c>
      <c r="N1013">
        <v>1.54</v>
      </c>
      <c r="O1013" s="11">
        <v>0.3</v>
      </c>
      <c r="P1013" s="11">
        <v>5</v>
      </c>
      <c r="Q1013" s="11">
        <v>11</v>
      </c>
      <c r="R1013">
        <v>141.80000000000001</v>
      </c>
      <c r="S1013">
        <v>850</v>
      </c>
      <c r="T1013" s="11">
        <v>40</v>
      </c>
      <c r="W1013">
        <v>0</v>
      </c>
      <c r="X1013">
        <v>2</v>
      </c>
      <c r="Y1013">
        <v>180</v>
      </c>
      <c r="Z1013">
        <v>8.7710999999999988</v>
      </c>
    </row>
    <row r="1014" spans="1:26" x14ac:dyDescent="0.25">
      <c r="A1014" s="11">
        <v>1.665</v>
      </c>
      <c r="B1014" s="11">
        <v>0.87</v>
      </c>
      <c r="C1014" s="11">
        <v>5</v>
      </c>
      <c r="D1014" s="11">
        <v>8.6</v>
      </c>
      <c r="E1014" s="11">
        <v>213</v>
      </c>
      <c r="F1014" s="11">
        <v>385.6</v>
      </c>
      <c r="G1014" s="11">
        <v>10</v>
      </c>
      <c r="H1014">
        <v>0</v>
      </c>
      <c r="I1014" s="11">
        <v>1</v>
      </c>
      <c r="J1014" s="11">
        <v>0</v>
      </c>
      <c r="K1014">
        <v>0.27305000000000001</v>
      </c>
      <c r="N1014">
        <v>1.54</v>
      </c>
      <c r="O1014" s="11">
        <v>0.3</v>
      </c>
      <c r="P1014" s="11">
        <v>5</v>
      </c>
      <c r="Q1014" s="11">
        <v>11</v>
      </c>
      <c r="R1014">
        <v>141.80000000000001</v>
      </c>
      <c r="S1014">
        <v>850</v>
      </c>
      <c r="T1014" s="11">
        <v>40</v>
      </c>
      <c r="W1014">
        <v>0</v>
      </c>
      <c r="X1014">
        <v>3</v>
      </c>
      <c r="Y1014">
        <v>180</v>
      </c>
      <c r="Z1014">
        <v>5.3342000000000001</v>
      </c>
    </row>
    <row r="1015" spans="1:26" x14ac:dyDescent="0.25">
      <c r="A1015" s="11">
        <v>1.665</v>
      </c>
      <c r="B1015" s="11">
        <v>0.87</v>
      </c>
      <c r="C1015" s="11">
        <v>5</v>
      </c>
      <c r="D1015" s="11">
        <v>8.6</v>
      </c>
      <c r="E1015" s="11">
        <v>213</v>
      </c>
      <c r="F1015" s="11">
        <v>385.6</v>
      </c>
      <c r="G1015" s="11">
        <v>20</v>
      </c>
      <c r="H1015">
        <v>0</v>
      </c>
      <c r="I1015" s="11">
        <v>1</v>
      </c>
      <c r="J1015" s="11">
        <v>0</v>
      </c>
      <c r="K1015">
        <v>0.29865999999999998</v>
      </c>
      <c r="N1015">
        <v>1.54</v>
      </c>
      <c r="O1015" s="11">
        <v>0.3</v>
      </c>
      <c r="P1015" s="11">
        <v>5</v>
      </c>
      <c r="Q1015" s="11">
        <v>11</v>
      </c>
      <c r="R1015">
        <v>141.80000000000001</v>
      </c>
      <c r="S1015">
        <v>850</v>
      </c>
      <c r="T1015" s="11">
        <v>40</v>
      </c>
      <c r="W1015">
        <v>0</v>
      </c>
      <c r="X1015">
        <v>4</v>
      </c>
      <c r="Y1015">
        <v>180</v>
      </c>
      <c r="Z1015">
        <v>3.5526</v>
      </c>
    </row>
    <row r="1016" spans="1:26" x14ac:dyDescent="0.25">
      <c r="A1016" s="11">
        <v>1.665</v>
      </c>
      <c r="B1016" s="11">
        <v>0.87</v>
      </c>
      <c r="C1016" s="11">
        <v>5</v>
      </c>
      <c r="D1016" s="11">
        <v>8.6</v>
      </c>
      <c r="E1016" s="11">
        <v>213</v>
      </c>
      <c r="F1016" s="11">
        <v>385.6</v>
      </c>
      <c r="G1016" s="11">
        <v>30</v>
      </c>
      <c r="H1016">
        <v>0</v>
      </c>
      <c r="I1016" s="11">
        <v>1</v>
      </c>
      <c r="J1016" s="11">
        <v>0</v>
      </c>
      <c r="K1016">
        <v>0.48215000000000002</v>
      </c>
      <c r="N1016">
        <v>1.54</v>
      </c>
      <c r="O1016" s="11">
        <v>0.3</v>
      </c>
      <c r="P1016" s="11">
        <v>5</v>
      </c>
      <c r="Q1016" s="11">
        <v>11</v>
      </c>
      <c r="R1016">
        <v>141.80000000000001</v>
      </c>
      <c r="S1016">
        <v>850</v>
      </c>
      <c r="T1016" s="11">
        <v>40</v>
      </c>
      <c r="W1016">
        <v>0</v>
      </c>
      <c r="X1016">
        <v>5</v>
      </c>
      <c r="Y1016">
        <v>180</v>
      </c>
      <c r="Z1016">
        <v>4.4721000000000002</v>
      </c>
    </row>
    <row r="1017" spans="1:26" x14ac:dyDescent="0.25">
      <c r="A1017" s="11">
        <v>1.665</v>
      </c>
      <c r="B1017" s="11">
        <v>0.87</v>
      </c>
      <c r="C1017" s="11">
        <v>5</v>
      </c>
      <c r="D1017" s="11">
        <v>8.6</v>
      </c>
      <c r="E1017" s="11">
        <v>213</v>
      </c>
      <c r="F1017" s="11">
        <v>385.6</v>
      </c>
      <c r="G1017" s="11">
        <v>45</v>
      </c>
      <c r="H1017">
        <v>0</v>
      </c>
      <c r="I1017" s="11">
        <v>1</v>
      </c>
      <c r="J1017" s="11">
        <v>0</v>
      </c>
      <c r="K1017">
        <v>0.34772999999999998</v>
      </c>
      <c r="N1017">
        <v>1.54</v>
      </c>
      <c r="O1017" s="11">
        <v>0.3</v>
      </c>
      <c r="P1017" s="11">
        <v>5</v>
      </c>
      <c r="Q1017" s="11">
        <v>11</v>
      </c>
      <c r="R1017">
        <v>141.80000000000001</v>
      </c>
      <c r="S1017">
        <v>850</v>
      </c>
      <c r="T1017" s="11">
        <v>60</v>
      </c>
      <c r="W1017">
        <v>0</v>
      </c>
      <c r="X1017">
        <v>1</v>
      </c>
      <c r="Y1017">
        <v>180</v>
      </c>
      <c r="Z1017">
        <v>8.1158999999999999</v>
      </c>
    </row>
    <row r="1018" spans="1:26" x14ac:dyDescent="0.25">
      <c r="A1018" s="11">
        <v>1.665</v>
      </c>
      <c r="B1018" s="11">
        <v>0.87</v>
      </c>
      <c r="C1018" s="11">
        <v>5</v>
      </c>
      <c r="D1018" s="11">
        <v>8.6</v>
      </c>
      <c r="E1018" s="11">
        <v>213</v>
      </c>
      <c r="F1018" s="11">
        <v>385.6</v>
      </c>
      <c r="G1018" s="11">
        <v>60</v>
      </c>
      <c r="H1018">
        <v>0</v>
      </c>
      <c r="I1018" s="11">
        <v>1</v>
      </c>
      <c r="J1018" s="11">
        <v>0</v>
      </c>
      <c r="K1018">
        <v>0.36053000000000002</v>
      </c>
      <c r="N1018">
        <v>1.54</v>
      </c>
      <c r="O1018" s="11">
        <v>0.3</v>
      </c>
      <c r="P1018" s="11">
        <v>5</v>
      </c>
      <c r="Q1018" s="11">
        <v>11</v>
      </c>
      <c r="R1018">
        <v>141.80000000000001</v>
      </c>
      <c r="S1018">
        <v>850</v>
      </c>
      <c r="T1018" s="11">
        <v>60</v>
      </c>
      <c r="W1018">
        <v>0</v>
      </c>
      <c r="X1018">
        <v>2</v>
      </c>
      <c r="Y1018">
        <v>180</v>
      </c>
      <c r="Z1018">
        <v>8.1158999999999999</v>
      </c>
    </row>
    <row r="1019" spans="1:26" x14ac:dyDescent="0.25">
      <c r="A1019" s="11">
        <v>1.665</v>
      </c>
      <c r="B1019" s="11">
        <v>0.87</v>
      </c>
      <c r="C1019" s="11">
        <v>5</v>
      </c>
      <c r="D1019" s="11">
        <v>8.6</v>
      </c>
      <c r="E1019" s="11">
        <v>213</v>
      </c>
      <c r="F1019" s="11">
        <v>385.6</v>
      </c>
      <c r="G1019" s="11">
        <v>80</v>
      </c>
      <c r="H1019">
        <v>0</v>
      </c>
      <c r="I1019" s="11">
        <v>1</v>
      </c>
      <c r="J1019" s="11">
        <v>0</v>
      </c>
      <c r="K1019">
        <v>0.42027999999999999</v>
      </c>
      <c r="N1019">
        <v>1.54</v>
      </c>
      <c r="O1019" s="11">
        <v>0.3</v>
      </c>
      <c r="P1019" s="11">
        <v>5</v>
      </c>
      <c r="Q1019" s="11">
        <v>11</v>
      </c>
      <c r="R1019">
        <v>141.80000000000001</v>
      </c>
      <c r="S1019">
        <v>850</v>
      </c>
      <c r="T1019" s="11">
        <v>60</v>
      </c>
      <c r="W1019">
        <v>0</v>
      </c>
      <c r="X1019">
        <v>3</v>
      </c>
      <c r="Y1019">
        <v>180</v>
      </c>
      <c r="Z1019">
        <v>5.0009000000000006</v>
      </c>
    </row>
    <row r="1020" spans="1:26" x14ac:dyDescent="0.25">
      <c r="A1020" s="11">
        <v>1.665</v>
      </c>
      <c r="B1020" s="11">
        <v>0.87</v>
      </c>
      <c r="C1020" s="11">
        <v>5</v>
      </c>
      <c r="D1020" s="11">
        <v>8.6</v>
      </c>
      <c r="E1020" s="11">
        <v>213</v>
      </c>
      <c r="F1020" s="11">
        <v>385.6</v>
      </c>
      <c r="G1020" s="11">
        <v>100</v>
      </c>
      <c r="H1020">
        <v>0</v>
      </c>
      <c r="I1020" s="11">
        <v>1</v>
      </c>
      <c r="J1020" s="11">
        <v>0</v>
      </c>
      <c r="K1020">
        <v>0.29865999999999998</v>
      </c>
      <c r="N1020">
        <v>1.54</v>
      </c>
      <c r="O1020" s="11">
        <v>0.3</v>
      </c>
      <c r="P1020" s="11">
        <v>5</v>
      </c>
      <c r="Q1020" s="11">
        <v>11</v>
      </c>
      <c r="R1020">
        <v>141.80000000000001</v>
      </c>
      <c r="S1020">
        <v>850</v>
      </c>
      <c r="T1020" s="11">
        <v>60</v>
      </c>
      <c r="W1020">
        <v>0</v>
      </c>
      <c r="X1020">
        <v>4</v>
      </c>
      <c r="Y1020">
        <v>180</v>
      </c>
      <c r="Z1020">
        <v>2.3571</v>
      </c>
    </row>
    <row r="1021" spans="1:26" x14ac:dyDescent="0.25">
      <c r="A1021" s="11">
        <v>1.665</v>
      </c>
      <c r="B1021">
        <v>2</v>
      </c>
      <c r="C1021" s="11">
        <v>5</v>
      </c>
      <c r="D1021" s="11">
        <v>8.6</v>
      </c>
      <c r="E1021" s="11">
        <v>213</v>
      </c>
      <c r="F1021" s="11">
        <v>371.6</v>
      </c>
      <c r="G1021" s="11">
        <v>5</v>
      </c>
      <c r="H1021">
        <v>0</v>
      </c>
      <c r="I1021" s="11">
        <v>1</v>
      </c>
      <c r="J1021" s="11">
        <v>0</v>
      </c>
      <c r="K1021">
        <v>0.68501000000000001</v>
      </c>
      <c r="N1021">
        <v>1.54</v>
      </c>
      <c r="O1021" s="11">
        <v>0.3</v>
      </c>
      <c r="P1021" s="11">
        <v>5</v>
      </c>
      <c r="Q1021" s="11">
        <v>11</v>
      </c>
      <c r="R1021">
        <v>141.80000000000001</v>
      </c>
      <c r="S1021">
        <v>850</v>
      </c>
      <c r="T1021" s="11">
        <v>60</v>
      </c>
      <c r="W1021">
        <v>0</v>
      </c>
      <c r="X1021">
        <v>5</v>
      </c>
      <c r="Y1021">
        <v>180</v>
      </c>
      <c r="Z1021">
        <v>4.1502999999999997</v>
      </c>
    </row>
    <row r="1022" spans="1:26" x14ac:dyDescent="0.25">
      <c r="A1022" s="11">
        <v>1.665</v>
      </c>
      <c r="B1022">
        <v>2</v>
      </c>
      <c r="C1022" s="11">
        <v>5</v>
      </c>
      <c r="D1022" s="11">
        <v>8.6</v>
      </c>
      <c r="E1022" s="11">
        <v>213</v>
      </c>
      <c r="F1022" s="11">
        <v>371.6</v>
      </c>
      <c r="G1022" s="11">
        <v>10</v>
      </c>
      <c r="H1022">
        <v>0</v>
      </c>
      <c r="I1022" s="11">
        <v>1</v>
      </c>
      <c r="J1022" s="11">
        <v>0</v>
      </c>
      <c r="K1022">
        <v>0.66234999999999999</v>
      </c>
      <c r="N1022">
        <v>1.54</v>
      </c>
      <c r="O1022" s="11">
        <v>0.3</v>
      </c>
      <c r="P1022" s="11">
        <v>5</v>
      </c>
      <c r="Q1022" s="11">
        <v>11</v>
      </c>
      <c r="R1022">
        <v>141.80000000000001</v>
      </c>
      <c r="S1022">
        <v>850</v>
      </c>
      <c r="T1022" s="11">
        <v>80</v>
      </c>
      <c r="W1022">
        <v>0</v>
      </c>
      <c r="X1022">
        <v>1</v>
      </c>
      <c r="Y1022">
        <v>180</v>
      </c>
      <c r="Z1022">
        <v>8.9664999999999999</v>
      </c>
    </row>
    <row r="1023" spans="1:26" x14ac:dyDescent="0.25">
      <c r="A1023" s="11">
        <v>1.665</v>
      </c>
      <c r="B1023">
        <v>2</v>
      </c>
      <c r="C1023" s="11">
        <v>5</v>
      </c>
      <c r="D1023" s="11">
        <v>8.6</v>
      </c>
      <c r="E1023" s="11">
        <v>213</v>
      </c>
      <c r="F1023" s="11">
        <v>371.6</v>
      </c>
      <c r="G1023" s="11">
        <v>20</v>
      </c>
      <c r="H1023">
        <v>0</v>
      </c>
      <c r="I1023" s="11">
        <v>1</v>
      </c>
      <c r="J1023" s="11">
        <v>0</v>
      </c>
      <c r="K1023">
        <v>0.66234999999999999</v>
      </c>
      <c r="N1023">
        <v>1.54</v>
      </c>
      <c r="O1023" s="11">
        <v>0.3</v>
      </c>
      <c r="P1023" s="11">
        <v>5</v>
      </c>
      <c r="Q1023" s="11">
        <v>11</v>
      </c>
      <c r="R1023">
        <v>141.80000000000001</v>
      </c>
      <c r="S1023">
        <v>850</v>
      </c>
      <c r="T1023" s="11">
        <v>80</v>
      </c>
      <c r="W1023">
        <v>0</v>
      </c>
      <c r="X1023">
        <v>2</v>
      </c>
      <c r="Y1023">
        <v>180</v>
      </c>
      <c r="Z1023">
        <v>10.886100000000001</v>
      </c>
    </row>
    <row r="1024" spans="1:26" x14ac:dyDescent="0.25">
      <c r="A1024" s="11">
        <v>1.665</v>
      </c>
      <c r="B1024">
        <v>2</v>
      </c>
      <c r="C1024" s="11">
        <v>5</v>
      </c>
      <c r="D1024" s="11">
        <v>8.6</v>
      </c>
      <c r="E1024" s="11">
        <v>213</v>
      </c>
      <c r="F1024" s="11">
        <v>371.6</v>
      </c>
      <c r="G1024" s="11">
        <v>30</v>
      </c>
      <c r="H1024">
        <v>0</v>
      </c>
      <c r="I1024" s="11">
        <v>1</v>
      </c>
      <c r="J1024" s="11">
        <v>0</v>
      </c>
      <c r="K1024">
        <v>0.57994000000000001</v>
      </c>
      <c r="N1024">
        <v>1.54</v>
      </c>
      <c r="O1024" s="11">
        <v>0.3</v>
      </c>
      <c r="P1024" s="11">
        <v>5</v>
      </c>
      <c r="Q1024" s="11">
        <v>11</v>
      </c>
      <c r="R1024">
        <v>141.80000000000001</v>
      </c>
      <c r="S1024">
        <v>850</v>
      </c>
      <c r="T1024" s="11">
        <v>80</v>
      </c>
      <c r="W1024">
        <v>0</v>
      </c>
      <c r="X1024">
        <v>3</v>
      </c>
      <c r="Y1024">
        <v>180</v>
      </c>
      <c r="Z1024">
        <v>5.0009000000000006</v>
      </c>
    </row>
    <row r="1025" spans="1:26" x14ac:dyDescent="0.25">
      <c r="A1025" s="11">
        <v>1.665</v>
      </c>
      <c r="B1025">
        <v>2</v>
      </c>
      <c r="C1025" s="11">
        <v>5</v>
      </c>
      <c r="D1025" s="11">
        <v>8.6</v>
      </c>
      <c r="E1025" s="11">
        <v>213</v>
      </c>
      <c r="F1025" s="11">
        <v>371.6</v>
      </c>
      <c r="G1025" s="11">
        <v>45</v>
      </c>
      <c r="H1025">
        <v>0</v>
      </c>
      <c r="I1025" s="11">
        <v>1</v>
      </c>
      <c r="J1025" s="11">
        <v>0</v>
      </c>
      <c r="K1025">
        <v>0.89925999999999995</v>
      </c>
      <c r="N1025">
        <v>1.54</v>
      </c>
      <c r="O1025" s="11">
        <v>0.3</v>
      </c>
      <c r="P1025" s="11">
        <v>5</v>
      </c>
      <c r="Q1025" s="11">
        <v>11</v>
      </c>
      <c r="R1025">
        <v>141.80000000000001</v>
      </c>
      <c r="S1025">
        <v>850</v>
      </c>
      <c r="T1025" s="11">
        <v>80</v>
      </c>
      <c r="W1025">
        <v>0</v>
      </c>
      <c r="X1025">
        <v>4</v>
      </c>
      <c r="Y1025">
        <v>180</v>
      </c>
      <c r="Z1025">
        <v>2.3571</v>
      </c>
    </row>
    <row r="1026" spans="1:26" x14ac:dyDescent="0.25">
      <c r="A1026" s="11">
        <v>1.665</v>
      </c>
      <c r="B1026">
        <v>2</v>
      </c>
      <c r="C1026" s="11">
        <v>5</v>
      </c>
      <c r="D1026" s="11">
        <v>8.6</v>
      </c>
      <c r="E1026" s="11">
        <v>213</v>
      </c>
      <c r="F1026" s="11">
        <v>371.6</v>
      </c>
      <c r="G1026" s="11">
        <v>60</v>
      </c>
      <c r="H1026">
        <v>0</v>
      </c>
      <c r="I1026" s="11">
        <v>1</v>
      </c>
      <c r="J1026" s="11">
        <v>0</v>
      </c>
      <c r="K1026">
        <v>0.83950999999999998</v>
      </c>
      <c r="N1026">
        <v>1.54</v>
      </c>
      <c r="O1026" s="11">
        <v>0.3</v>
      </c>
      <c r="P1026" s="11">
        <v>5</v>
      </c>
      <c r="Q1026" s="11">
        <v>11</v>
      </c>
      <c r="R1026">
        <v>141.80000000000001</v>
      </c>
      <c r="S1026">
        <v>850</v>
      </c>
      <c r="T1026" s="11">
        <v>80</v>
      </c>
      <c r="W1026">
        <v>0</v>
      </c>
      <c r="X1026">
        <v>5</v>
      </c>
      <c r="Y1026">
        <v>180</v>
      </c>
      <c r="Z1026">
        <v>5.4032</v>
      </c>
    </row>
    <row r="1027" spans="1:26" x14ac:dyDescent="0.25">
      <c r="A1027" s="11">
        <v>1.665</v>
      </c>
      <c r="B1027">
        <v>2</v>
      </c>
      <c r="C1027" s="11">
        <v>5</v>
      </c>
      <c r="D1027" s="11">
        <v>8.6</v>
      </c>
      <c r="E1027" s="11">
        <v>213</v>
      </c>
      <c r="F1027" s="11">
        <v>371.6</v>
      </c>
      <c r="G1027" s="11">
        <v>80</v>
      </c>
      <c r="H1027">
        <v>0</v>
      </c>
      <c r="I1027" s="11">
        <v>1</v>
      </c>
      <c r="J1027" s="11">
        <v>0</v>
      </c>
      <c r="K1027">
        <v>0.77976999999999996</v>
      </c>
      <c r="N1027">
        <v>1.54</v>
      </c>
      <c r="O1027" s="11">
        <v>0.3</v>
      </c>
      <c r="P1027" s="11">
        <v>5</v>
      </c>
      <c r="Q1027" s="11">
        <v>11</v>
      </c>
      <c r="R1027">
        <v>141.80000000000001</v>
      </c>
      <c r="S1027">
        <v>850</v>
      </c>
      <c r="T1027" s="11">
        <v>100</v>
      </c>
      <c r="W1027">
        <v>0</v>
      </c>
      <c r="X1027">
        <v>1</v>
      </c>
      <c r="Y1027">
        <v>180</v>
      </c>
      <c r="Z1027">
        <v>10.8286</v>
      </c>
    </row>
    <row r="1028" spans="1:26" x14ac:dyDescent="0.25">
      <c r="A1028" s="11">
        <v>1.665</v>
      </c>
      <c r="B1028">
        <v>2</v>
      </c>
      <c r="C1028" s="11">
        <v>5</v>
      </c>
      <c r="D1028" s="11">
        <v>8.6</v>
      </c>
      <c r="E1028" s="11">
        <v>213</v>
      </c>
      <c r="F1028" s="11">
        <v>371.6</v>
      </c>
      <c r="G1028" s="11">
        <v>100</v>
      </c>
      <c r="H1028">
        <v>0</v>
      </c>
      <c r="I1028" s="11">
        <v>1</v>
      </c>
      <c r="J1028" s="11">
        <v>0</v>
      </c>
      <c r="K1028">
        <v>0.81684999999999997</v>
      </c>
      <c r="N1028">
        <v>1.54</v>
      </c>
      <c r="O1028" s="11">
        <v>0.3</v>
      </c>
      <c r="P1028" s="11">
        <v>5</v>
      </c>
      <c r="Q1028" s="11">
        <v>11</v>
      </c>
      <c r="R1028">
        <v>141.80000000000001</v>
      </c>
      <c r="S1028">
        <v>850</v>
      </c>
      <c r="T1028" s="11">
        <v>100</v>
      </c>
      <c r="W1028">
        <v>0</v>
      </c>
      <c r="X1028">
        <v>2</v>
      </c>
      <c r="Y1028">
        <v>180</v>
      </c>
      <c r="Z1028">
        <v>13.3345</v>
      </c>
    </row>
    <row r="1029" spans="1:26" x14ac:dyDescent="0.25">
      <c r="A1029" s="11">
        <v>1.665</v>
      </c>
      <c r="B1029">
        <v>2</v>
      </c>
      <c r="C1029" s="11">
        <v>5</v>
      </c>
      <c r="D1029" s="11">
        <v>8.6</v>
      </c>
      <c r="E1029" s="11">
        <v>213</v>
      </c>
      <c r="F1029" s="11">
        <v>371.6</v>
      </c>
      <c r="G1029" s="11">
        <v>5</v>
      </c>
      <c r="H1029">
        <v>0</v>
      </c>
      <c r="I1029" s="11">
        <v>1</v>
      </c>
      <c r="J1029" s="11">
        <v>43</v>
      </c>
      <c r="K1029">
        <v>0.68501000000000001</v>
      </c>
      <c r="N1029">
        <v>1.54</v>
      </c>
      <c r="O1029" s="11">
        <v>0.3</v>
      </c>
      <c r="P1029" s="11">
        <v>5</v>
      </c>
      <c r="Q1029" s="11">
        <v>11</v>
      </c>
      <c r="R1029">
        <v>141.80000000000001</v>
      </c>
      <c r="S1029">
        <v>850</v>
      </c>
      <c r="T1029" s="11">
        <v>100</v>
      </c>
      <c r="W1029">
        <v>0</v>
      </c>
      <c r="X1029">
        <v>3</v>
      </c>
      <c r="Y1029">
        <v>180</v>
      </c>
      <c r="Z1029">
        <v>10.7597</v>
      </c>
    </row>
    <row r="1030" spans="1:26" x14ac:dyDescent="0.25">
      <c r="A1030" s="11">
        <v>1.665</v>
      </c>
      <c r="B1030">
        <v>2</v>
      </c>
      <c r="C1030" s="11">
        <v>5</v>
      </c>
      <c r="D1030" s="11">
        <v>8.6</v>
      </c>
      <c r="E1030" s="11">
        <v>213</v>
      </c>
      <c r="F1030" s="11">
        <v>371.6</v>
      </c>
      <c r="G1030" s="11">
        <v>10</v>
      </c>
      <c r="H1030">
        <v>0</v>
      </c>
      <c r="I1030" s="11">
        <v>1</v>
      </c>
      <c r="J1030" s="11">
        <v>43</v>
      </c>
      <c r="K1030">
        <v>0.75710999999999995</v>
      </c>
      <c r="N1030">
        <v>1.54</v>
      </c>
      <c r="O1030" s="11">
        <v>0.3</v>
      </c>
      <c r="P1030" s="11">
        <v>5</v>
      </c>
      <c r="Q1030" s="11">
        <v>11</v>
      </c>
      <c r="R1030">
        <v>141.80000000000001</v>
      </c>
      <c r="S1030">
        <v>850</v>
      </c>
      <c r="T1030" s="11">
        <v>100</v>
      </c>
      <c r="W1030">
        <v>0</v>
      </c>
      <c r="X1030">
        <v>4</v>
      </c>
      <c r="Y1030">
        <v>180</v>
      </c>
      <c r="Z1030">
        <v>3.2881999999999998</v>
      </c>
    </row>
    <row r="1031" spans="1:26" x14ac:dyDescent="0.25">
      <c r="A1031" s="11">
        <v>1.665</v>
      </c>
      <c r="B1031">
        <v>2</v>
      </c>
      <c r="C1031" s="11">
        <v>5</v>
      </c>
      <c r="D1031" s="11">
        <v>8.6</v>
      </c>
      <c r="E1031" s="11">
        <v>213</v>
      </c>
      <c r="F1031" s="11">
        <v>371.6</v>
      </c>
      <c r="G1031" s="11">
        <v>20</v>
      </c>
      <c r="H1031">
        <v>0</v>
      </c>
      <c r="I1031" s="11">
        <v>1</v>
      </c>
      <c r="J1031" s="11">
        <v>43</v>
      </c>
      <c r="K1031">
        <v>0.74475000000000002</v>
      </c>
      <c r="N1031">
        <v>1.54</v>
      </c>
      <c r="O1031" s="11">
        <v>0.3</v>
      </c>
      <c r="P1031" s="11">
        <v>5</v>
      </c>
      <c r="Q1031" s="11">
        <v>11</v>
      </c>
      <c r="R1031">
        <v>141.80000000000001</v>
      </c>
      <c r="S1031">
        <v>850</v>
      </c>
      <c r="T1031" s="11">
        <v>100</v>
      </c>
      <c r="W1031">
        <v>0</v>
      </c>
      <c r="X1031">
        <v>5</v>
      </c>
      <c r="Y1031">
        <v>180</v>
      </c>
      <c r="Z1031">
        <v>11.748200000000001</v>
      </c>
    </row>
    <row r="1032" spans="1:26" x14ac:dyDescent="0.25">
      <c r="A1032" s="11">
        <v>1.665</v>
      </c>
      <c r="B1032">
        <v>2</v>
      </c>
      <c r="C1032" s="11">
        <v>5</v>
      </c>
      <c r="D1032" s="11">
        <v>8.6</v>
      </c>
      <c r="E1032" s="11">
        <v>213</v>
      </c>
      <c r="F1032" s="11">
        <v>371.6</v>
      </c>
      <c r="G1032" s="11">
        <v>30</v>
      </c>
      <c r="H1032">
        <v>0</v>
      </c>
      <c r="I1032" s="11">
        <v>1</v>
      </c>
      <c r="J1032" s="11">
        <v>43</v>
      </c>
      <c r="K1032">
        <v>0.73238999999999999</v>
      </c>
      <c r="N1032">
        <v>1.37</v>
      </c>
      <c r="O1032" s="11">
        <v>0.31</v>
      </c>
      <c r="P1032" s="11">
        <v>5</v>
      </c>
      <c r="Q1032" s="11">
        <v>11.2</v>
      </c>
      <c r="R1032">
        <v>45.7</v>
      </c>
      <c r="S1032">
        <v>426.5</v>
      </c>
      <c r="T1032" s="11">
        <v>10</v>
      </c>
      <c r="W1032">
        <v>30</v>
      </c>
      <c r="X1032">
        <v>1</v>
      </c>
      <c r="Y1032">
        <v>120</v>
      </c>
      <c r="Z1032">
        <v>17.317599999999999</v>
      </c>
    </row>
    <row r="1033" spans="1:26" x14ac:dyDescent="0.25">
      <c r="A1033" s="11">
        <v>1.665</v>
      </c>
      <c r="B1033">
        <v>2</v>
      </c>
      <c r="C1033" s="11">
        <v>5</v>
      </c>
      <c r="D1033" s="11">
        <v>8.6</v>
      </c>
      <c r="E1033" s="11">
        <v>213</v>
      </c>
      <c r="F1033" s="11">
        <v>371.6</v>
      </c>
      <c r="G1033" s="11">
        <v>45</v>
      </c>
      <c r="H1033">
        <v>0</v>
      </c>
      <c r="I1033" s="11">
        <v>1</v>
      </c>
      <c r="J1033" s="11">
        <v>43</v>
      </c>
      <c r="K1033">
        <v>0.74475000000000002</v>
      </c>
      <c r="N1033">
        <v>1.45</v>
      </c>
      <c r="O1033" s="11">
        <v>0.31</v>
      </c>
      <c r="P1033" s="11">
        <v>5</v>
      </c>
      <c r="Q1033" s="11">
        <v>11.2</v>
      </c>
      <c r="R1033">
        <v>45.7</v>
      </c>
      <c r="S1033">
        <v>426.5</v>
      </c>
      <c r="T1033" s="11">
        <v>20</v>
      </c>
      <c r="W1033">
        <v>30</v>
      </c>
      <c r="X1033">
        <v>1</v>
      </c>
      <c r="Y1033">
        <v>120</v>
      </c>
      <c r="Z1033">
        <v>14.2126</v>
      </c>
    </row>
    <row r="1034" spans="1:26" x14ac:dyDescent="0.25">
      <c r="A1034" s="11">
        <v>1.665</v>
      </c>
      <c r="B1034">
        <v>2</v>
      </c>
      <c r="C1034" s="11">
        <v>5</v>
      </c>
      <c r="D1034" s="11">
        <v>8.6</v>
      </c>
      <c r="E1034" s="11">
        <v>213</v>
      </c>
      <c r="F1034" s="11">
        <v>371.6</v>
      </c>
      <c r="G1034" s="11">
        <v>60</v>
      </c>
      <c r="H1034">
        <v>0</v>
      </c>
      <c r="I1034" s="11">
        <v>1</v>
      </c>
      <c r="J1034" s="11">
        <v>43</v>
      </c>
      <c r="K1034">
        <v>0.83950999999999998</v>
      </c>
      <c r="N1034">
        <v>1.54</v>
      </c>
      <c r="O1034" s="11">
        <v>0.31</v>
      </c>
      <c r="P1034" s="11">
        <v>5</v>
      </c>
      <c r="Q1034" s="11">
        <v>11.2</v>
      </c>
      <c r="R1034">
        <v>45.7</v>
      </c>
      <c r="S1034">
        <v>426.5</v>
      </c>
      <c r="T1034" s="11">
        <v>30</v>
      </c>
      <c r="W1034">
        <v>30</v>
      </c>
      <c r="X1034">
        <v>1</v>
      </c>
      <c r="Y1034">
        <v>120</v>
      </c>
      <c r="Z1034">
        <v>13.841699999999999</v>
      </c>
    </row>
    <row r="1035" spans="1:26" x14ac:dyDescent="0.25">
      <c r="A1035" s="11">
        <v>1.665</v>
      </c>
      <c r="B1035">
        <v>2</v>
      </c>
      <c r="C1035" s="11">
        <v>5</v>
      </c>
      <c r="D1035" s="11">
        <v>8.6</v>
      </c>
      <c r="E1035" s="11">
        <v>213</v>
      </c>
      <c r="F1035" s="11">
        <v>371.6</v>
      </c>
      <c r="G1035" s="11">
        <v>80</v>
      </c>
      <c r="H1035">
        <v>0</v>
      </c>
      <c r="I1035" s="11">
        <v>1</v>
      </c>
      <c r="J1035" s="11">
        <v>43</v>
      </c>
      <c r="K1035">
        <v>0.76946999999999999</v>
      </c>
      <c r="N1035">
        <v>1.44</v>
      </c>
      <c r="O1035" s="11">
        <v>0.31</v>
      </c>
      <c r="P1035" s="11">
        <v>5</v>
      </c>
      <c r="Q1035" s="11">
        <v>11.2</v>
      </c>
      <c r="R1035">
        <v>45.7</v>
      </c>
      <c r="S1035">
        <v>426.5</v>
      </c>
      <c r="T1035" s="11">
        <v>40</v>
      </c>
      <c r="W1035">
        <v>30</v>
      </c>
      <c r="X1035">
        <v>1</v>
      </c>
      <c r="Y1035">
        <v>120</v>
      </c>
      <c r="Z1035">
        <v>12.8667</v>
      </c>
    </row>
    <row r="1036" spans="1:26" x14ac:dyDescent="0.25">
      <c r="A1036" s="11">
        <v>1.665</v>
      </c>
      <c r="B1036">
        <v>2</v>
      </c>
      <c r="C1036" s="11">
        <v>5</v>
      </c>
      <c r="D1036" s="11">
        <v>8.6</v>
      </c>
      <c r="E1036" s="11">
        <v>213</v>
      </c>
      <c r="F1036" s="11">
        <v>371.6</v>
      </c>
      <c r="G1036" s="11">
        <v>100</v>
      </c>
      <c r="H1036">
        <v>0</v>
      </c>
      <c r="I1036" s="11">
        <v>1</v>
      </c>
      <c r="J1036" s="11">
        <v>43</v>
      </c>
      <c r="K1036">
        <v>0.80449000000000004</v>
      </c>
      <c r="N1036">
        <v>1.47</v>
      </c>
      <c r="O1036" s="11">
        <v>0.31</v>
      </c>
      <c r="P1036" s="11">
        <v>5</v>
      </c>
      <c r="Q1036" s="11">
        <v>11.2</v>
      </c>
      <c r="R1036">
        <v>45.7</v>
      </c>
      <c r="S1036">
        <v>426.5</v>
      </c>
      <c r="T1036" s="11">
        <v>60</v>
      </c>
      <c r="W1036">
        <v>30</v>
      </c>
      <c r="X1036">
        <v>1</v>
      </c>
      <c r="Y1036">
        <v>120</v>
      </c>
      <c r="Z1036">
        <v>11.955400000000001</v>
      </c>
    </row>
    <row r="1037" spans="1:26" x14ac:dyDescent="0.25">
      <c r="A1037" s="11">
        <v>1.665</v>
      </c>
      <c r="B1037">
        <v>2</v>
      </c>
      <c r="C1037" s="11">
        <v>5</v>
      </c>
      <c r="D1037" s="11">
        <v>8.6</v>
      </c>
      <c r="E1037" s="11">
        <v>213</v>
      </c>
      <c r="F1037" s="11">
        <v>371.6</v>
      </c>
      <c r="G1037" s="11">
        <v>5</v>
      </c>
      <c r="H1037">
        <v>0</v>
      </c>
      <c r="I1037" s="11">
        <v>1</v>
      </c>
      <c r="J1037" s="11">
        <v>76</v>
      </c>
      <c r="K1037">
        <v>1.0640700000000001</v>
      </c>
      <c r="N1037">
        <v>1.48</v>
      </c>
      <c r="O1037" s="11">
        <v>0.31</v>
      </c>
      <c r="P1037" s="11">
        <v>5</v>
      </c>
      <c r="Q1037" s="11">
        <v>11.2</v>
      </c>
      <c r="R1037">
        <v>45.7</v>
      </c>
      <c r="S1037">
        <v>426.5</v>
      </c>
      <c r="T1037" s="11">
        <v>80</v>
      </c>
      <c r="W1037">
        <v>30</v>
      </c>
      <c r="X1037">
        <v>1</v>
      </c>
      <c r="Y1037">
        <v>120</v>
      </c>
      <c r="Z1037">
        <v>3.9119999999999999</v>
      </c>
    </row>
    <row r="1038" spans="1:26" x14ac:dyDescent="0.25">
      <c r="A1038" s="11">
        <v>1.665</v>
      </c>
      <c r="B1038">
        <v>2</v>
      </c>
      <c r="C1038" s="11">
        <v>5</v>
      </c>
      <c r="D1038" s="11">
        <v>8.6</v>
      </c>
      <c r="E1038" s="11">
        <v>213</v>
      </c>
      <c r="F1038" s="11">
        <v>371.6</v>
      </c>
      <c r="G1038" s="11">
        <v>10</v>
      </c>
      <c r="H1038">
        <v>0</v>
      </c>
      <c r="I1038" s="11">
        <v>1</v>
      </c>
      <c r="J1038" s="11">
        <v>76</v>
      </c>
      <c r="K1038">
        <v>1.0640700000000001</v>
      </c>
      <c r="N1038">
        <v>1.52</v>
      </c>
      <c r="O1038" s="11">
        <v>0.31</v>
      </c>
      <c r="P1038" s="11">
        <v>5</v>
      </c>
      <c r="Q1038" s="11">
        <v>11.2</v>
      </c>
      <c r="R1038">
        <v>45.7</v>
      </c>
      <c r="S1038">
        <v>426.5</v>
      </c>
      <c r="T1038" s="11">
        <v>100</v>
      </c>
      <c r="W1038">
        <v>30</v>
      </c>
      <c r="X1038">
        <v>1</v>
      </c>
      <c r="Y1038">
        <v>120</v>
      </c>
      <c r="Z1038">
        <v>2.6934000000000005</v>
      </c>
    </row>
    <row r="1039" spans="1:26" x14ac:dyDescent="0.25">
      <c r="A1039" s="11">
        <v>1.665</v>
      </c>
      <c r="B1039">
        <v>2</v>
      </c>
      <c r="C1039" s="11">
        <v>5</v>
      </c>
      <c r="D1039" s="11">
        <v>8.6</v>
      </c>
      <c r="E1039" s="11">
        <v>213</v>
      </c>
      <c r="F1039" s="11">
        <v>371.6</v>
      </c>
      <c r="G1039" s="11">
        <v>20</v>
      </c>
      <c r="H1039">
        <v>0</v>
      </c>
      <c r="I1039" s="11">
        <v>1</v>
      </c>
      <c r="J1039" s="11">
        <v>76</v>
      </c>
      <c r="K1039">
        <v>1.0640700000000001</v>
      </c>
      <c r="N1039">
        <v>1.37</v>
      </c>
      <c r="O1039" s="11">
        <v>0.31</v>
      </c>
      <c r="P1039" s="11">
        <v>5</v>
      </c>
      <c r="Q1039" s="11">
        <v>11.2</v>
      </c>
      <c r="R1039">
        <v>45.7</v>
      </c>
      <c r="S1039">
        <v>426.5</v>
      </c>
      <c r="T1039" s="11">
        <v>10</v>
      </c>
      <c r="W1039">
        <v>0</v>
      </c>
      <c r="X1039">
        <v>1</v>
      </c>
      <c r="Y1039">
        <v>120</v>
      </c>
      <c r="Z1039">
        <v>7.0806000000000004</v>
      </c>
    </row>
    <row r="1040" spans="1:26" x14ac:dyDescent="0.25">
      <c r="A1040" s="11">
        <v>1.665</v>
      </c>
      <c r="B1040">
        <v>2</v>
      </c>
      <c r="C1040" s="11">
        <v>5</v>
      </c>
      <c r="D1040" s="11">
        <v>8.6</v>
      </c>
      <c r="E1040" s="11">
        <v>213</v>
      </c>
      <c r="F1040" s="11">
        <v>371.6</v>
      </c>
      <c r="G1040" s="11">
        <v>30</v>
      </c>
      <c r="H1040">
        <v>0</v>
      </c>
      <c r="I1040" s="11">
        <v>1</v>
      </c>
      <c r="J1040" s="11">
        <v>76</v>
      </c>
      <c r="K1040">
        <v>0.99402000000000001</v>
      </c>
      <c r="N1040">
        <v>1.45</v>
      </c>
      <c r="O1040" s="11">
        <v>0.31</v>
      </c>
      <c r="P1040" s="11">
        <v>5</v>
      </c>
      <c r="Q1040" s="11">
        <v>11.2</v>
      </c>
      <c r="R1040">
        <v>45.7</v>
      </c>
      <c r="S1040">
        <v>426.5</v>
      </c>
      <c r="T1040" s="11">
        <v>20</v>
      </c>
      <c r="W1040">
        <v>0</v>
      </c>
      <c r="X1040">
        <v>1</v>
      </c>
      <c r="Y1040">
        <v>120</v>
      </c>
      <c r="Z1040">
        <v>6.6566999999999998</v>
      </c>
    </row>
    <row r="1041" spans="1:26" x14ac:dyDescent="0.25">
      <c r="A1041" s="11">
        <v>1.665</v>
      </c>
      <c r="B1041">
        <v>2</v>
      </c>
      <c r="C1041" s="11">
        <v>5</v>
      </c>
      <c r="D1041" s="11">
        <v>8.6</v>
      </c>
      <c r="E1041" s="11">
        <v>213</v>
      </c>
      <c r="F1041" s="11">
        <v>371.6</v>
      </c>
      <c r="G1041" s="11">
        <v>45</v>
      </c>
      <c r="H1041">
        <v>0</v>
      </c>
      <c r="I1041" s="11">
        <v>1</v>
      </c>
      <c r="J1041" s="11">
        <v>76</v>
      </c>
      <c r="K1041">
        <v>0.86424000000000001</v>
      </c>
      <c r="N1041">
        <v>1.54</v>
      </c>
      <c r="O1041" s="11">
        <v>0.31</v>
      </c>
      <c r="P1041" s="11">
        <v>5</v>
      </c>
      <c r="Q1041" s="11">
        <v>11.2</v>
      </c>
      <c r="R1041">
        <v>45.7</v>
      </c>
      <c r="S1041">
        <v>426.5</v>
      </c>
      <c r="T1041" s="11">
        <v>30</v>
      </c>
      <c r="W1041">
        <v>0</v>
      </c>
      <c r="X1041">
        <v>1</v>
      </c>
      <c r="Y1041">
        <v>120</v>
      </c>
      <c r="Z1041">
        <v>5.5545999999999998</v>
      </c>
    </row>
    <row r="1042" spans="1:26" x14ac:dyDescent="0.25">
      <c r="A1042" s="11">
        <v>1.665</v>
      </c>
      <c r="B1042">
        <v>2</v>
      </c>
      <c r="C1042" s="11">
        <v>5</v>
      </c>
      <c r="D1042" s="11">
        <v>8.6</v>
      </c>
      <c r="E1042" s="11">
        <v>213</v>
      </c>
      <c r="F1042" s="11">
        <v>371.6</v>
      </c>
      <c r="G1042" s="11">
        <v>60</v>
      </c>
      <c r="H1042">
        <v>0</v>
      </c>
      <c r="I1042" s="11">
        <v>1</v>
      </c>
      <c r="J1042" s="11">
        <v>76</v>
      </c>
      <c r="K1042">
        <v>0.68501000000000001</v>
      </c>
      <c r="N1042">
        <v>1.44</v>
      </c>
      <c r="O1042" s="11">
        <v>0.31</v>
      </c>
      <c r="P1042" s="11">
        <v>5</v>
      </c>
      <c r="Q1042" s="11">
        <v>11.2</v>
      </c>
      <c r="R1042">
        <v>45.7</v>
      </c>
      <c r="S1042">
        <v>426.5</v>
      </c>
      <c r="T1042" s="11">
        <v>40</v>
      </c>
      <c r="W1042">
        <v>0</v>
      </c>
      <c r="X1042">
        <v>1</v>
      </c>
      <c r="Y1042">
        <v>120</v>
      </c>
      <c r="Z1042">
        <v>6.1056999999999997</v>
      </c>
    </row>
    <row r="1043" spans="1:26" x14ac:dyDescent="0.25">
      <c r="A1043" s="11">
        <v>1.665</v>
      </c>
      <c r="B1043">
        <v>2</v>
      </c>
      <c r="C1043" s="11">
        <v>5</v>
      </c>
      <c r="D1043" s="11">
        <v>8.6</v>
      </c>
      <c r="E1043" s="11">
        <v>213</v>
      </c>
      <c r="F1043" s="11">
        <v>371.6</v>
      </c>
      <c r="G1043" s="11">
        <v>80</v>
      </c>
      <c r="H1043">
        <v>0</v>
      </c>
      <c r="I1043" s="11">
        <v>1</v>
      </c>
      <c r="J1043" s="11">
        <v>76</v>
      </c>
      <c r="K1043">
        <v>0.62731999999999999</v>
      </c>
      <c r="N1043">
        <v>1.47</v>
      </c>
      <c r="O1043" s="11">
        <v>0.31</v>
      </c>
      <c r="P1043" s="11">
        <v>5</v>
      </c>
      <c r="Q1043" s="11">
        <v>11.2</v>
      </c>
      <c r="R1043">
        <v>45.7</v>
      </c>
      <c r="S1043">
        <v>426.5</v>
      </c>
      <c r="T1043" s="11">
        <v>60</v>
      </c>
      <c r="W1043">
        <v>0</v>
      </c>
      <c r="X1043">
        <v>1</v>
      </c>
      <c r="Y1043">
        <v>120</v>
      </c>
      <c r="Z1043">
        <v>14.996799999999999</v>
      </c>
    </row>
    <row r="1044" spans="1:26" x14ac:dyDescent="0.25">
      <c r="A1044" s="11">
        <v>1.665</v>
      </c>
      <c r="B1044">
        <v>2</v>
      </c>
      <c r="C1044" s="11">
        <v>5</v>
      </c>
      <c r="D1044" s="11">
        <v>8.6</v>
      </c>
      <c r="E1044" s="11">
        <v>213</v>
      </c>
      <c r="F1044" s="11">
        <v>371.6</v>
      </c>
      <c r="G1044" s="11">
        <v>100</v>
      </c>
      <c r="H1044">
        <v>0</v>
      </c>
      <c r="I1044" s="11">
        <v>1</v>
      </c>
      <c r="J1044" s="11">
        <v>76</v>
      </c>
      <c r="K1044">
        <v>0.59230000000000005</v>
      </c>
      <c r="N1044">
        <v>1.48</v>
      </c>
      <c r="O1044" s="11">
        <v>0.31</v>
      </c>
      <c r="P1044" s="11">
        <v>5</v>
      </c>
      <c r="Q1044" s="11">
        <v>11.2</v>
      </c>
      <c r="R1044">
        <v>45.7</v>
      </c>
      <c r="S1044">
        <v>426.5</v>
      </c>
      <c r="T1044" s="11">
        <v>80</v>
      </c>
      <c r="W1044">
        <v>0</v>
      </c>
      <c r="X1044">
        <v>1</v>
      </c>
      <c r="Y1044">
        <v>120</v>
      </c>
      <c r="Z1044">
        <v>8.0556000000000001</v>
      </c>
    </row>
    <row r="1045" spans="1:26" x14ac:dyDescent="0.25">
      <c r="A1045" s="11">
        <v>1.665</v>
      </c>
      <c r="B1045">
        <v>2</v>
      </c>
      <c r="C1045" s="11">
        <v>5</v>
      </c>
      <c r="D1045" s="11">
        <v>8.6</v>
      </c>
      <c r="E1045" s="11">
        <v>213</v>
      </c>
      <c r="F1045" s="11">
        <v>371.6</v>
      </c>
      <c r="G1045" s="11">
        <v>5</v>
      </c>
      <c r="H1045">
        <v>0</v>
      </c>
      <c r="I1045" s="11">
        <v>1</v>
      </c>
      <c r="J1045" s="11">
        <v>103</v>
      </c>
      <c r="K1045">
        <v>1.12381</v>
      </c>
      <c r="N1045">
        <v>1.52</v>
      </c>
      <c r="O1045" s="11">
        <v>0.31</v>
      </c>
      <c r="P1045" s="11">
        <v>5</v>
      </c>
      <c r="Q1045" s="11">
        <v>11.2</v>
      </c>
      <c r="R1045">
        <v>45.7</v>
      </c>
      <c r="S1045">
        <v>426.5</v>
      </c>
      <c r="T1045" s="11">
        <v>100</v>
      </c>
      <c r="W1045">
        <v>0</v>
      </c>
      <c r="X1045">
        <v>1</v>
      </c>
      <c r="Y1045">
        <v>120</v>
      </c>
      <c r="Z1045">
        <v>5.1307</v>
      </c>
    </row>
    <row r="1046" spans="1:26" x14ac:dyDescent="0.25">
      <c r="A1046" s="11">
        <v>1.665</v>
      </c>
      <c r="B1046">
        <v>2</v>
      </c>
      <c r="C1046" s="11">
        <v>5</v>
      </c>
      <c r="D1046" s="11">
        <v>8.6</v>
      </c>
      <c r="E1046" s="11">
        <v>213</v>
      </c>
      <c r="F1046" s="11">
        <v>371.6</v>
      </c>
      <c r="G1046" s="11">
        <v>10</v>
      </c>
      <c r="H1046">
        <v>0</v>
      </c>
      <c r="I1046" s="11">
        <v>1</v>
      </c>
      <c r="J1046" s="11">
        <v>103</v>
      </c>
      <c r="K1046">
        <v>1.11145</v>
      </c>
      <c r="N1046">
        <v>1.37</v>
      </c>
      <c r="O1046" s="11">
        <v>0.31</v>
      </c>
      <c r="P1046" s="11">
        <v>5</v>
      </c>
      <c r="Q1046" s="11">
        <v>11.2</v>
      </c>
      <c r="R1046">
        <v>45.7</v>
      </c>
      <c r="S1046">
        <v>392.6</v>
      </c>
      <c r="T1046" s="11">
        <v>10</v>
      </c>
      <c r="W1046">
        <v>30</v>
      </c>
      <c r="X1046">
        <v>1</v>
      </c>
      <c r="Y1046">
        <v>120</v>
      </c>
      <c r="Z1046">
        <v>14.158100000000001</v>
      </c>
    </row>
    <row r="1047" spans="1:26" x14ac:dyDescent="0.25">
      <c r="A1047" s="11">
        <v>1.665</v>
      </c>
      <c r="B1047">
        <v>2</v>
      </c>
      <c r="C1047" s="11">
        <v>5</v>
      </c>
      <c r="D1047" s="11">
        <v>8.6</v>
      </c>
      <c r="E1047" s="11">
        <v>213</v>
      </c>
      <c r="F1047" s="11">
        <v>371.6</v>
      </c>
      <c r="G1047" s="11">
        <v>20</v>
      </c>
      <c r="H1047">
        <v>0</v>
      </c>
      <c r="I1047" s="11">
        <v>1</v>
      </c>
      <c r="J1047" s="11">
        <v>103</v>
      </c>
      <c r="K1047">
        <v>1.1835500000000001</v>
      </c>
      <c r="N1047">
        <v>1.45</v>
      </c>
      <c r="O1047" s="11">
        <v>0.31</v>
      </c>
      <c r="P1047" s="11">
        <v>5</v>
      </c>
      <c r="Q1047" s="11">
        <v>11.2</v>
      </c>
      <c r="R1047">
        <v>45.7</v>
      </c>
      <c r="S1047">
        <v>392.6</v>
      </c>
      <c r="T1047" s="11">
        <v>20</v>
      </c>
      <c r="W1047">
        <v>30</v>
      </c>
      <c r="X1047">
        <v>1</v>
      </c>
      <c r="Y1047">
        <v>120</v>
      </c>
      <c r="Z1047">
        <v>13.914299999999999</v>
      </c>
    </row>
    <row r="1048" spans="1:26" x14ac:dyDescent="0.25">
      <c r="A1048" s="11">
        <v>1.665</v>
      </c>
      <c r="B1048">
        <v>2</v>
      </c>
      <c r="C1048" s="11">
        <v>5</v>
      </c>
      <c r="D1048" s="11">
        <v>8.6</v>
      </c>
      <c r="E1048" s="11">
        <v>213</v>
      </c>
      <c r="F1048" s="11">
        <v>371.6</v>
      </c>
      <c r="G1048" s="11">
        <v>30</v>
      </c>
      <c r="H1048">
        <v>0</v>
      </c>
      <c r="I1048" s="11">
        <v>1</v>
      </c>
      <c r="J1048" s="11">
        <v>103</v>
      </c>
      <c r="K1048">
        <v>1.1361699999999999</v>
      </c>
      <c r="N1048">
        <v>1.54</v>
      </c>
      <c r="O1048" s="11">
        <v>0.31</v>
      </c>
      <c r="P1048" s="11">
        <v>5</v>
      </c>
      <c r="Q1048" s="11">
        <v>11.2</v>
      </c>
      <c r="R1048">
        <v>45.7</v>
      </c>
      <c r="S1048">
        <v>392.6</v>
      </c>
      <c r="T1048" s="11">
        <v>30</v>
      </c>
      <c r="W1048">
        <v>30</v>
      </c>
      <c r="X1048">
        <v>1</v>
      </c>
      <c r="Y1048">
        <v>120</v>
      </c>
      <c r="Z1048">
        <v>10.7987</v>
      </c>
    </row>
    <row r="1049" spans="1:26" x14ac:dyDescent="0.25">
      <c r="A1049" s="11">
        <v>1.665</v>
      </c>
      <c r="B1049">
        <v>2</v>
      </c>
      <c r="C1049" s="11">
        <v>5</v>
      </c>
      <c r="D1049" s="11">
        <v>8.6</v>
      </c>
      <c r="E1049" s="11">
        <v>213</v>
      </c>
      <c r="F1049" s="11">
        <v>371.6</v>
      </c>
      <c r="G1049" s="11">
        <v>45</v>
      </c>
      <c r="H1049">
        <v>0</v>
      </c>
      <c r="I1049" s="11">
        <v>1</v>
      </c>
      <c r="J1049" s="11">
        <v>103</v>
      </c>
      <c r="K1049">
        <v>1.07643</v>
      </c>
      <c r="N1049">
        <v>1.44</v>
      </c>
      <c r="O1049" s="11">
        <v>0.31</v>
      </c>
      <c r="P1049" s="11">
        <v>5</v>
      </c>
      <c r="Q1049" s="11">
        <v>11.2</v>
      </c>
      <c r="R1049">
        <v>45.7</v>
      </c>
      <c r="S1049">
        <v>392.6</v>
      </c>
      <c r="T1049" s="11">
        <v>40</v>
      </c>
      <c r="W1049">
        <v>30</v>
      </c>
      <c r="X1049">
        <v>1</v>
      </c>
      <c r="Y1049">
        <v>120</v>
      </c>
      <c r="Z1049">
        <v>11.593500000000001</v>
      </c>
    </row>
    <row r="1050" spans="1:26" x14ac:dyDescent="0.25">
      <c r="A1050" s="11">
        <v>1.665</v>
      </c>
      <c r="B1050">
        <v>2</v>
      </c>
      <c r="C1050" s="11">
        <v>5</v>
      </c>
      <c r="D1050" s="11">
        <v>8.6</v>
      </c>
      <c r="E1050" s="11">
        <v>213</v>
      </c>
      <c r="F1050" s="11">
        <v>371.6</v>
      </c>
      <c r="G1050" s="11">
        <v>60</v>
      </c>
      <c r="H1050">
        <v>0</v>
      </c>
      <c r="I1050" s="11">
        <v>1</v>
      </c>
      <c r="J1050" s="11">
        <v>103</v>
      </c>
      <c r="K1050">
        <v>1.0537700000000001</v>
      </c>
      <c r="N1050">
        <v>1.47</v>
      </c>
      <c r="O1050" s="11">
        <v>0.31</v>
      </c>
      <c r="P1050" s="11">
        <v>5</v>
      </c>
      <c r="Q1050" s="11">
        <v>11.2</v>
      </c>
      <c r="R1050">
        <v>45.7</v>
      </c>
      <c r="S1050">
        <v>392.6</v>
      </c>
      <c r="T1050" s="11">
        <v>60</v>
      </c>
      <c r="W1050">
        <v>30</v>
      </c>
      <c r="X1050">
        <v>1</v>
      </c>
      <c r="Y1050">
        <v>120</v>
      </c>
      <c r="Z1050">
        <v>4.0377000000000001</v>
      </c>
    </row>
    <row r="1051" spans="1:26" x14ac:dyDescent="0.25">
      <c r="A1051" s="11">
        <v>1.665</v>
      </c>
      <c r="B1051">
        <v>2</v>
      </c>
      <c r="C1051" s="11">
        <v>5</v>
      </c>
      <c r="D1051" s="11">
        <v>8.6</v>
      </c>
      <c r="E1051" s="11">
        <v>213</v>
      </c>
      <c r="F1051" s="11">
        <v>371.6</v>
      </c>
      <c r="G1051" s="11">
        <v>80</v>
      </c>
      <c r="H1051">
        <v>0</v>
      </c>
      <c r="I1051" s="11">
        <v>1</v>
      </c>
      <c r="J1051" s="11">
        <v>103</v>
      </c>
      <c r="K1051">
        <v>0.91161999999999999</v>
      </c>
      <c r="N1051">
        <v>1.48</v>
      </c>
      <c r="O1051" s="11">
        <v>0.31</v>
      </c>
      <c r="P1051" s="11">
        <v>5</v>
      </c>
      <c r="Q1051" s="11">
        <v>11.2</v>
      </c>
      <c r="R1051">
        <v>45.7</v>
      </c>
      <c r="S1051">
        <v>392.6</v>
      </c>
      <c r="T1051" s="11">
        <v>80</v>
      </c>
      <c r="W1051">
        <v>30</v>
      </c>
      <c r="X1051">
        <v>1</v>
      </c>
      <c r="Y1051">
        <v>120</v>
      </c>
      <c r="Z1051">
        <v>1.4200999999999999</v>
      </c>
    </row>
    <row r="1052" spans="1:26" x14ac:dyDescent="0.25">
      <c r="A1052" s="11">
        <v>1.665</v>
      </c>
      <c r="B1052">
        <v>2</v>
      </c>
      <c r="C1052" s="11">
        <v>5</v>
      </c>
      <c r="D1052" s="11">
        <v>8.6</v>
      </c>
      <c r="E1052" s="11">
        <v>213</v>
      </c>
      <c r="F1052" s="11">
        <v>371.6</v>
      </c>
      <c r="G1052" s="11">
        <v>100</v>
      </c>
      <c r="H1052">
        <v>0</v>
      </c>
      <c r="I1052" s="11">
        <v>1</v>
      </c>
      <c r="J1052" s="11">
        <v>103</v>
      </c>
      <c r="K1052">
        <v>0.95899999999999996</v>
      </c>
      <c r="N1052">
        <v>1.52</v>
      </c>
      <c r="O1052" s="11">
        <v>0.31</v>
      </c>
      <c r="P1052" s="11">
        <v>5</v>
      </c>
      <c r="Q1052" s="11">
        <v>11.2</v>
      </c>
      <c r="R1052">
        <v>45.7</v>
      </c>
      <c r="S1052">
        <v>392.6</v>
      </c>
      <c r="T1052" s="11">
        <v>100</v>
      </c>
      <c r="W1052">
        <v>30</v>
      </c>
      <c r="X1052">
        <v>1</v>
      </c>
      <c r="Y1052">
        <v>120</v>
      </c>
      <c r="Z1052">
        <v>2.2149000000000001</v>
      </c>
    </row>
    <row r="1053" spans="1:26" x14ac:dyDescent="0.25">
      <c r="A1053" s="11">
        <v>1.665</v>
      </c>
      <c r="B1053">
        <v>2</v>
      </c>
      <c r="C1053" s="11">
        <v>5</v>
      </c>
      <c r="D1053" s="11">
        <v>8.6</v>
      </c>
      <c r="E1053" s="11">
        <v>213</v>
      </c>
      <c r="F1053" s="11">
        <v>371.6</v>
      </c>
      <c r="G1053" s="11">
        <v>5</v>
      </c>
      <c r="H1053">
        <v>0</v>
      </c>
      <c r="I1053" s="11">
        <v>1</v>
      </c>
      <c r="J1053" s="11">
        <v>140</v>
      </c>
      <c r="K1053">
        <v>1.4080999999999999</v>
      </c>
      <c r="N1053">
        <v>1.37</v>
      </c>
      <c r="O1053" s="11">
        <v>0.31</v>
      </c>
      <c r="P1053" s="11">
        <v>5</v>
      </c>
      <c r="Q1053" s="11">
        <v>11.2</v>
      </c>
      <c r="R1053">
        <v>45.7</v>
      </c>
      <c r="S1053">
        <v>392.6</v>
      </c>
      <c r="T1053" s="11">
        <v>10</v>
      </c>
      <c r="W1053">
        <v>0</v>
      </c>
      <c r="X1053">
        <v>1</v>
      </c>
      <c r="Y1053">
        <v>120</v>
      </c>
      <c r="Z1053">
        <v>8.6051000000000002</v>
      </c>
    </row>
    <row r="1054" spans="1:26" x14ac:dyDescent="0.25">
      <c r="A1054" s="11">
        <v>1.665</v>
      </c>
      <c r="B1054">
        <v>2</v>
      </c>
      <c r="C1054" s="11">
        <v>5</v>
      </c>
      <c r="D1054" s="11">
        <v>8.6</v>
      </c>
      <c r="E1054" s="11">
        <v>213</v>
      </c>
      <c r="F1054" s="11">
        <v>371.6</v>
      </c>
      <c r="G1054" s="11">
        <v>10</v>
      </c>
      <c r="H1054">
        <v>0</v>
      </c>
      <c r="I1054" s="11">
        <v>1</v>
      </c>
      <c r="J1054" s="11">
        <v>140</v>
      </c>
      <c r="K1054">
        <v>1.58527</v>
      </c>
      <c r="N1054">
        <v>1.45</v>
      </c>
      <c r="O1054" s="11">
        <v>0.31</v>
      </c>
      <c r="P1054" s="11">
        <v>5</v>
      </c>
      <c r="Q1054" s="11">
        <v>11.2</v>
      </c>
      <c r="R1054">
        <v>45.7</v>
      </c>
      <c r="S1054">
        <v>392.6</v>
      </c>
      <c r="T1054" s="11">
        <v>20</v>
      </c>
      <c r="W1054">
        <v>0</v>
      </c>
      <c r="X1054">
        <v>1</v>
      </c>
      <c r="Y1054">
        <v>120</v>
      </c>
      <c r="Z1054">
        <v>10.502000000000001</v>
      </c>
    </row>
    <row r="1055" spans="1:26" x14ac:dyDescent="0.25">
      <c r="A1055" s="11">
        <v>1.665</v>
      </c>
      <c r="B1055">
        <v>2</v>
      </c>
      <c r="C1055" s="11">
        <v>5</v>
      </c>
      <c r="D1055" s="11">
        <v>8.6</v>
      </c>
      <c r="E1055" s="11">
        <v>213</v>
      </c>
      <c r="F1055" s="11">
        <v>371.6</v>
      </c>
      <c r="G1055" s="11">
        <v>20</v>
      </c>
      <c r="H1055">
        <v>0</v>
      </c>
      <c r="I1055" s="11">
        <v>1</v>
      </c>
      <c r="J1055" s="11">
        <v>140</v>
      </c>
      <c r="K1055">
        <v>1.8469100000000001</v>
      </c>
      <c r="N1055">
        <v>1.54</v>
      </c>
      <c r="O1055" s="11">
        <v>0.31</v>
      </c>
      <c r="P1055" s="11">
        <v>5</v>
      </c>
      <c r="Q1055" s="11">
        <v>11.2</v>
      </c>
      <c r="R1055">
        <v>45.7</v>
      </c>
      <c r="S1055">
        <v>392.6</v>
      </c>
      <c r="T1055" s="11">
        <v>30</v>
      </c>
      <c r="W1055">
        <v>0</v>
      </c>
      <c r="X1055">
        <v>1</v>
      </c>
      <c r="Y1055">
        <v>120</v>
      </c>
      <c r="Z1055">
        <v>11.964399999999999</v>
      </c>
    </row>
    <row r="1056" spans="1:26" x14ac:dyDescent="0.25">
      <c r="A1056" s="11">
        <v>1.665</v>
      </c>
      <c r="B1056">
        <v>2</v>
      </c>
      <c r="C1056" s="11">
        <v>5</v>
      </c>
      <c r="D1056" s="11">
        <v>8.6</v>
      </c>
      <c r="E1056" s="11">
        <v>213</v>
      </c>
      <c r="F1056" s="11">
        <v>371.6</v>
      </c>
      <c r="G1056" s="11">
        <v>30</v>
      </c>
      <c r="H1056">
        <v>0</v>
      </c>
      <c r="I1056" s="11">
        <v>1</v>
      </c>
      <c r="J1056" s="11">
        <v>140</v>
      </c>
      <c r="K1056">
        <v>1.7397800000000001</v>
      </c>
      <c r="N1056">
        <v>1.44</v>
      </c>
      <c r="O1056" s="11">
        <v>0.31</v>
      </c>
      <c r="P1056" s="11">
        <v>5</v>
      </c>
      <c r="Q1056" s="11">
        <v>11.2</v>
      </c>
      <c r="R1056">
        <v>45.7</v>
      </c>
      <c r="S1056">
        <v>392.6</v>
      </c>
      <c r="T1056" s="11">
        <v>40</v>
      </c>
      <c r="W1056">
        <v>0</v>
      </c>
      <c r="X1056">
        <v>1</v>
      </c>
      <c r="Y1056">
        <v>120</v>
      </c>
      <c r="Z1056">
        <v>11.964399999999999</v>
      </c>
    </row>
    <row r="1057" spans="1:26" x14ac:dyDescent="0.25">
      <c r="A1057" s="11">
        <v>1.665</v>
      </c>
      <c r="B1057">
        <v>2</v>
      </c>
      <c r="C1057" s="11">
        <v>5</v>
      </c>
      <c r="D1057" s="11">
        <v>8.6</v>
      </c>
      <c r="E1057" s="11">
        <v>213</v>
      </c>
      <c r="F1057" s="11">
        <v>371.6</v>
      </c>
      <c r="G1057" s="11">
        <v>45</v>
      </c>
      <c r="H1057">
        <v>0</v>
      </c>
      <c r="I1057" s="11">
        <v>1</v>
      </c>
      <c r="J1057" s="11">
        <v>140</v>
      </c>
      <c r="K1057">
        <v>1.63266</v>
      </c>
      <c r="N1057">
        <v>1.47</v>
      </c>
      <c r="O1057" s="11">
        <v>0.31</v>
      </c>
      <c r="P1057" s="11">
        <v>5</v>
      </c>
      <c r="Q1057" s="11">
        <v>11.2</v>
      </c>
      <c r="R1057">
        <v>45.7</v>
      </c>
      <c r="S1057">
        <v>392.6</v>
      </c>
      <c r="T1057" s="11">
        <v>60</v>
      </c>
      <c r="W1057">
        <v>0</v>
      </c>
      <c r="X1057">
        <v>1</v>
      </c>
      <c r="Y1057">
        <v>120</v>
      </c>
      <c r="Z1057">
        <v>2.9460999999999999</v>
      </c>
    </row>
    <row r="1058" spans="1:26" x14ac:dyDescent="0.25">
      <c r="A1058" s="11">
        <v>1.665</v>
      </c>
      <c r="B1058">
        <v>2</v>
      </c>
      <c r="C1058" s="11">
        <v>5</v>
      </c>
      <c r="D1058" s="11">
        <v>8.6</v>
      </c>
      <c r="E1058" s="11">
        <v>213</v>
      </c>
      <c r="F1058" s="11">
        <v>371.6</v>
      </c>
      <c r="G1058" s="11">
        <v>60</v>
      </c>
      <c r="H1058">
        <v>0</v>
      </c>
      <c r="I1058" s="11">
        <v>1</v>
      </c>
      <c r="J1058" s="11">
        <v>140</v>
      </c>
      <c r="K1058">
        <v>1.5976300000000001</v>
      </c>
      <c r="N1058">
        <v>1.48</v>
      </c>
      <c r="O1058" s="11">
        <v>0.31</v>
      </c>
      <c r="P1058" s="11">
        <v>5</v>
      </c>
      <c r="Q1058" s="11">
        <v>11.2</v>
      </c>
      <c r="R1058">
        <v>45.7</v>
      </c>
      <c r="S1058">
        <v>392.6</v>
      </c>
      <c r="T1058" s="11">
        <v>80</v>
      </c>
      <c r="W1058">
        <v>0</v>
      </c>
      <c r="X1058">
        <v>1</v>
      </c>
      <c r="Y1058">
        <v>120</v>
      </c>
      <c r="Z1058">
        <v>1.1763999999999999</v>
      </c>
    </row>
    <row r="1059" spans="1:26" x14ac:dyDescent="0.25">
      <c r="A1059" s="11">
        <v>1.665</v>
      </c>
      <c r="B1059">
        <v>2</v>
      </c>
      <c r="C1059" s="11">
        <v>5</v>
      </c>
      <c r="D1059" s="11">
        <v>8.6</v>
      </c>
      <c r="E1059" s="11">
        <v>213</v>
      </c>
      <c r="F1059" s="11">
        <v>371.6</v>
      </c>
      <c r="G1059" s="11">
        <v>80</v>
      </c>
      <c r="H1059">
        <v>0</v>
      </c>
      <c r="I1059" s="11">
        <v>1</v>
      </c>
      <c r="J1059" s="11">
        <v>140</v>
      </c>
      <c r="K1059">
        <v>1.29068</v>
      </c>
      <c r="N1059">
        <v>1.52</v>
      </c>
      <c r="O1059" s="11">
        <v>0.31</v>
      </c>
      <c r="P1059" s="11">
        <v>5</v>
      </c>
      <c r="Q1059" s="11">
        <v>11.2</v>
      </c>
      <c r="R1059">
        <v>45.7</v>
      </c>
      <c r="S1059">
        <v>392.6</v>
      </c>
      <c r="T1059" s="11">
        <v>100</v>
      </c>
      <c r="W1059">
        <v>0</v>
      </c>
      <c r="X1059">
        <v>1</v>
      </c>
      <c r="Y1059">
        <v>120</v>
      </c>
      <c r="Z1059">
        <v>1.3565</v>
      </c>
    </row>
    <row r="1060" spans="1:26" x14ac:dyDescent="0.25">
      <c r="A1060" s="11">
        <v>1.665</v>
      </c>
      <c r="B1060">
        <v>2</v>
      </c>
      <c r="C1060" s="11">
        <v>5</v>
      </c>
      <c r="D1060" s="11">
        <v>8.6</v>
      </c>
      <c r="E1060" s="11">
        <v>213</v>
      </c>
      <c r="F1060" s="11">
        <v>371.6</v>
      </c>
      <c r="G1060" s="11">
        <v>100</v>
      </c>
      <c r="H1060">
        <v>0</v>
      </c>
      <c r="I1060" s="11">
        <v>1</v>
      </c>
      <c r="J1060" s="11">
        <v>140</v>
      </c>
      <c r="K1060">
        <v>1.19591</v>
      </c>
      <c r="N1060">
        <v>1.37</v>
      </c>
      <c r="O1060" s="11">
        <v>0.31</v>
      </c>
      <c r="P1060" s="11">
        <v>5</v>
      </c>
      <c r="Q1060" s="11">
        <v>11.2</v>
      </c>
      <c r="R1060">
        <v>45.7</v>
      </c>
      <c r="S1060">
        <v>360</v>
      </c>
      <c r="T1060" s="11">
        <v>10</v>
      </c>
      <c r="W1060">
        <v>30</v>
      </c>
      <c r="X1060">
        <v>1</v>
      </c>
      <c r="Y1060">
        <v>120</v>
      </c>
      <c r="Z1060">
        <v>13.915500000000002</v>
      </c>
    </row>
    <row r="1061" spans="1:26" x14ac:dyDescent="0.25">
      <c r="A1061" s="11">
        <v>1.665</v>
      </c>
      <c r="B1061">
        <v>3</v>
      </c>
      <c r="C1061" s="11">
        <v>5</v>
      </c>
      <c r="D1061" s="11">
        <v>8.6</v>
      </c>
      <c r="E1061" s="11">
        <v>213</v>
      </c>
      <c r="F1061" s="11">
        <v>364.5</v>
      </c>
      <c r="G1061" s="11">
        <v>5</v>
      </c>
      <c r="H1061">
        <v>0</v>
      </c>
      <c r="I1061" s="11">
        <v>1</v>
      </c>
      <c r="J1061" s="11">
        <v>0</v>
      </c>
      <c r="K1061">
        <v>0.86711000000000005</v>
      </c>
      <c r="N1061">
        <v>1.45</v>
      </c>
      <c r="O1061" s="11">
        <v>0.31</v>
      </c>
      <c r="P1061" s="11">
        <v>5</v>
      </c>
      <c r="Q1061" s="11">
        <v>11.2</v>
      </c>
      <c r="R1061">
        <v>45.7</v>
      </c>
      <c r="S1061">
        <v>360</v>
      </c>
      <c r="T1061" s="11">
        <v>20</v>
      </c>
      <c r="W1061">
        <v>30</v>
      </c>
      <c r="X1061">
        <v>1</v>
      </c>
      <c r="Y1061">
        <v>120</v>
      </c>
      <c r="Z1061">
        <v>11.306700000000001</v>
      </c>
    </row>
    <row r="1062" spans="1:26" x14ac:dyDescent="0.25">
      <c r="A1062" s="11">
        <v>1.665</v>
      </c>
      <c r="B1062">
        <v>3</v>
      </c>
      <c r="C1062" s="11">
        <v>5</v>
      </c>
      <c r="D1062" s="11">
        <v>8.6</v>
      </c>
      <c r="E1062" s="11">
        <v>213</v>
      </c>
      <c r="F1062" s="11">
        <v>364.5</v>
      </c>
      <c r="G1062" s="11">
        <v>10</v>
      </c>
      <c r="H1062">
        <v>0</v>
      </c>
      <c r="I1062" s="11">
        <v>1</v>
      </c>
      <c r="J1062" s="11">
        <v>0</v>
      </c>
      <c r="K1062">
        <v>0.86711000000000005</v>
      </c>
      <c r="N1062">
        <v>1.54</v>
      </c>
      <c r="O1062" s="11">
        <v>0.31</v>
      </c>
      <c r="P1062" s="11">
        <v>5</v>
      </c>
      <c r="Q1062" s="11">
        <v>11.2</v>
      </c>
      <c r="R1062">
        <v>45.7</v>
      </c>
      <c r="S1062">
        <v>360</v>
      </c>
      <c r="T1062" s="11">
        <v>30</v>
      </c>
      <c r="W1062">
        <v>30</v>
      </c>
      <c r="X1062">
        <v>1</v>
      </c>
      <c r="Y1062">
        <v>120</v>
      </c>
      <c r="Z1062">
        <v>11.8673</v>
      </c>
    </row>
    <row r="1063" spans="1:26" x14ac:dyDescent="0.25">
      <c r="A1063" s="11">
        <v>1.665</v>
      </c>
      <c r="B1063">
        <v>3</v>
      </c>
      <c r="C1063" s="11">
        <v>5</v>
      </c>
      <c r="D1063" s="11">
        <v>8.6</v>
      </c>
      <c r="E1063" s="11">
        <v>213</v>
      </c>
      <c r="F1063" s="11">
        <v>364.5</v>
      </c>
      <c r="G1063" s="11">
        <v>20</v>
      </c>
      <c r="H1063">
        <v>0</v>
      </c>
      <c r="I1063" s="11">
        <v>1</v>
      </c>
      <c r="J1063" s="11">
        <v>0</v>
      </c>
      <c r="K1063">
        <v>0.87958000000000003</v>
      </c>
      <c r="N1063">
        <v>1.44</v>
      </c>
      <c r="O1063" s="11">
        <v>0.31</v>
      </c>
      <c r="P1063" s="11">
        <v>5</v>
      </c>
      <c r="Q1063" s="11">
        <v>11.2</v>
      </c>
      <c r="R1063">
        <v>45.7</v>
      </c>
      <c r="S1063">
        <v>360</v>
      </c>
      <c r="T1063" s="11">
        <v>40</v>
      </c>
      <c r="W1063">
        <v>30</v>
      </c>
      <c r="X1063">
        <v>1</v>
      </c>
      <c r="Y1063">
        <v>120</v>
      </c>
      <c r="Z1063">
        <v>10.250300000000001</v>
      </c>
    </row>
    <row r="1064" spans="1:26" x14ac:dyDescent="0.25">
      <c r="A1064" s="11">
        <v>1.665</v>
      </c>
      <c r="B1064">
        <v>3</v>
      </c>
      <c r="C1064" s="11">
        <v>5</v>
      </c>
      <c r="D1064" s="11">
        <v>8.6</v>
      </c>
      <c r="E1064" s="11">
        <v>213</v>
      </c>
      <c r="F1064" s="11">
        <v>364.5</v>
      </c>
      <c r="G1064" s="11">
        <v>30</v>
      </c>
      <c r="H1064">
        <v>0</v>
      </c>
      <c r="I1064" s="11">
        <v>1</v>
      </c>
      <c r="J1064" s="11">
        <v>0</v>
      </c>
      <c r="K1064">
        <v>0.97516999999999998</v>
      </c>
      <c r="N1064">
        <v>1.47</v>
      </c>
      <c r="O1064" s="11">
        <v>0.31</v>
      </c>
      <c r="P1064" s="11">
        <v>5</v>
      </c>
      <c r="Q1064" s="11">
        <v>11.2</v>
      </c>
      <c r="R1064">
        <v>45.7</v>
      </c>
      <c r="S1064">
        <v>360</v>
      </c>
      <c r="T1064" s="11">
        <v>60</v>
      </c>
      <c r="W1064">
        <v>30</v>
      </c>
      <c r="X1064">
        <v>1</v>
      </c>
      <c r="Y1064">
        <v>120</v>
      </c>
      <c r="Z1064">
        <v>4.8603000000000005</v>
      </c>
    </row>
    <row r="1065" spans="1:26" x14ac:dyDescent="0.25">
      <c r="A1065" s="11">
        <v>1.665</v>
      </c>
      <c r="B1065">
        <v>3</v>
      </c>
      <c r="C1065" s="11">
        <v>5</v>
      </c>
      <c r="D1065" s="11">
        <v>8.6</v>
      </c>
      <c r="E1065" s="11">
        <v>213</v>
      </c>
      <c r="F1065" s="11">
        <v>364.5</v>
      </c>
      <c r="G1065" s="11">
        <v>45</v>
      </c>
      <c r="H1065">
        <v>0</v>
      </c>
      <c r="I1065" s="11">
        <v>1</v>
      </c>
      <c r="J1065" s="11">
        <v>0</v>
      </c>
      <c r="K1065">
        <v>0.77153000000000005</v>
      </c>
      <c r="N1065">
        <v>1.48</v>
      </c>
      <c r="O1065" s="11">
        <v>0.31</v>
      </c>
      <c r="P1065" s="11">
        <v>5</v>
      </c>
      <c r="Q1065" s="11">
        <v>11.2</v>
      </c>
      <c r="R1065">
        <v>45.7</v>
      </c>
      <c r="S1065">
        <v>360</v>
      </c>
      <c r="T1065" s="11">
        <v>80</v>
      </c>
      <c r="W1065">
        <v>30</v>
      </c>
      <c r="X1065">
        <v>1</v>
      </c>
      <c r="Y1065">
        <v>120</v>
      </c>
      <c r="Z1065">
        <v>2.1976</v>
      </c>
    </row>
    <row r="1066" spans="1:26" x14ac:dyDescent="0.25">
      <c r="A1066" s="11">
        <v>1.665</v>
      </c>
      <c r="B1066">
        <v>3</v>
      </c>
      <c r="C1066" s="11">
        <v>5</v>
      </c>
      <c r="D1066" s="11">
        <v>8.6</v>
      </c>
      <c r="E1066" s="11">
        <v>213</v>
      </c>
      <c r="F1066" s="11">
        <v>364.5</v>
      </c>
      <c r="G1066" s="11">
        <v>60</v>
      </c>
      <c r="H1066">
        <v>0</v>
      </c>
      <c r="I1066" s="11">
        <v>1</v>
      </c>
      <c r="J1066" s="11">
        <v>0</v>
      </c>
      <c r="K1066">
        <v>0.75905999999999996</v>
      </c>
      <c r="N1066">
        <v>1.52</v>
      </c>
      <c r="O1066" s="11">
        <v>0.31</v>
      </c>
      <c r="P1066" s="11">
        <v>5</v>
      </c>
      <c r="Q1066" s="11">
        <v>11.2</v>
      </c>
      <c r="R1066">
        <v>45.7</v>
      </c>
      <c r="S1066">
        <v>360</v>
      </c>
      <c r="T1066" s="11">
        <v>100</v>
      </c>
      <c r="W1066">
        <v>30</v>
      </c>
      <c r="X1066">
        <v>1</v>
      </c>
      <c r="Y1066">
        <v>120</v>
      </c>
      <c r="Z1066">
        <v>1.7557</v>
      </c>
    </row>
    <row r="1067" spans="1:26" x14ac:dyDescent="0.25">
      <c r="A1067" s="11">
        <v>1.665</v>
      </c>
      <c r="B1067">
        <v>3</v>
      </c>
      <c r="C1067" s="11">
        <v>5</v>
      </c>
      <c r="D1067" s="11">
        <v>8.6</v>
      </c>
      <c r="E1067" s="11">
        <v>213</v>
      </c>
      <c r="F1067" s="11">
        <v>364.5</v>
      </c>
      <c r="G1067" s="11">
        <v>80</v>
      </c>
      <c r="H1067">
        <v>0</v>
      </c>
      <c r="I1067" s="11">
        <v>1</v>
      </c>
      <c r="J1067" s="11">
        <v>0</v>
      </c>
      <c r="K1067">
        <v>0.75905999999999996</v>
      </c>
      <c r="N1067">
        <v>1.37</v>
      </c>
      <c r="O1067" s="11">
        <v>0.31</v>
      </c>
      <c r="P1067" s="11">
        <v>5</v>
      </c>
      <c r="Q1067" s="11">
        <v>11.2</v>
      </c>
      <c r="R1067">
        <v>45.7</v>
      </c>
      <c r="S1067">
        <v>360</v>
      </c>
      <c r="T1067" s="11">
        <v>10</v>
      </c>
      <c r="W1067">
        <v>0</v>
      </c>
      <c r="X1067">
        <v>1</v>
      </c>
      <c r="Y1067">
        <v>120</v>
      </c>
      <c r="Z1067">
        <v>10.562899999999999</v>
      </c>
    </row>
    <row r="1068" spans="1:26" x14ac:dyDescent="0.25">
      <c r="A1068" s="11">
        <v>1.665</v>
      </c>
      <c r="B1068">
        <v>3</v>
      </c>
      <c r="C1068" s="11">
        <v>5</v>
      </c>
      <c r="D1068" s="11">
        <v>8.6</v>
      </c>
      <c r="E1068" s="11">
        <v>213</v>
      </c>
      <c r="F1068" s="11">
        <v>364.5</v>
      </c>
      <c r="G1068" s="11">
        <v>100</v>
      </c>
      <c r="H1068">
        <v>0</v>
      </c>
      <c r="I1068" s="11">
        <v>1</v>
      </c>
      <c r="J1068" s="11">
        <v>0</v>
      </c>
      <c r="K1068">
        <v>0.81932000000000005</v>
      </c>
      <c r="N1068">
        <v>1.45</v>
      </c>
      <c r="O1068" s="11">
        <v>0.31</v>
      </c>
      <c r="P1068" s="11">
        <v>5</v>
      </c>
      <c r="Q1068" s="11">
        <v>11.2</v>
      </c>
      <c r="R1068">
        <v>45.7</v>
      </c>
      <c r="S1068">
        <v>360</v>
      </c>
      <c r="T1068" s="11">
        <v>20</v>
      </c>
      <c r="W1068">
        <v>0</v>
      </c>
      <c r="X1068">
        <v>1</v>
      </c>
      <c r="Y1068">
        <v>120</v>
      </c>
      <c r="Z1068">
        <v>11.1881</v>
      </c>
    </row>
    <row r="1069" spans="1:26" x14ac:dyDescent="0.25">
      <c r="A1069" s="11">
        <v>1.665</v>
      </c>
      <c r="B1069">
        <v>3</v>
      </c>
      <c r="C1069" s="11">
        <v>5</v>
      </c>
      <c r="D1069" s="11">
        <v>8.6</v>
      </c>
      <c r="E1069" s="11">
        <v>213</v>
      </c>
      <c r="F1069" s="11">
        <v>364.5</v>
      </c>
      <c r="G1069" s="11">
        <v>5</v>
      </c>
      <c r="H1069">
        <v>0</v>
      </c>
      <c r="I1069" s="11">
        <v>1</v>
      </c>
      <c r="J1069" s="11">
        <v>43</v>
      </c>
      <c r="K1069">
        <v>1.5237700000000001</v>
      </c>
      <c r="N1069">
        <v>1.54</v>
      </c>
      <c r="O1069" s="11">
        <v>0.31</v>
      </c>
      <c r="P1069" s="11">
        <v>5</v>
      </c>
      <c r="Q1069" s="11">
        <v>11.2</v>
      </c>
      <c r="R1069">
        <v>45.7</v>
      </c>
      <c r="S1069">
        <v>360</v>
      </c>
      <c r="T1069" s="11">
        <v>30</v>
      </c>
      <c r="W1069">
        <v>0</v>
      </c>
      <c r="X1069">
        <v>1</v>
      </c>
      <c r="Y1069">
        <v>120</v>
      </c>
      <c r="Z1069">
        <v>12.233799999999999</v>
      </c>
    </row>
    <row r="1070" spans="1:26" x14ac:dyDescent="0.25">
      <c r="A1070" s="11">
        <v>1.665</v>
      </c>
      <c r="B1070">
        <v>3</v>
      </c>
      <c r="C1070" s="11">
        <v>5</v>
      </c>
      <c r="D1070" s="11">
        <v>8.6</v>
      </c>
      <c r="E1070" s="11">
        <v>213</v>
      </c>
      <c r="F1070" s="11">
        <v>364.5</v>
      </c>
      <c r="G1070" s="11">
        <v>10</v>
      </c>
      <c r="H1070">
        <v>0</v>
      </c>
      <c r="I1070" s="11">
        <v>1</v>
      </c>
      <c r="J1070" s="11">
        <v>43</v>
      </c>
      <c r="K1070">
        <v>0.95023999999999997</v>
      </c>
      <c r="N1070">
        <v>1.44</v>
      </c>
      <c r="O1070" s="11">
        <v>0.31</v>
      </c>
      <c r="P1070" s="11">
        <v>5</v>
      </c>
      <c r="Q1070" s="11">
        <v>11.2</v>
      </c>
      <c r="R1070">
        <v>45.7</v>
      </c>
      <c r="S1070">
        <v>360</v>
      </c>
      <c r="T1070" s="11">
        <v>40</v>
      </c>
      <c r="W1070">
        <v>0</v>
      </c>
      <c r="X1070">
        <v>1</v>
      </c>
      <c r="Y1070">
        <v>120</v>
      </c>
      <c r="Z1070">
        <v>11.684000000000001</v>
      </c>
    </row>
    <row r="1071" spans="1:26" x14ac:dyDescent="0.25">
      <c r="A1071" s="11">
        <v>1.665</v>
      </c>
      <c r="B1071">
        <v>3</v>
      </c>
      <c r="C1071" s="11">
        <v>5</v>
      </c>
      <c r="D1071" s="11">
        <v>8.6</v>
      </c>
      <c r="E1071" s="11">
        <v>213</v>
      </c>
      <c r="F1071" s="11">
        <v>364.5</v>
      </c>
      <c r="G1071" s="11">
        <v>20</v>
      </c>
      <c r="H1071">
        <v>0</v>
      </c>
      <c r="I1071" s="11">
        <v>1</v>
      </c>
      <c r="J1071" s="11">
        <v>43</v>
      </c>
      <c r="K1071">
        <v>0.80684999999999996</v>
      </c>
      <c r="N1071">
        <v>1.47</v>
      </c>
      <c r="O1071" s="11">
        <v>0.31</v>
      </c>
      <c r="P1071" s="11">
        <v>5</v>
      </c>
      <c r="Q1071" s="11">
        <v>11.2</v>
      </c>
      <c r="R1071">
        <v>45.7</v>
      </c>
      <c r="S1071">
        <v>360</v>
      </c>
      <c r="T1071" s="11">
        <v>60</v>
      </c>
      <c r="W1071">
        <v>0</v>
      </c>
      <c r="X1071">
        <v>1</v>
      </c>
      <c r="Y1071">
        <v>120</v>
      </c>
      <c r="Z1071">
        <v>6.2185999999999995</v>
      </c>
    </row>
    <row r="1072" spans="1:26" x14ac:dyDescent="0.25">
      <c r="A1072" s="11">
        <v>1.665</v>
      </c>
      <c r="B1072">
        <v>3</v>
      </c>
      <c r="C1072" s="11">
        <v>5</v>
      </c>
      <c r="D1072" s="11">
        <v>8.6</v>
      </c>
      <c r="E1072" s="11">
        <v>213</v>
      </c>
      <c r="F1072" s="11">
        <v>364.5</v>
      </c>
      <c r="G1072" s="11">
        <v>30</v>
      </c>
      <c r="H1072">
        <v>0</v>
      </c>
      <c r="I1072" s="11">
        <v>1</v>
      </c>
      <c r="J1072" s="11">
        <v>43</v>
      </c>
      <c r="K1072">
        <v>0.77153000000000005</v>
      </c>
      <c r="N1072">
        <v>1.48</v>
      </c>
      <c r="O1072" s="11">
        <v>0.31</v>
      </c>
      <c r="P1072" s="11">
        <v>5</v>
      </c>
      <c r="Q1072" s="11">
        <v>11.2</v>
      </c>
      <c r="R1072">
        <v>45.7</v>
      </c>
      <c r="S1072">
        <v>360</v>
      </c>
      <c r="T1072" s="11">
        <v>80</v>
      </c>
      <c r="W1072">
        <v>0</v>
      </c>
      <c r="X1072">
        <v>1</v>
      </c>
      <c r="Y1072">
        <v>120</v>
      </c>
      <c r="Z1072">
        <v>5.5393999999999997</v>
      </c>
    </row>
    <row r="1073" spans="1:26" x14ac:dyDescent="0.25">
      <c r="A1073" s="11">
        <v>1.665</v>
      </c>
      <c r="B1073">
        <v>3</v>
      </c>
      <c r="C1073" s="11">
        <v>5</v>
      </c>
      <c r="D1073" s="11">
        <v>8.6</v>
      </c>
      <c r="E1073" s="11">
        <v>213</v>
      </c>
      <c r="F1073" s="11">
        <v>364.5</v>
      </c>
      <c r="G1073" s="11">
        <v>45</v>
      </c>
      <c r="H1073">
        <v>0</v>
      </c>
      <c r="I1073" s="11">
        <v>1</v>
      </c>
      <c r="J1073" s="11">
        <v>43</v>
      </c>
      <c r="K1073">
        <v>0.86711000000000005</v>
      </c>
      <c r="N1073">
        <v>1.52</v>
      </c>
      <c r="O1073" s="11">
        <v>0.31</v>
      </c>
      <c r="P1073" s="11">
        <v>5</v>
      </c>
      <c r="Q1073" s="11">
        <v>11.2</v>
      </c>
      <c r="R1073">
        <v>45.7</v>
      </c>
      <c r="S1073">
        <v>360</v>
      </c>
      <c r="T1073" s="11">
        <v>100</v>
      </c>
      <c r="W1073">
        <v>0</v>
      </c>
      <c r="X1073">
        <v>1</v>
      </c>
      <c r="Y1073">
        <v>120</v>
      </c>
      <c r="Z1073">
        <v>2.0036</v>
      </c>
    </row>
    <row r="1074" spans="1:26" x14ac:dyDescent="0.25">
      <c r="A1074" s="11">
        <v>1.665</v>
      </c>
      <c r="B1074">
        <v>3</v>
      </c>
      <c r="C1074" s="11">
        <v>5</v>
      </c>
      <c r="D1074" s="11">
        <v>8.6</v>
      </c>
      <c r="E1074" s="11">
        <v>213</v>
      </c>
      <c r="F1074" s="11">
        <v>364.5</v>
      </c>
      <c r="G1074" s="11">
        <v>60</v>
      </c>
      <c r="H1074">
        <v>0</v>
      </c>
      <c r="I1074" s="11">
        <v>1</v>
      </c>
      <c r="J1074" s="11">
        <v>43</v>
      </c>
      <c r="K1074">
        <v>0.9627</v>
      </c>
      <c r="N1074">
        <v>1.37</v>
      </c>
      <c r="O1074" s="11">
        <v>0.31</v>
      </c>
      <c r="P1074" s="11">
        <v>5</v>
      </c>
      <c r="Q1074" s="11">
        <v>11.2</v>
      </c>
      <c r="R1074">
        <v>45.7</v>
      </c>
      <c r="S1074">
        <v>327.10000000000002</v>
      </c>
      <c r="T1074" s="11">
        <v>10</v>
      </c>
      <c r="W1074">
        <v>30</v>
      </c>
      <c r="X1074">
        <v>1</v>
      </c>
      <c r="Y1074">
        <v>120</v>
      </c>
      <c r="Z1074">
        <v>13.7781</v>
      </c>
    </row>
    <row r="1075" spans="1:26" x14ac:dyDescent="0.25">
      <c r="A1075" s="11">
        <v>1.665</v>
      </c>
      <c r="B1075">
        <v>3</v>
      </c>
      <c r="C1075" s="11">
        <v>5</v>
      </c>
      <c r="D1075" s="11">
        <v>8.6</v>
      </c>
      <c r="E1075" s="11">
        <v>213</v>
      </c>
      <c r="F1075" s="11">
        <v>364.5</v>
      </c>
      <c r="G1075" s="11">
        <v>80</v>
      </c>
      <c r="H1075">
        <v>0</v>
      </c>
      <c r="I1075" s="11">
        <v>1</v>
      </c>
      <c r="J1075" s="11">
        <v>43</v>
      </c>
      <c r="K1075">
        <v>1.14141</v>
      </c>
      <c r="N1075">
        <v>1.45</v>
      </c>
      <c r="O1075" s="11">
        <v>0.31</v>
      </c>
      <c r="P1075" s="11">
        <v>5</v>
      </c>
      <c r="Q1075" s="11">
        <v>11.2</v>
      </c>
      <c r="R1075">
        <v>45.7</v>
      </c>
      <c r="S1075">
        <v>327.10000000000002</v>
      </c>
      <c r="T1075" s="11">
        <v>20</v>
      </c>
      <c r="W1075">
        <v>30</v>
      </c>
      <c r="X1075">
        <v>1</v>
      </c>
      <c r="Y1075">
        <v>120</v>
      </c>
      <c r="Z1075">
        <v>12.3157</v>
      </c>
    </row>
    <row r="1076" spans="1:26" x14ac:dyDescent="0.25">
      <c r="A1076" s="11">
        <v>1.665</v>
      </c>
      <c r="B1076">
        <v>3</v>
      </c>
      <c r="C1076" s="11">
        <v>5</v>
      </c>
      <c r="D1076" s="11">
        <v>8.6</v>
      </c>
      <c r="E1076" s="11">
        <v>213</v>
      </c>
      <c r="F1076" s="11">
        <v>364.5</v>
      </c>
      <c r="G1076" s="11">
        <v>100</v>
      </c>
      <c r="H1076">
        <v>0</v>
      </c>
      <c r="I1076" s="11">
        <v>1</v>
      </c>
      <c r="J1076" s="11">
        <v>43</v>
      </c>
      <c r="K1076">
        <v>1.2016800000000001</v>
      </c>
      <c r="N1076">
        <v>1.54</v>
      </c>
      <c r="O1076" s="11">
        <v>0.31</v>
      </c>
      <c r="P1076" s="11">
        <v>5</v>
      </c>
      <c r="Q1076" s="11">
        <v>11.2</v>
      </c>
      <c r="R1076">
        <v>45.7</v>
      </c>
      <c r="S1076">
        <v>327.10000000000002</v>
      </c>
      <c r="T1076" s="11">
        <v>30</v>
      </c>
      <c r="W1076">
        <v>30</v>
      </c>
      <c r="X1076">
        <v>1</v>
      </c>
      <c r="Y1076">
        <v>120</v>
      </c>
      <c r="Z1076">
        <v>12.262699999999999</v>
      </c>
    </row>
    <row r="1077" spans="1:26" x14ac:dyDescent="0.25">
      <c r="A1077" s="11">
        <v>1.665</v>
      </c>
      <c r="B1077">
        <v>3</v>
      </c>
      <c r="C1077" s="11">
        <v>5</v>
      </c>
      <c r="D1077" s="11">
        <v>8.6</v>
      </c>
      <c r="E1077" s="11">
        <v>213</v>
      </c>
      <c r="F1077" s="11">
        <v>364.5</v>
      </c>
      <c r="G1077" s="11">
        <v>5</v>
      </c>
      <c r="H1077">
        <v>0</v>
      </c>
      <c r="I1077" s="11">
        <v>1</v>
      </c>
      <c r="J1077" s="11">
        <v>76</v>
      </c>
      <c r="K1077">
        <v>0.9627</v>
      </c>
      <c r="N1077">
        <v>1.44</v>
      </c>
      <c r="O1077" s="11">
        <v>0.31</v>
      </c>
      <c r="P1077" s="11">
        <v>5</v>
      </c>
      <c r="Q1077" s="11">
        <v>11.2</v>
      </c>
      <c r="R1077">
        <v>45.7</v>
      </c>
      <c r="S1077">
        <v>327.10000000000002</v>
      </c>
      <c r="T1077" s="11">
        <v>40</v>
      </c>
      <c r="W1077">
        <v>30</v>
      </c>
      <c r="X1077">
        <v>1</v>
      </c>
      <c r="Y1077">
        <v>120</v>
      </c>
      <c r="Z1077">
        <v>11.160600000000001</v>
      </c>
    </row>
    <row r="1078" spans="1:26" x14ac:dyDescent="0.25">
      <c r="A1078" s="11">
        <v>1.665</v>
      </c>
      <c r="B1078">
        <v>3</v>
      </c>
      <c r="C1078" s="11">
        <v>5</v>
      </c>
      <c r="D1078" s="11">
        <v>8.6</v>
      </c>
      <c r="E1078" s="11">
        <v>213</v>
      </c>
      <c r="F1078" s="11">
        <v>364.5</v>
      </c>
      <c r="G1078" s="11">
        <v>10</v>
      </c>
      <c r="H1078">
        <v>0</v>
      </c>
      <c r="I1078" s="11">
        <v>1</v>
      </c>
      <c r="J1078" s="11">
        <v>76</v>
      </c>
      <c r="K1078">
        <v>1.1892100000000001</v>
      </c>
      <c r="N1078">
        <v>1.47</v>
      </c>
      <c r="O1078" s="11">
        <v>0.31</v>
      </c>
      <c r="P1078" s="11">
        <v>5</v>
      </c>
      <c r="Q1078" s="11">
        <v>11.2</v>
      </c>
      <c r="R1078">
        <v>45.7</v>
      </c>
      <c r="S1078">
        <v>327.10000000000002</v>
      </c>
      <c r="T1078" s="11">
        <v>60</v>
      </c>
      <c r="W1078">
        <v>30</v>
      </c>
      <c r="X1078">
        <v>1</v>
      </c>
      <c r="Y1078">
        <v>120</v>
      </c>
      <c r="Z1078">
        <v>11.5845</v>
      </c>
    </row>
    <row r="1079" spans="1:26" x14ac:dyDescent="0.25">
      <c r="A1079" s="11">
        <v>1.665</v>
      </c>
      <c r="B1079">
        <v>3</v>
      </c>
      <c r="C1079" s="11">
        <v>5</v>
      </c>
      <c r="D1079" s="11">
        <v>8.6</v>
      </c>
      <c r="E1079" s="11">
        <v>213</v>
      </c>
      <c r="F1079" s="11">
        <v>364.5</v>
      </c>
      <c r="G1079" s="11">
        <v>20</v>
      </c>
      <c r="H1079">
        <v>0</v>
      </c>
      <c r="I1079" s="11">
        <v>1</v>
      </c>
      <c r="J1079" s="11">
        <v>76</v>
      </c>
      <c r="K1079">
        <v>1.2245299999999999</v>
      </c>
      <c r="N1079">
        <v>1.48</v>
      </c>
      <c r="O1079" s="11">
        <v>0.31</v>
      </c>
      <c r="P1079" s="11">
        <v>5</v>
      </c>
      <c r="Q1079" s="11">
        <v>11.2</v>
      </c>
      <c r="R1079">
        <v>45.7</v>
      </c>
      <c r="S1079">
        <v>327.10000000000002</v>
      </c>
      <c r="T1079" s="11">
        <v>80</v>
      </c>
      <c r="W1079">
        <v>30</v>
      </c>
      <c r="X1079">
        <v>1</v>
      </c>
      <c r="Y1079">
        <v>120</v>
      </c>
      <c r="Z1079">
        <v>10.853299999999999</v>
      </c>
    </row>
    <row r="1080" spans="1:26" x14ac:dyDescent="0.25">
      <c r="A1080" s="11">
        <v>1.665</v>
      </c>
      <c r="B1080">
        <v>3</v>
      </c>
      <c r="C1080" s="11">
        <v>5</v>
      </c>
      <c r="D1080" s="11">
        <v>8.6</v>
      </c>
      <c r="E1080" s="11">
        <v>213</v>
      </c>
      <c r="F1080" s="11">
        <v>364.5</v>
      </c>
      <c r="G1080" s="11">
        <v>30</v>
      </c>
      <c r="H1080">
        <v>0</v>
      </c>
      <c r="I1080" s="11">
        <v>1</v>
      </c>
      <c r="J1080" s="11">
        <v>76</v>
      </c>
      <c r="K1080">
        <v>1.2245299999999999</v>
      </c>
      <c r="N1080">
        <v>1.52</v>
      </c>
      <c r="O1080" s="11">
        <v>0.31</v>
      </c>
      <c r="P1080" s="11">
        <v>5</v>
      </c>
      <c r="Q1080" s="11">
        <v>11.2</v>
      </c>
      <c r="R1080">
        <v>45.7</v>
      </c>
      <c r="S1080">
        <v>327.10000000000002</v>
      </c>
      <c r="T1080" s="11">
        <v>100</v>
      </c>
      <c r="W1080">
        <v>30</v>
      </c>
      <c r="X1080">
        <v>1</v>
      </c>
      <c r="Y1080">
        <v>120</v>
      </c>
      <c r="Z1080">
        <v>9.094100000000001</v>
      </c>
    </row>
    <row r="1081" spans="1:26" x14ac:dyDescent="0.25">
      <c r="A1081" s="11">
        <v>1.665</v>
      </c>
      <c r="B1081">
        <v>3</v>
      </c>
      <c r="C1081" s="11">
        <v>5</v>
      </c>
      <c r="D1081" s="11">
        <v>8.6</v>
      </c>
      <c r="E1081" s="11">
        <v>213</v>
      </c>
      <c r="F1081" s="11">
        <v>364.5</v>
      </c>
      <c r="G1081" s="11">
        <v>45</v>
      </c>
      <c r="H1081">
        <v>0</v>
      </c>
      <c r="I1081" s="11">
        <v>1</v>
      </c>
      <c r="J1081" s="11">
        <v>76</v>
      </c>
      <c r="K1081">
        <v>1.1767399999999999</v>
      </c>
      <c r="N1081">
        <v>1.37</v>
      </c>
      <c r="O1081" s="11">
        <v>0.31</v>
      </c>
      <c r="P1081" s="11">
        <v>5</v>
      </c>
      <c r="Q1081" s="11">
        <v>11.2</v>
      </c>
      <c r="R1081">
        <v>45.7</v>
      </c>
      <c r="S1081">
        <v>327.10000000000002</v>
      </c>
      <c r="T1081" s="11">
        <v>10</v>
      </c>
      <c r="W1081">
        <v>0</v>
      </c>
      <c r="X1081">
        <v>1</v>
      </c>
      <c r="Y1081">
        <v>120</v>
      </c>
      <c r="Z1081">
        <v>9.8253000000000004</v>
      </c>
    </row>
    <row r="1082" spans="1:26" x14ac:dyDescent="0.25">
      <c r="A1082" s="11">
        <v>1.665</v>
      </c>
      <c r="B1082">
        <v>3</v>
      </c>
      <c r="C1082" s="11">
        <v>5</v>
      </c>
      <c r="D1082" s="11">
        <v>8.6</v>
      </c>
      <c r="E1082" s="11">
        <v>213</v>
      </c>
      <c r="F1082" s="11">
        <v>364.5</v>
      </c>
      <c r="G1082" s="11">
        <v>60</v>
      </c>
      <c r="H1082">
        <v>0</v>
      </c>
      <c r="I1082" s="11">
        <v>1</v>
      </c>
      <c r="J1082" s="11">
        <v>76</v>
      </c>
      <c r="K1082">
        <v>1.27233</v>
      </c>
      <c r="N1082">
        <v>1.45</v>
      </c>
      <c r="O1082" s="11">
        <v>0.31</v>
      </c>
      <c r="P1082" s="11">
        <v>5</v>
      </c>
      <c r="Q1082" s="11">
        <v>11.2</v>
      </c>
      <c r="R1082">
        <v>45.7</v>
      </c>
      <c r="S1082">
        <v>327.10000000000002</v>
      </c>
      <c r="T1082" s="11">
        <v>20</v>
      </c>
      <c r="W1082">
        <v>0</v>
      </c>
      <c r="X1082">
        <v>1</v>
      </c>
      <c r="Y1082">
        <v>120</v>
      </c>
      <c r="Z1082">
        <v>10.312799999999999</v>
      </c>
    </row>
    <row r="1083" spans="1:26" x14ac:dyDescent="0.25">
      <c r="A1083" s="11">
        <v>1.665</v>
      </c>
      <c r="B1083">
        <v>3</v>
      </c>
      <c r="C1083" s="11">
        <v>5</v>
      </c>
      <c r="D1083" s="11">
        <v>8.6</v>
      </c>
      <c r="E1083" s="11">
        <v>213</v>
      </c>
      <c r="F1083" s="11">
        <v>364.5</v>
      </c>
      <c r="G1083" s="11">
        <v>80</v>
      </c>
      <c r="H1083">
        <v>0</v>
      </c>
      <c r="I1083" s="11">
        <v>1</v>
      </c>
      <c r="J1083" s="11">
        <v>76</v>
      </c>
      <c r="K1083">
        <v>1.41571</v>
      </c>
      <c r="N1083">
        <v>1.54</v>
      </c>
      <c r="O1083" s="11">
        <v>0.31</v>
      </c>
      <c r="P1083" s="11">
        <v>5</v>
      </c>
      <c r="Q1083" s="11">
        <v>11.2</v>
      </c>
      <c r="R1083">
        <v>45.7</v>
      </c>
      <c r="S1083">
        <v>327.10000000000002</v>
      </c>
      <c r="T1083" s="11">
        <v>30</v>
      </c>
      <c r="W1083">
        <v>0</v>
      </c>
      <c r="X1083">
        <v>1</v>
      </c>
      <c r="Y1083">
        <v>120</v>
      </c>
      <c r="Z1083">
        <v>12.4428</v>
      </c>
    </row>
    <row r="1084" spans="1:26" x14ac:dyDescent="0.25">
      <c r="A1084" s="11">
        <v>1.665</v>
      </c>
      <c r="B1084">
        <v>3</v>
      </c>
      <c r="C1084" s="11">
        <v>5</v>
      </c>
      <c r="D1084" s="11">
        <v>8.6</v>
      </c>
      <c r="E1084" s="11">
        <v>213</v>
      </c>
      <c r="F1084" s="11">
        <v>364.5</v>
      </c>
      <c r="G1084" s="11">
        <v>100</v>
      </c>
      <c r="H1084">
        <v>0</v>
      </c>
      <c r="I1084" s="11">
        <v>1</v>
      </c>
      <c r="J1084" s="11">
        <v>76</v>
      </c>
      <c r="K1084">
        <v>1.3575299999999999</v>
      </c>
      <c r="N1084">
        <v>1.44</v>
      </c>
      <c r="O1084" s="11">
        <v>0.31</v>
      </c>
      <c r="P1084" s="11">
        <v>5</v>
      </c>
      <c r="Q1084" s="11">
        <v>11.2</v>
      </c>
      <c r="R1084">
        <v>45.7</v>
      </c>
      <c r="S1084">
        <v>327.10000000000002</v>
      </c>
      <c r="T1084" s="11">
        <v>40</v>
      </c>
      <c r="W1084">
        <v>0</v>
      </c>
      <c r="X1084">
        <v>1</v>
      </c>
      <c r="Y1084">
        <v>120</v>
      </c>
      <c r="Z1084">
        <v>12.379300000000001</v>
      </c>
    </row>
    <row r="1085" spans="1:26" x14ac:dyDescent="0.25">
      <c r="A1085" s="11">
        <v>1.665</v>
      </c>
      <c r="B1085">
        <v>3</v>
      </c>
      <c r="C1085" s="11">
        <v>5</v>
      </c>
      <c r="D1085" s="11">
        <v>8.6</v>
      </c>
      <c r="E1085" s="11">
        <v>213</v>
      </c>
      <c r="F1085" s="11">
        <v>364.5</v>
      </c>
      <c r="G1085" s="11">
        <v>5</v>
      </c>
      <c r="H1085">
        <v>0</v>
      </c>
      <c r="I1085" s="11">
        <v>1</v>
      </c>
      <c r="J1085" s="11">
        <v>103</v>
      </c>
      <c r="K1085">
        <v>1.3928499999999999</v>
      </c>
      <c r="N1085">
        <v>1.47</v>
      </c>
      <c r="O1085" s="11">
        <v>0.31</v>
      </c>
      <c r="P1085" s="11">
        <v>5</v>
      </c>
      <c r="Q1085" s="11">
        <v>11.2</v>
      </c>
      <c r="R1085">
        <v>45.7</v>
      </c>
      <c r="S1085">
        <v>327.10000000000002</v>
      </c>
      <c r="T1085" s="11">
        <v>60</v>
      </c>
      <c r="W1085">
        <v>0</v>
      </c>
      <c r="X1085">
        <v>1</v>
      </c>
      <c r="Y1085">
        <v>120</v>
      </c>
      <c r="Z1085">
        <v>12.3157</v>
      </c>
    </row>
    <row r="1086" spans="1:26" x14ac:dyDescent="0.25">
      <c r="A1086" s="11">
        <v>1.665</v>
      </c>
      <c r="B1086">
        <v>3</v>
      </c>
      <c r="C1086" s="11">
        <v>5</v>
      </c>
      <c r="D1086" s="11">
        <v>8.6</v>
      </c>
      <c r="E1086" s="11">
        <v>213</v>
      </c>
      <c r="F1086" s="11">
        <v>364.5</v>
      </c>
      <c r="G1086" s="11">
        <v>10</v>
      </c>
      <c r="H1086">
        <v>0</v>
      </c>
      <c r="I1086" s="11">
        <v>1</v>
      </c>
      <c r="J1086" s="11">
        <v>103</v>
      </c>
      <c r="K1086">
        <v>1.4635100000000001</v>
      </c>
      <c r="N1086">
        <v>1.48</v>
      </c>
      <c r="O1086" s="11">
        <v>0.31</v>
      </c>
      <c r="P1086" s="11">
        <v>5</v>
      </c>
      <c r="Q1086" s="11">
        <v>11.2</v>
      </c>
      <c r="R1086">
        <v>45.7</v>
      </c>
      <c r="S1086">
        <v>327.10000000000002</v>
      </c>
      <c r="T1086" s="11">
        <v>80</v>
      </c>
      <c r="W1086">
        <v>0</v>
      </c>
      <c r="X1086">
        <v>1</v>
      </c>
      <c r="Y1086">
        <v>120</v>
      </c>
      <c r="Z1086">
        <v>12.262699999999999</v>
      </c>
    </row>
    <row r="1087" spans="1:26" x14ac:dyDescent="0.25">
      <c r="A1087" s="11">
        <v>1.665</v>
      </c>
      <c r="B1087">
        <v>3</v>
      </c>
      <c r="C1087" s="11">
        <v>5</v>
      </c>
      <c r="D1087" s="11">
        <v>8.6</v>
      </c>
      <c r="E1087" s="11">
        <v>213</v>
      </c>
      <c r="F1087" s="11">
        <v>364.5</v>
      </c>
      <c r="G1087" s="11">
        <v>20</v>
      </c>
      <c r="H1087">
        <v>0</v>
      </c>
      <c r="I1087" s="11">
        <v>1</v>
      </c>
      <c r="J1087" s="11">
        <v>103</v>
      </c>
      <c r="K1087">
        <v>1.3928499999999999</v>
      </c>
      <c r="N1087">
        <v>1.52</v>
      </c>
      <c r="O1087" s="11">
        <v>0.31</v>
      </c>
      <c r="P1087" s="11">
        <v>5</v>
      </c>
      <c r="Q1087" s="11">
        <v>11.2</v>
      </c>
      <c r="R1087">
        <v>45.7</v>
      </c>
      <c r="S1087">
        <v>327.10000000000002</v>
      </c>
      <c r="T1087" s="11">
        <v>100</v>
      </c>
      <c r="W1087">
        <v>0</v>
      </c>
      <c r="X1087">
        <v>1</v>
      </c>
      <c r="Y1087">
        <v>120</v>
      </c>
      <c r="Z1087">
        <v>8.1191999999999993</v>
      </c>
    </row>
    <row r="1088" spans="1:26" x14ac:dyDescent="0.25">
      <c r="A1088" s="11">
        <v>1.665</v>
      </c>
      <c r="B1088">
        <v>3</v>
      </c>
      <c r="C1088" s="11">
        <v>5</v>
      </c>
      <c r="D1088" s="11">
        <v>8.6</v>
      </c>
      <c r="E1088" s="11">
        <v>213</v>
      </c>
      <c r="F1088" s="11">
        <v>364.5</v>
      </c>
      <c r="G1088" s="11">
        <v>30</v>
      </c>
      <c r="H1088">
        <v>0</v>
      </c>
      <c r="I1088" s="11">
        <v>1</v>
      </c>
      <c r="J1088" s="11">
        <v>103</v>
      </c>
      <c r="K1088">
        <v>1.38039</v>
      </c>
      <c r="N1088">
        <v>1.37</v>
      </c>
      <c r="O1088" s="11">
        <v>0.31</v>
      </c>
      <c r="P1088" s="11">
        <v>5</v>
      </c>
      <c r="Q1088" s="11">
        <v>11.2</v>
      </c>
      <c r="R1088">
        <v>45.7</v>
      </c>
      <c r="S1088">
        <v>294.7</v>
      </c>
      <c r="T1088" s="11">
        <v>10</v>
      </c>
      <c r="W1088">
        <v>30</v>
      </c>
      <c r="X1088">
        <v>1</v>
      </c>
      <c r="Y1088">
        <v>120</v>
      </c>
      <c r="Z1088">
        <v>16.061900000000001</v>
      </c>
    </row>
    <row r="1089" spans="1:26" x14ac:dyDescent="0.25">
      <c r="A1089" s="11">
        <v>1.665</v>
      </c>
      <c r="B1089">
        <v>3</v>
      </c>
      <c r="C1089" s="11">
        <v>5</v>
      </c>
      <c r="D1089" s="11">
        <v>8.6</v>
      </c>
      <c r="E1089" s="11">
        <v>213</v>
      </c>
      <c r="F1089" s="11">
        <v>364.5</v>
      </c>
      <c r="G1089" s="11">
        <v>45</v>
      </c>
      <c r="H1089">
        <v>0</v>
      </c>
      <c r="I1089" s="11">
        <v>1</v>
      </c>
      <c r="J1089" s="11">
        <v>103</v>
      </c>
      <c r="K1089">
        <v>1.2972600000000001</v>
      </c>
      <c r="N1089">
        <v>1.45</v>
      </c>
      <c r="O1089" s="11">
        <v>0.31</v>
      </c>
      <c r="P1089" s="11">
        <v>5</v>
      </c>
      <c r="Q1089" s="11">
        <v>11.2</v>
      </c>
      <c r="R1089">
        <v>45.7</v>
      </c>
      <c r="S1089">
        <v>294.7</v>
      </c>
      <c r="T1089" s="11">
        <v>20</v>
      </c>
      <c r="W1089">
        <v>30</v>
      </c>
      <c r="X1089">
        <v>1</v>
      </c>
      <c r="Y1089">
        <v>120</v>
      </c>
      <c r="Z1089">
        <v>14.446399999999999</v>
      </c>
    </row>
    <row r="1090" spans="1:26" x14ac:dyDescent="0.25">
      <c r="A1090" s="11">
        <v>1.665</v>
      </c>
      <c r="B1090">
        <v>3</v>
      </c>
      <c r="C1090" s="11">
        <v>5</v>
      </c>
      <c r="D1090" s="11">
        <v>8.6</v>
      </c>
      <c r="E1090" s="11">
        <v>213</v>
      </c>
      <c r="F1090" s="11">
        <v>364.5</v>
      </c>
      <c r="G1090" s="11">
        <v>60</v>
      </c>
      <c r="H1090">
        <v>0</v>
      </c>
      <c r="I1090" s="11">
        <v>1</v>
      </c>
      <c r="J1090" s="11">
        <v>103</v>
      </c>
      <c r="K1090">
        <v>1.3575299999999999</v>
      </c>
      <c r="N1090">
        <v>1.54</v>
      </c>
      <c r="O1090" s="11">
        <v>0.31</v>
      </c>
      <c r="P1090" s="11">
        <v>5</v>
      </c>
      <c r="Q1090" s="11">
        <v>11.2</v>
      </c>
      <c r="R1090">
        <v>45.7</v>
      </c>
      <c r="S1090">
        <v>294.7</v>
      </c>
      <c r="T1090" s="11">
        <v>30</v>
      </c>
      <c r="W1090">
        <v>30</v>
      </c>
      <c r="X1090">
        <v>1</v>
      </c>
      <c r="Y1090">
        <v>120</v>
      </c>
      <c r="Z1090">
        <v>13.6332</v>
      </c>
    </row>
    <row r="1091" spans="1:26" x14ac:dyDescent="0.25">
      <c r="A1091" s="11">
        <v>1.665</v>
      </c>
      <c r="B1091">
        <v>3</v>
      </c>
      <c r="C1091" s="11">
        <v>5</v>
      </c>
      <c r="D1091" s="11">
        <v>8.6</v>
      </c>
      <c r="E1091" s="11">
        <v>213</v>
      </c>
      <c r="F1091" s="11">
        <v>364.5</v>
      </c>
      <c r="G1091" s="11">
        <v>80</v>
      </c>
      <c r="H1091">
        <v>0</v>
      </c>
      <c r="I1091" s="11">
        <v>1</v>
      </c>
      <c r="J1091" s="11">
        <v>103</v>
      </c>
      <c r="K1091">
        <v>1.0707599999999999</v>
      </c>
      <c r="N1091">
        <v>1.44</v>
      </c>
      <c r="O1091" s="11">
        <v>0.31</v>
      </c>
      <c r="P1091" s="11">
        <v>5</v>
      </c>
      <c r="Q1091" s="11">
        <v>11.2</v>
      </c>
      <c r="R1091">
        <v>45.7</v>
      </c>
      <c r="S1091">
        <v>294.7</v>
      </c>
      <c r="T1091" s="11">
        <v>40</v>
      </c>
      <c r="W1091">
        <v>30</v>
      </c>
      <c r="X1091">
        <v>1</v>
      </c>
      <c r="Y1091">
        <v>120</v>
      </c>
      <c r="Z1091">
        <v>13.1995</v>
      </c>
    </row>
    <row r="1092" spans="1:26" x14ac:dyDescent="0.25">
      <c r="A1092" s="11">
        <v>1.665</v>
      </c>
      <c r="B1092">
        <v>3</v>
      </c>
      <c r="C1092" s="11">
        <v>5</v>
      </c>
      <c r="D1092" s="11">
        <v>8.6</v>
      </c>
      <c r="E1092" s="11">
        <v>213</v>
      </c>
      <c r="F1092" s="11">
        <v>364.5</v>
      </c>
      <c r="G1092" s="11">
        <v>100</v>
      </c>
      <c r="H1092">
        <v>0</v>
      </c>
      <c r="I1092" s="11">
        <v>1</v>
      </c>
      <c r="J1092" s="11">
        <v>103</v>
      </c>
      <c r="K1092">
        <v>1.11856</v>
      </c>
      <c r="N1092">
        <v>1.47</v>
      </c>
      <c r="O1092" s="11">
        <v>0.31</v>
      </c>
      <c r="P1092" s="11">
        <v>5</v>
      </c>
      <c r="Q1092" s="11">
        <v>11.2</v>
      </c>
      <c r="R1092">
        <v>45.7</v>
      </c>
      <c r="S1092">
        <v>294.7</v>
      </c>
      <c r="T1092" s="11">
        <v>60</v>
      </c>
      <c r="W1092">
        <v>30</v>
      </c>
      <c r="X1092">
        <v>1</v>
      </c>
      <c r="Y1092">
        <v>120</v>
      </c>
      <c r="Z1092">
        <v>13.752500000000001</v>
      </c>
    </row>
    <row r="1093" spans="1:26" x14ac:dyDescent="0.25">
      <c r="A1093" s="11">
        <v>1.665</v>
      </c>
      <c r="B1093">
        <v>3</v>
      </c>
      <c r="C1093" s="11">
        <v>5</v>
      </c>
      <c r="D1093" s="11">
        <v>8.6</v>
      </c>
      <c r="E1093" s="11">
        <v>213</v>
      </c>
      <c r="F1093" s="11">
        <v>364.5</v>
      </c>
      <c r="G1093" s="11">
        <v>5</v>
      </c>
      <c r="H1093">
        <v>0</v>
      </c>
      <c r="I1093" s="11">
        <v>1</v>
      </c>
      <c r="J1093" s="11">
        <v>140</v>
      </c>
      <c r="K1093">
        <v>1.77521</v>
      </c>
      <c r="N1093">
        <v>1.48</v>
      </c>
      <c r="O1093" s="11">
        <v>0.31</v>
      </c>
      <c r="P1093" s="11">
        <v>5</v>
      </c>
      <c r="Q1093" s="11">
        <v>11.2</v>
      </c>
      <c r="R1093">
        <v>45.7</v>
      </c>
      <c r="S1093">
        <v>294.7</v>
      </c>
      <c r="T1093" s="11">
        <v>80</v>
      </c>
      <c r="W1093">
        <v>30</v>
      </c>
      <c r="X1093">
        <v>1</v>
      </c>
      <c r="Y1093">
        <v>120</v>
      </c>
      <c r="Z1093">
        <v>12.4514</v>
      </c>
    </row>
    <row r="1094" spans="1:26" x14ac:dyDescent="0.25">
      <c r="A1094" s="11">
        <v>1.665</v>
      </c>
      <c r="B1094">
        <v>3</v>
      </c>
      <c r="C1094" s="11">
        <v>5</v>
      </c>
      <c r="D1094" s="11">
        <v>8.6</v>
      </c>
      <c r="E1094" s="11">
        <v>213</v>
      </c>
      <c r="F1094" s="11">
        <v>364.5</v>
      </c>
      <c r="G1094" s="11">
        <v>10</v>
      </c>
      <c r="H1094">
        <v>0</v>
      </c>
      <c r="I1094" s="11">
        <v>1</v>
      </c>
      <c r="J1094" s="11">
        <v>140</v>
      </c>
      <c r="K1094">
        <v>1.70248</v>
      </c>
      <c r="N1094">
        <v>1.52</v>
      </c>
      <c r="O1094" s="11">
        <v>0.31</v>
      </c>
      <c r="P1094" s="11">
        <v>5</v>
      </c>
      <c r="Q1094" s="11">
        <v>11.2</v>
      </c>
      <c r="R1094">
        <v>45.7</v>
      </c>
      <c r="S1094">
        <v>294.7</v>
      </c>
      <c r="T1094" s="11">
        <v>100</v>
      </c>
      <c r="W1094">
        <v>30</v>
      </c>
      <c r="X1094">
        <v>1</v>
      </c>
      <c r="Y1094">
        <v>120</v>
      </c>
      <c r="Z1094">
        <v>12.2021</v>
      </c>
    </row>
    <row r="1095" spans="1:26" x14ac:dyDescent="0.25">
      <c r="A1095" s="11">
        <v>1.665</v>
      </c>
      <c r="B1095">
        <v>3</v>
      </c>
      <c r="C1095" s="11">
        <v>5</v>
      </c>
      <c r="D1095" s="11">
        <v>8.6</v>
      </c>
      <c r="E1095" s="11">
        <v>213</v>
      </c>
      <c r="F1095" s="11">
        <v>364.5</v>
      </c>
      <c r="G1095" s="11">
        <v>20</v>
      </c>
      <c r="H1095">
        <v>0</v>
      </c>
      <c r="I1095" s="11">
        <v>1</v>
      </c>
      <c r="J1095" s="11">
        <v>140</v>
      </c>
      <c r="K1095">
        <v>1.8458600000000001</v>
      </c>
      <c r="N1095">
        <v>1.37</v>
      </c>
      <c r="O1095" s="11">
        <v>0.31</v>
      </c>
      <c r="P1095" s="11">
        <v>5</v>
      </c>
      <c r="Q1095" s="11">
        <v>11.2</v>
      </c>
      <c r="R1095">
        <v>45.7</v>
      </c>
      <c r="S1095">
        <v>294.7</v>
      </c>
      <c r="T1095" s="11">
        <v>10</v>
      </c>
      <c r="W1095">
        <v>0</v>
      </c>
      <c r="X1095">
        <v>1</v>
      </c>
      <c r="Y1095">
        <v>120</v>
      </c>
      <c r="Z1095">
        <v>8.3314000000000004</v>
      </c>
    </row>
    <row r="1096" spans="1:26" x14ac:dyDescent="0.25">
      <c r="A1096" s="11">
        <v>1.665</v>
      </c>
      <c r="B1096">
        <v>3</v>
      </c>
      <c r="C1096" s="11">
        <v>5</v>
      </c>
      <c r="D1096" s="11">
        <v>8.6</v>
      </c>
      <c r="E1096" s="11">
        <v>213</v>
      </c>
      <c r="F1096" s="11">
        <v>364.5</v>
      </c>
      <c r="G1096" s="11">
        <v>30</v>
      </c>
      <c r="H1096">
        <v>0</v>
      </c>
      <c r="I1096" s="11">
        <v>1</v>
      </c>
      <c r="J1096" s="11">
        <v>140</v>
      </c>
      <c r="K1096">
        <v>1.9663900000000001</v>
      </c>
      <c r="N1096">
        <v>1.45</v>
      </c>
      <c r="O1096" s="11">
        <v>0.31</v>
      </c>
      <c r="P1096" s="11">
        <v>5</v>
      </c>
      <c r="Q1096" s="11">
        <v>11.2</v>
      </c>
      <c r="R1096">
        <v>45.7</v>
      </c>
      <c r="S1096">
        <v>294.7</v>
      </c>
      <c r="T1096" s="11">
        <v>20</v>
      </c>
      <c r="W1096">
        <v>0</v>
      </c>
      <c r="X1096">
        <v>1</v>
      </c>
      <c r="Y1096">
        <v>120</v>
      </c>
      <c r="Z1096">
        <v>11.0745</v>
      </c>
    </row>
    <row r="1097" spans="1:26" x14ac:dyDescent="0.25">
      <c r="A1097" s="11">
        <v>1.665</v>
      </c>
      <c r="B1097">
        <v>3</v>
      </c>
      <c r="C1097" s="11">
        <v>5</v>
      </c>
      <c r="D1097" s="11">
        <v>8.6</v>
      </c>
      <c r="E1097" s="11">
        <v>213</v>
      </c>
      <c r="F1097" s="11">
        <v>364.5</v>
      </c>
      <c r="G1097" s="11">
        <v>45</v>
      </c>
      <c r="H1097">
        <v>0</v>
      </c>
      <c r="I1097" s="11">
        <v>1</v>
      </c>
      <c r="J1097" s="11">
        <v>140</v>
      </c>
      <c r="K1097">
        <v>1.8458600000000001</v>
      </c>
      <c r="N1097">
        <v>1.54</v>
      </c>
      <c r="O1097" s="11">
        <v>0.31</v>
      </c>
      <c r="P1097" s="11">
        <v>5</v>
      </c>
      <c r="Q1097" s="11">
        <v>11.2</v>
      </c>
      <c r="R1097">
        <v>45.7</v>
      </c>
      <c r="S1097">
        <v>294.7</v>
      </c>
      <c r="T1097" s="11">
        <v>30</v>
      </c>
      <c r="W1097">
        <v>0</v>
      </c>
      <c r="X1097">
        <v>1</v>
      </c>
      <c r="Y1097">
        <v>120</v>
      </c>
      <c r="Z1097">
        <v>11.887600000000001</v>
      </c>
    </row>
    <row r="1098" spans="1:26" x14ac:dyDescent="0.25">
      <c r="A1098" s="11">
        <v>1.665</v>
      </c>
      <c r="B1098">
        <v>3</v>
      </c>
      <c r="C1098" s="11">
        <v>5</v>
      </c>
      <c r="D1098" s="11">
        <v>8.6</v>
      </c>
      <c r="E1098" s="11">
        <v>213</v>
      </c>
      <c r="F1098" s="11">
        <v>364.5</v>
      </c>
      <c r="G1098" s="11">
        <v>60</v>
      </c>
      <c r="H1098">
        <v>0</v>
      </c>
      <c r="I1098" s="11">
        <v>1</v>
      </c>
      <c r="J1098" s="11">
        <v>140</v>
      </c>
      <c r="K1098">
        <v>1.7398800000000001</v>
      </c>
      <c r="N1098">
        <v>1.44</v>
      </c>
      <c r="O1098" s="11">
        <v>0.31</v>
      </c>
      <c r="P1098" s="11">
        <v>5</v>
      </c>
      <c r="Q1098" s="11">
        <v>11.2</v>
      </c>
      <c r="R1098">
        <v>45.7</v>
      </c>
      <c r="S1098">
        <v>294.7</v>
      </c>
      <c r="T1098" s="11">
        <v>40</v>
      </c>
      <c r="W1098">
        <v>0</v>
      </c>
      <c r="X1098">
        <v>1</v>
      </c>
      <c r="Y1098">
        <v>120</v>
      </c>
      <c r="Z1098">
        <v>12.6357</v>
      </c>
    </row>
    <row r="1099" spans="1:26" x14ac:dyDescent="0.25">
      <c r="A1099" s="11">
        <v>1.665</v>
      </c>
      <c r="B1099">
        <v>3</v>
      </c>
      <c r="C1099" s="11">
        <v>5</v>
      </c>
      <c r="D1099" s="11">
        <v>8.6</v>
      </c>
      <c r="E1099" s="11">
        <v>213</v>
      </c>
      <c r="F1099" s="11">
        <v>364.5</v>
      </c>
      <c r="G1099" s="11">
        <v>80</v>
      </c>
      <c r="H1099">
        <v>0</v>
      </c>
      <c r="I1099" s="11">
        <v>1</v>
      </c>
      <c r="J1099" s="11">
        <v>140</v>
      </c>
      <c r="K1099">
        <v>1.36792</v>
      </c>
      <c r="N1099">
        <v>1.47</v>
      </c>
      <c r="O1099" s="11">
        <v>0.31</v>
      </c>
      <c r="P1099" s="11">
        <v>5</v>
      </c>
      <c r="Q1099" s="11">
        <v>11.2</v>
      </c>
      <c r="R1099">
        <v>45.7</v>
      </c>
      <c r="S1099">
        <v>294.7</v>
      </c>
      <c r="T1099" s="11">
        <v>60</v>
      </c>
      <c r="W1099">
        <v>0</v>
      </c>
      <c r="X1099">
        <v>1</v>
      </c>
      <c r="Y1099">
        <v>120</v>
      </c>
      <c r="Z1099">
        <v>12.755000000000001</v>
      </c>
    </row>
    <row r="1100" spans="1:26" x14ac:dyDescent="0.25">
      <c r="A1100" s="11">
        <v>1.665</v>
      </c>
      <c r="B1100">
        <v>3</v>
      </c>
      <c r="C1100" s="11">
        <v>5</v>
      </c>
      <c r="D1100" s="11">
        <v>8.6</v>
      </c>
      <c r="E1100" s="11">
        <v>213</v>
      </c>
      <c r="F1100" s="11">
        <v>364.5</v>
      </c>
      <c r="G1100" s="11">
        <v>100</v>
      </c>
      <c r="H1100">
        <v>0</v>
      </c>
      <c r="I1100" s="11">
        <v>1</v>
      </c>
      <c r="J1100" s="11">
        <v>140</v>
      </c>
      <c r="K1100">
        <v>1.1767399999999999</v>
      </c>
      <c r="N1100">
        <v>1.48</v>
      </c>
      <c r="O1100" s="11">
        <v>0.31</v>
      </c>
      <c r="P1100" s="11">
        <v>5</v>
      </c>
      <c r="Q1100" s="11">
        <v>11.2</v>
      </c>
      <c r="R1100">
        <v>45.7</v>
      </c>
      <c r="S1100">
        <v>294.7</v>
      </c>
      <c r="T1100" s="11">
        <v>80</v>
      </c>
      <c r="W1100">
        <v>0</v>
      </c>
      <c r="X1100">
        <v>1</v>
      </c>
      <c r="Y1100">
        <v>120</v>
      </c>
      <c r="Z1100">
        <v>12.072000000000001</v>
      </c>
    </row>
    <row r="1101" spans="1:26" x14ac:dyDescent="0.25">
      <c r="A1101" s="11">
        <v>1.665</v>
      </c>
      <c r="B1101">
        <v>4</v>
      </c>
      <c r="C1101" s="11">
        <v>5</v>
      </c>
      <c r="D1101" s="11">
        <v>8.6</v>
      </c>
      <c r="E1101" s="11">
        <v>213</v>
      </c>
      <c r="F1101" s="11">
        <v>381.8</v>
      </c>
      <c r="G1101" s="11">
        <v>5</v>
      </c>
      <c r="H1101">
        <v>0</v>
      </c>
      <c r="I1101" s="11">
        <v>1</v>
      </c>
      <c r="J1101" s="11">
        <v>0</v>
      </c>
      <c r="K1101">
        <v>0.62236000000000002</v>
      </c>
      <c r="N1101">
        <v>1.52</v>
      </c>
      <c r="O1101" s="11">
        <v>0.31</v>
      </c>
      <c r="P1101" s="11">
        <v>5</v>
      </c>
      <c r="Q1101" s="11">
        <v>11.2</v>
      </c>
      <c r="R1101">
        <v>45.7</v>
      </c>
      <c r="S1101">
        <v>294.7</v>
      </c>
      <c r="T1101" s="11">
        <v>100</v>
      </c>
      <c r="W1101">
        <v>0</v>
      </c>
      <c r="X1101">
        <v>1</v>
      </c>
      <c r="Y1101">
        <v>120</v>
      </c>
      <c r="Z1101">
        <v>12.2563</v>
      </c>
    </row>
    <row r="1102" spans="1:26" x14ac:dyDescent="0.25">
      <c r="A1102" s="11">
        <v>1.665</v>
      </c>
      <c r="B1102">
        <v>4</v>
      </c>
      <c r="C1102" s="11">
        <v>5</v>
      </c>
      <c r="D1102" s="11">
        <v>8.6</v>
      </c>
      <c r="E1102" s="11">
        <v>213</v>
      </c>
      <c r="F1102" s="11">
        <v>381.8</v>
      </c>
      <c r="G1102" s="11">
        <v>10</v>
      </c>
      <c r="H1102">
        <v>0</v>
      </c>
      <c r="I1102" s="11">
        <v>1</v>
      </c>
      <c r="J1102" s="11">
        <v>0</v>
      </c>
      <c r="K1102">
        <v>0.73041</v>
      </c>
      <c r="N1102">
        <v>1.37</v>
      </c>
      <c r="O1102" s="11">
        <v>0.31</v>
      </c>
      <c r="P1102" s="11">
        <v>5</v>
      </c>
      <c r="Q1102" s="11">
        <v>11.2</v>
      </c>
      <c r="R1102">
        <v>45.7</v>
      </c>
      <c r="S1102">
        <v>261.8</v>
      </c>
      <c r="T1102" s="11">
        <v>10</v>
      </c>
      <c r="W1102">
        <v>30</v>
      </c>
      <c r="X1102">
        <v>1</v>
      </c>
      <c r="Y1102">
        <v>120</v>
      </c>
      <c r="Z1102">
        <v>14.915700000000001</v>
      </c>
    </row>
    <row r="1103" spans="1:26" x14ac:dyDescent="0.25">
      <c r="A1103" s="11">
        <v>1.665</v>
      </c>
      <c r="B1103">
        <v>4</v>
      </c>
      <c r="C1103" s="11">
        <v>5</v>
      </c>
      <c r="D1103" s="11">
        <v>8.6</v>
      </c>
      <c r="E1103" s="11">
        <v>213</v>
      </c>
      <c r="F1103" s="11">
        <v>381.8</v>
      </c>
      <c r="G1103" s="11">
        <v>20</v>
      </c>
      <c r="H1103">
        <v>0</v>
      </c>
      <c r="I1103" s="11">
        <v>1</v>
      </c>
      <c r="J1103" s="11">
        <v>0</v>
      </c>
      <c r="K1103">
        <v>0.82599999999999996</v>
      </c>
      <c r="N1103">
        <v>1.45</v>
      </c>
      <c r="O1103" s="11">
        <v>0.31</v>
      </c>
      <c r="P1103" s="11">
        <v>5</v>
      </c>
      <c r="Q1103" s="11">
        <v>11.2</v>
      </c>
      <c r="R1103">
        <v>45.7</v>
      </c>
      <c r="S1103">
        <v>261.8</v>
      </c>
      <c r="T1103" s="11">
        <v>20</v>
      </c>
      <c r="W1103">
        <v>30</v>
      </c>
      <c r="X1103">
        <v>1</v>
      </c>
      <c r="Y1103">
        <v>120</v>
      </c>
      <c r="Z1103">
        <v>13.219200000000001</v>
      </c>
    </row>
    <row r="1104" spans="1:26" x14ac:dyDescent="0.25">
      <c r="A1104" s="11">
        <v>1.665</v>
      </c>
      <c r="B1104">
        <v>4</v>
      </c>
      <c r="C1104" s="11">
        <v>5</v>
      </c>
      <c r="D1104" s="11">
        <v>8.6</v>
      </c>
      <c r="E1104" s="11">
        <v>213</v>
      </c>
      <c r="F1104" s="11">
        <v>381.8</v>
      </c>
      <c r="G1104" s="11">
        <v>30</v>
      </c>
      <c r="H1104">
        <v>0</v>
      </c>
      <c r="I1104" s="11">
        <v>1</v>
      </c>
      <c r="J1104" s="11">
        <v>0</v>
      </c>
      <c r="K1104">
        <v>0.56208999999999998</v>
      </c>
      <c r="N1104">
        <v>1.54</v>
      </c>
      <c r="O1104" s="11">
        <v>0.31</v>
      </c>
      <c r="P1104" s="11">
        <v>5</v>
      </c>
      <c r="Q1104" s="11">
        <v>11.2</v>
      </c>
      <c r="R1104">
        <v>45.7</v>
      </c>
      <c r="S1104">
        <v>261.8</v>
      </c>
      <c r="T1104" s="11">
        <v>30</v>
      </c>
      <c r="W1104">
        <v>30</v>
      </c>
      <c r="X1104">
        <v>1</v>
      </c>
      <c r="Y1104">
        <v>120</v>
      </c>
      <c r="Z1104">
        <v>13.398300000000001</v>
      </c>
    </row>
    <row r="1105" spans="1:26" x14ac:dyDescent="0.25">
      <c r="A1105" s="11">
        <v>1.665</v>
      </c>
      <c r="B1105">
        <v>4</v>
      </c>
      <c r="C1105" s="11">
        <v>5</v>
      </c>
      <c r="D1105" s="11">
        <v>8.6</v>
      </c>
      <c r="E1105" s="11">
        <v>213</v>
      </c>
      <c r="F1105" s="11">
        <v>381.8</v>
      </c>
      <c r="G1105" s="11">
        <v>45</v>
      </c>
      <c r="H1105">
        <v>0</v>
      </c>
      <c r="I1105" s="11">
        <v>1</v>
      </c>
      <c r="J1105" s="11">
        <v>0</v>
      </c>
      <c r="K1105">
        <v>0.50183</v>
      </c>
      <c r="N1105">
        <v>1.44</v>
      </c>
      <c r="O1105" s="11">
        <v>0.31</v>
      </c>
      <c r="P1105" s="11">
        <v>5</v>
      </c>
      <c r="Q1105" s="11">
        <v>11.2</v>
      </c>
      <c r="R1105">
        <v>45.7</v>
      </c>
      <c r="S1105">
        <v>261.8</v>
      </c>
      <c r="T1105" s="11">
        <v>40</v>
      </c>
      <c r="W1105">
        <v>30</v>
      </c>
      <c r="X1105">
        <v>1</v>
      </c>
      <c r="Y1105">
        <v>120</v>
      </c>
      <c r="Z1105">
        <v>11.701699999999999</v>
      </c>
    </row>
    <row r="1106" spans="1:26" x14ac:dyDescent="0.25">
      <c r="A1106" s="11">
        <v>1.665</v>
      </c>
      <c r="B1106">
        <v>4</v>
      </c>
      <c r="C1106" s="11">
        <v>5</v>
      </c>
      <c r="D1106" s="11">
        <v>8.6</v>
      </c>
      <c r="E1106" s="11">
        <v>213</v>
      </c>
      <c r="F1106" s="11">
        <v>381.8</v>
      </c>
      <c r="G1106" s="11">
        <v>60</v>
      </c>
      <c r="H1106">
        <v>0</v>
      </c>
      <c r="I1106" s="11">
        <v>1</v>
      </c>
      <c r="J1106" s="11">
        <v>0</v>
      </c>
      <c r="K1106">
        <v>0.62236000000000002</v>
      </c>
      <c r="N1106">
        <v>1.47</v>
      </c>
      <c r="O1106" s="11">
        <v>0.31</v>
      </c>
      <c r="P1106" s="11">
        <v>5</v>
      </c>
      <c r="Q1106" s="11">
        <v>11.2</v>
      </c>
      <c r="R1106">
        <v>45.7</v>
      </c>
      <c r="S1106">
        <v>261.8</v>
      </c>
      <c r="T1106" s="11">
        <v>60</v>
      </c>
      <c r="W1106">
        <v>30</v>
      </c>
      <c r="X1106">
        <v>1</v>
      </c>
      <c r="Y1106">
        <v>120</v>
      </c>
      <c r="Z1106">
        <v>11.037800000000001</v>
      </c>
    </row>
    <row r="1107" spans="1:26" x14ac:dyDescent="0.25">
      <c r="A1107" s="11">
        <v>1.665</v>
      </c>
      <c r="B1107">
        <v>4</v>
      </c>
      <c r="C1107" s="11">
        <v>5</v>
      </c>
      <c r="D1107" s="11">
        <v>8.6</v>
      </c>
      <c r="E1107" s="11">
        <v>213</v>
      </c>
      <c r="F1107" s="11">
        <v>381.8</v>
      </c>
      <c r="G1107" s="11">
        <v>80</v>
      </c>
      <c r="H1107">
        <v>0</v>
      </c>
      <c r="I1107" s="11">
        <v>1</v>
      </c>
      <c r="J1107" s="11">
        <v>0</v>
      </c>
      <c r="K1107">
        <v>0.54962</v>
      </c>
      <c r="N1107">
        <v>1.48</v>
      </c>
      <c r="O1107" s="11">
        <v>0.31</v>
      </c>
      <c r="P1107" s="11">
        <v>5</v>
      </c>
      <c r="Q1107" s="11">
        <v>11.2</v>
      </c>
      <c r="R1107">
        <v>45.7</v>
      </c>
      <c r="S1107">
        <v>261.8</v>
      </c>
      <c r="T1107" s="11">
        <v>80</v>
      </c>
      <c r="W1107">
        <v>30</v>
      </c>
      <c r="X1107">
        <v>1</v>
      </c>
      <c r="Y1107">
        <v>120</v>
      </c>
      <c r="Z1107">
        <v>12.3024</v>
      </c>
    </row>
    <row r="1108" spans="1:26" x14ac:dyDescent="0.25">
      <c r="A1108" s="11">
        <v>1.665</v>
      </c>
      <c r="B1108">
        <v>4</v>
      </c>
      <c r="C1108" s="11">
        <v>5</v>
      </c>
      <c r="D1108" s="11">
        <v>8.6</v>
      </c>
      <c r="E1108" s="11">
        <v>213</v>
      </c>
      <c r="F1108" s="11">
        <v>381.8</v>
      </c>
      <c r="G1108" s="11">
        <v>100</v>
      </c>
      <c r="H1108">
        <v>0</v>
      </c>
      <c r="I1108" s="11">
        <v>1</v>
      </c>
      <c r="J1108" s="11">
        <v>0</v>
      </c>
      <c r="K1108">
        <v>0.52676999999999996</v>
      </c>
      <c r="N1108">
        <v>1.52</v>
      </c>
      <c r="O1108" s="11">
        <v>0.31</v>
      </c>
      <c r="P1108" s="11">
        <v>5</v>
      </c>
      <c r="Q1108" s="11">
        <v>11.2</v>
      </c>
      <c r="R1108">
        <v>45.7</v>
      </c>
      <c r="S1108">
        <v>261.8</v>
      </c>
      <c r="T1108" s="11">
        <v>100</v>
      </c>
      <c r="W1108">
        <v>30</v>
      </c>
      <c r="X1108">
        <v>1</v>
      </c>
      <c r="Y1108">
        <v>120</v>
      </c>
      <c r="Z1108">
        <v>10.795500000000001</v>
      </c>
    </row>
    <row r="1109" spans="1:26" x14ac:dyDescent="0.25">
      <c r="A1109" s="11">
        <v>1.665</v>
      </c>
      <c r="B1109">
        <v>4</v>
      </c>
      <c r="C1109" s="11">
        <v>5</v>
      </c>
      <c r="D1109" s="11">
        <v>8.6</v>
      </c>
      <c r="E1109" s="11">
        <v>213</v>
      </c>
      <c r="F1109" s="11">
        <v>381.8</v>
      </c>
      <c r="G1109" s="11">
        <v>5</v>
      </c>
      <c r="H1109">
        <v>0</v>
      </c>
      <c r="I1109" s="11">
        <v>1</v>
      </c>
      <c r="J1109" s="11">
        <v>43</v>
      </c>
      <c r="K1109">
        <v>0.96938000000000002</v>
      </c>
      <c r="N1109">
        <v>1.37</v>
      </c>
      <c r="O1109" s="11">
        <v>0.31</v>
      </c>
      <c r="P1109" s="11">
        <v>5</v>
      </c>
      <c r="Q1109" s="11">
        <v>11.2</v>
      </c>
      <c r="R1109">
        <v>45.7</v>
      </c>
      <c r="S1109">
        <v>261.8</v>
      </c>
      <c r="T1109" s="11">
        <v>10</v>
      </c>
      <c r="W1109">
        <v>0</v>
      </c>
      <c r="X1109">
        <v>1</v>
      </c>
      <c r="Y1109">
        <v>120</v>
      </c>
      <c r="Z1109">
        <v>8.4245000000000001</v>
      </c>
    </row>
    <row r="1110" spans="1:26" x14ac:dyDescent="0.25">
      <c r="A1110" s="11">
        <v>1.665</v>
      </c>
      <c r="B1110">
        <v>4</v>
      </c>
      <c r="C1110" s="11">
        <v>5</v>
      </c>
      <c r="D1110" s="11">
        <v>8.6</v>
      </c>
      <c r="E1110" s="11">
        <v>213</v>
      </c>
      <c r="F1110" s="11">
        <v>381.8</v>
      </c>
      <c r="G1110" s="11">
        <v>10</v>
      </c>
      <c r="H1110">
        <v>0</v>
      </c>
      <c r="I1110" s="11">
        <v>1</v>
      </c>
      <c r="J1110" s="11">
        <v>43</v>
      </c>
      <c r="K1110">
        <v>0.84885999999999995</v>
      </c>
      <c r="N1110">
        <v>1.45</v>
      </c>
      <c r="O1110" s="11">
        <v>0.31</v>
      </c>
      <c r="P1110" s="11">
        <v>5</v>
      </c>
      <c r="Q1110" s="11">
        <v>11.2</v>
      </c>
      <c r="R1110">
        <v>45.7</v>
      </c>
      <c r="S1110">
        <v>261.8</v>
      </c>
      <c r="T1110" s="11">
        <v>20</v>
      </c>
      <c r="W1110">
        <v>0</v>
      </c>
      <c r="X1110">
        <v>1</v>
      </c>
      <c r="Y1110">
        <v>120</v>
      </c>
      <c r="Z1110">
        <v>10.974600000000001</v>
      </c>
    </row>
    <row r="1111" spans="1:26" x14ac:dyDescent="0.25">
      <c r="A1111" s="11">
        <v>1.665</v>
      </c>
      <c r="B1111">
        <v>4</v>
      </c>
      <c r="C1111" s="11">
        <v>5</v>
      </c>
      <c r="D1111" s="11">
        <v>8.6</v>
      </c>
      <c r="E1111" s="11">
        <v>213</v>
      </c>
      <c r="F1111" s="11">
        <v>381.8</v>
      </c>
      <c r="G1111" s="11">
        <v>20</v>
      </c>
      <c r="H1111">
        <v>0</v>
      </c>
      <c r="I1111" s="11">
        <v>1</v>
      </c>
      <c r="J1111" s="11">
        <v>43</v>
      </c>
      <c r="K1111">
        <v>0.83638999999999997</v>
      </c>
      <c r="N1111">
        <v>1.54</v>
      </c>
      <c r="O1111" s="11">
        <v>0.31</v>
      </c>
      <c r="P1111" s="11">
        <v>5</v>
      </c>
      <c r="Q1111" s="11">
        <v>11.2</v>
      </c>
      <c r="R1111">
        <v>45.7</v>
      </c>
      <c r="S1111">
        <v>261.8</v>
      </c>
      <c r="T1111" s="11">
        <v>30</v>
      </c>
      <c r="W1111">
        <v>0</v>
      </c>
      <c r="X1111">
        <v>1</v>
      </c>
      <c r="Y1111">
        <v>120</v>
      </c>
      <c r="Z1111">
        <v>12.787100000000001</v>
      </c>
    </row>
    <row r="1112" spans="1:26" x14ac:dyDescent="0.25">
      <c r="A1112" s="11">
        <v>1.665</v>
      </c>
      <c r="B1112">
        <v>4</v>
      </c>
      <c r="C1112" s="11">
        <v>5</v>
      </c>
      <c r="D1112" s="11">
        <v>8.6</v>
      </c>
      <c r="E1112" s="11">
        <v>213</v>
      </c>
      <c r="F1112" s="11">
        <v>381.8</v>
      </c>
      <c r="G1112" s="11">
        <v>30</v>
      </c>
      <c r="H1112">
        <v>0</v>
      </c>
      <c r="I1112" s="11">
        <v>1</v>
      </c>
      <c r="J1112" s="11">
        <v>43</v>
      </c>
      <c r="K1112">
        <v>0.76573999999999998</v>
      </c>
      <c r="N1112">
        <v>1.44</v>
      </c>
      <c r="O1112" s="11">
        <v>0.31</v>
      </c>
      <c r="P1112" s="11">
        <v>5</v>
      </c>
      <c r="Q1112" s="11">
        <v>11.2</v>
      </c>
      <c r="R1112">
        <v>45.7</v>
      </c>
      <c r="S1112">
        <v>261.8</v>
      </c>
      <c r="T1112" s="11">
        <v>40</v>
      </c>
      <c r="W1112">
        <v>0</v>
      </c>
      <c r="X1112">
        <v>1</v>
      </c>
      <c r="Y1112">
        <v>120</v>
      </c>
      <c r="Z1112">
        <v>12.913600000000001</v>
      </c>
    </row>
    <row r="1113" spans="1:26" x14ac:dyDescent="0.25">
      <c r="A1113" s="11">
        <v>1.665</v>
      </c>
      <c r="B1113">
        <v>4</v>
      </c>
      <c r="C1113" s="11">
        <v>5</v>
      </c>
      <c r="D1113" s="11">
        <v>8.6</v>
      </c>
      <c r="E1113" s="11">
        <v>213</v>
      </c>
      <c r="F1113" s="11">
        <v>381.8</v>
      </c>
      <c r="G1113" s="11">
        <v>45</v>
      </c>
      <c r="H1113">
        <v>0</v>
      </c>
      <c r="I1113" s="11">
        <v>1</v>
      </c>
      <c r="J1113" s="11">
        <v>43</v>
      </c>
      <c r="K1113">
        <v>0.81352999999999998</v>
      </c>
      <c r="N1113">
        <v>1.47</v>
      </c>
      <c r="O1113" s="11">
        <v>0.31</v>
      </c>
      <c r="P1113" s="11">
        <v>5</v>
      </c>
      <c r="Q1113" s="11">
        <v>11.2</v>
      </c>
      <c r="R1113">
        <v>45.7</v>
      </c>
      <c r="S1113">
        <v>261.8</v>
      </c>
      <c r="T1113" s="11">
        <v>60</v>
      </c>
      <c r="W1113">
        <v>0</v>
      </c>
      <c r="X1113">
        <v>1</v>
      </c>
      <c r="Y1113">
        <v>120</v>
      </c>
      <c r="Z1113">
        <v>10.974600000000001</v>
      </c>
    </row>
    <row r="1114" spans="1:26" x14ac:dyDescent="0.25">
      <c r="A1114" s="11">
        <v>1.665</v>
      </c>
      <c r="B1114">
        <v>4</v>
      </c>
      <c r="C1114" s="11">
        <v>5</v>
      </c>
      <c r="D1114" s="11">
        <v>8.6</v>
      </c>
      <c r="E1114" s="11">
        <v>213</v>
      </c>
      <c r="F1114" s="11">
        <v>381.8</v>
      </c>
      <c r="G1114" s="11">
        <v>60</v>
      </c>
      <c r="H1114">
        <v>0</v>
      </c>
      <c r="I1114" s="11">
        <v>1</v>
      </c>
      <c r="J1114" s="11">
        <v>43</v>
      </c>
      <c r="K1114">
        <v>0.81352999999999998</v>
      </c>
      <c r="N1114">
        <v>1.48</v>
      </c>
      <c r="O1114" s="11">
        <v>0.31</v>
      </c>
      <c r="P1114" s="11">
        <v>5</v>
      </c>
      <c r="Q1114" s="11">
        <v>11.2</v>
      </c>
      <c r="R1114">
        <v>45.7</v>
      </c>
      <c r="S1114">
        <v>261.8</v>
      </c>
      <c r="T1114" s="11">
        <v>80</v>
      </c>
      <c r="W1114">
        <v>0</v>
      </c>
      <c r="X1114">
        <v>1</v>
      </c>
      <c r="Y1114">
        <v>120</v>
      </c>
      <c r="Z1114">
        <v>12.059999999999999</v>
      </c>
    </row>
    <row r="1115" spans="1:26" x14ac:dyDescent="0.25">
      <c r="A1115" s="11">
        <v>1.665</v>
      </c>
      <c r="B1115">
        <v>4</v>
      </c>
      <c r="C1115" s="11">
        <v>5</v>
      </c>
      <c r="D1115" s="11">
        <v>8.6</v>
      </c>
      <c r="E1115" s="11">
        <v>213</v>
      </c>
      <c r="F1115" s="11">
        <v>381.8</v>
      </c>
      <c r="G1115" s="11">
        <v>80</v>
      </c>
      <c r="H1115">
        <v>0</v>
      </c>
      <c r="I1115" s="11">
        <v>1</v>
      </c>
      <c r="J1115" s="11">
        <v>43</v>
      </c>
      <c r="K1115">
        <v>0.80106999999999995</v>
      </c>
      <c r="N1115">
        <v>1.52</v>
      </c>
      <c r="O1115" s="11">
        <v>0.31</v>
      </c>
      <c r="P1115" s="11">
        <v>5</v>
      </c>
      <c r="Q1115" s="11">
        <v>11.2</v>
      </c>
      <c r="R1115">
        <v>45.7</v>
      </c>
      <c r="S1115">
        <v>261.8</v>
      </c>
      <c r="T1115" s="11">
        <v>100</v>
      </c>
      <c r="W1115">
        <v>0</v>
      </c>
      <c r="X1115">
        <v>1</v>
      </c>
      <c r="Y1115">
        <v>120</v>
      </c>
      <c r="Z1115">
        <v>6.6120000000000001</v>
      </c>
    </row>
    <row r="1116" spans="1:26" x14ac:dyDescent="0.25">
      <c r="A1116" s="11">
        <v>1.665</v>
      </c>
      <c r="B1116">
        <v>4</v>
      </c>
      <c r="C1116" s="11">
        <v>5</v>
      </c>
      <c r="D1116" s="11">
        <v>8.6</v>
      </c>
      <c r="E1116" s="11">
        <v>213</v>
      </c>
      <c r="F1116" s="11">
        <v>381.8</v>
      </c>
      <c r="G1116" s="11">
        <v>100</v>
      </c>
      <c r="H1116">
        <v>0</v>
      </c>
      <c r="I1116" s="11">
        <v>1</v>
      </c>
      <c r="J1116" s="11">
        <v>43</v>
      </c>
      <c r="K1116">
        <v>0.84885999999999995</v>
      </c>
      <c r="N1116">
        <v>1.54</v>
      </c>
      <c r="O1116" s="11">
        <v>1</v>
      </c>
      <c r="P1116" s="11">
        <v>5</v>
      </c>
      <c r="Q1116" s="11">
        <v>8</v>
      </c>
      <c r="R1116">
        <v>210</v>
      </c>
      <c r="S1116">
        <v>180</v>
      </c>
      <c r="T1116" s="11">
        <v>0</v>
      </c>
      <c r="W1116">
        <v>0</v>
      </c>
      <c r="X1116">
        <v>1</v>
      </c>
      <c r="Y1116">
        <v>7</v>
      </c>
      <c r="Z1116">
        <v>2.2126999999999999</v>
      </c>
    </row>
    <row r="1117" spans="1:26" x14ac:dyDescent="0.25">
      <c r="A1117" s="11">
        <v>1.665</v>
      </c>
      <c r="B1117">
        <v>4</v>
      </c>
      <c r="C1117" s="11">
        <v>5</v>
      </c>
      <c r="D1117" s="11">
        <v>8.6</v>
      </c>
      <c r="E1117" s="11">
        <v>213</v>
      </c>
      <c r="F1117" s="11">
        <v>381.8</v>
      </c>
      <c r="G1117" s="11">
        <v>5</v>
      </c>
      <c r="H1117">
        <v>0</v>
      </c>
      <c r="I1117" s="11">
        <v>1</v>
      </c>
      <c r="J1117" s="11">
        <v>76</v>
      </c>
      <c r="K1117">
        <v>1.3746</v>
      </c>
      <c r="N1117">
        <v>1.54</v>
      </c>
      <c r="O1117" s="11">
        <v>1</v>
      </c>
      <c r="P1117" s="11">
        <v>5</v>
      </c>
      <c r="Q1117" s="11">
        <v>8</v>
      </c>
      <c r="R1117">
        <v>210</v>
      </c>
      <c r="S1117">
        <v>180</v>
      </c>
      <c r="T1117" s="11">
        <v>30</v>
      </c>
      <c r="W1117">
        <v>0</v>
      </c>
      <c r="X1117">
        <v>1</v>
      </c>
      <c r="Y1117">
        <v>7</v>
      </c>
      <c r="Z1117">
        <v>2.2759999999999998</v>
      </c>
    </row>
    <row r="1118" spans="1:26" x14ac:dyDescent="0.25">
      <c r="A1118" s="11">
        <v>1.665</v>
      </c>
      <c r="B1118">
        <v>4</v>
      </c>
      <c r="C1118" s="11">
        <v>5</v>
      </c>
      <c r="D1118" s="11">
        <v>8.6</v>
      </c>
      <c r="E1118" s="11">
        <v>213</v>
      </c>
      <c r="F1118" s="11">
        <v>381.8</v>
      </c>
      <c r="G1118" s="11">
        <v>10</v>
      </c>
      <c r="H1118">
        <v>0</v>
      </c>
      <c r="I1118" s="11">
        <v>1</v>
      </c>
      <c r="J1118" s="11">
        <v>76</v>
      </c>
      <c r="K1118">
        <v>1.3621300000000001</v>
      </c>
      <c r="N1118">
        <v>1.54</v>
      </c>
      <c r="O1118" s="11">
        <v>1</v>
      </c>
      <c r="P1118" s="11">
        <v>5</v>
      </c>
      <c r="Q1118" s="11">
        <v>8</v>
      </c>
      <c r="R1118">
        <v>210</v>
      </c>
      <c r="S1118">
        <v>180</v>
      </c>
      <c r="T1118" s="11">
        <v>50</v>
      </c>
      <c r="W1118">
        <v>0</v>
      </c>
      <c r="X1118">
        <v>1</v>
      </c>
      <c r="Y1118">
        <v>7</v>
      </c>
      <c r="Z1118">
        <v>1.3478000000000001</v>
      </c>
    </row>
    <row r="1119" spans="1:26" x14ac:dyDescent="0.25">
      <c r="A1119" s="11">
        <v>1.665</v>
      </c>
      <c r="B1119">
        <v>4</v>
      </c>
      <c r="C1119" s="11">
        <v>5</v>
      </c>
      <c r="D1119" s="11">
        <v>8.6</v>
      </c>
      <c r="E1119" s="11">
        <v>213</v>
      </c>
      <c r="F1119" s="11">
        <v>381.8</v>
      </c>
      <c r="G1119" s="11">
        <v>20</v>
      </c>
      <c r="H1119">
        <v>0</v>
      </c>
      <c r="I1119" s="11">
        <v>1</v>
      </c>
      <c r="J1119" s="11">
        <v>76</v>
      </c>
      <c r="K1119">
        <v>1.5055099999999999</v>
      </c>
      <c r="N1119">
        <v>1.54</v>
      </c>
      <c r="O1119" s="11">
        <v>1</v>
      </c>
      <c r="P1119" s="11">
        <v>5</v>
      </c>
      <c r="Q1119" s="11">
        <v>8</v>
      </c>
      <c r="R1119">
        <v>210</v>
      </c>
      <c r="S1119">
        <v>180</v>
      </c>
      <c r="T1119" s="11">
        <v>100</v>
      </c>
      <c r="W1119">
        <v>0</v>
      </c>
      <c r="X1119">
        <v>1</v>
      </c>
      <c r="Y1119">
        <v>7</v>
      </c>
      <c r="Z1119">
        <v>0.24479999999999999</v>
      </c>
    </row>
    <row r="1120" spans="1:26" x14ac:dyDescent="0.25">
      <c r="A1120" s="11">
        <v>1.665</v>
      </c>
      <c r="B1120">
        <v>4</v>
      </c>
      <c r="C1120" s="11">
        <v>5</v>
      </c>
      <c r="D1120" s="11">
        <v>8.6</v>
      </c>
      <c r="E1120" s="11">
        <v>213</v>
      </c>
      <c r="F1120" s="11">
        <v>381.8</v>
      </c>
      <c r="G1120" s="11">
        <v>30</v>
      </c>
      <c r="H1120">
        <v>0</v>
      </c>
      <c r="I1120" s="11">
        <v>1</v>
      </c>
      <c r="J1120" s="11">
        <v>76</v>
      </c>
      <c r="K1120">
        <v>1.5304500000000001</v>
      </c>
      <c r="N1120">
        <v>1.54</v>
      </c>
      <c r="O1120" s="11">
        <v>1</v>
      </c>
      <c r="P1120" s="11">
        <v>5</v>
      </c>
      <c r="Q1120" s="11">
        <v>8</v>
      </c>
      <c r="R1120">
        <v>210</v>
      </c>
      <c r="S1120">
        <v>180</v>
      </c>
      <c r="T1120" s="11">
        <v>150</v>
      </c>
      <c r="W1120">
        <v>0</v>
      </c>
      <c r="X1120">
        <v>1</v>
      </c>
      <c r="Y1120">
        <v>7</v>
      </c>
      <c r="Z1120">
        <v>0.8294999999999999</v>
      </c>
    </row>
    <row r="1121" spans="1:26" x14ac:dyDescent="0.25">
      <c r="A1121" s="11">
        <v>1.665</v>
      </c>
      <c r="B1121">
        <v>4</v>
      </c>
      <c r="C1121" s="11">
        <v>5</v>
      </c>
      <c r="D1121" s="11">
        <v>8.6</v>
      </c>
      <c r="E1121" s="11">
        <v>213</v>
      </c>
      <c r="F1121" s="11">
        <v>381.8</v>
      </c>
      <c r="G1121" s="11">
        <v>45</v>
      </c>
      <c r="H1121">
        <v>0</v>
      </c>
      <c r="I1121" s="11">
        <v>1</v>
      </c>
      <c r="J1121" s="11">
        <v>76</v>
      </c>
      <c r="K1121">
        <v>1.3517399999999999</v>
      </c>
      <c r="N1121">
        <v>1.54</v>
      </c>
      <c r="O1121" s="11">
        <v>1</v>
      </c>
      <c r="P1121" s="11">
        <v>5</v>
      </c>
      <c r="Q1121" s="11">
        <v>8</v>
      </c>
      <c r="R1121">
        <v>210</v>
      </c>
      <c r="S1121">
        <v>180</v>
      </c>
      <c r="T1121" s="11">
        <v>200</v>
      </c>
      <c r="W1121">
        <v>0</v>
      </c>
      <c r="X1121">
        <v>1</v>
      </c>
      <c r="Y1121">
        <v>7</v>
      </c>
      <c r="Z1121">
        <v>1.2031000000000001</v>
      </c>
    </row>
    <row r="1122" spans="1:26" x14ac:dyDescent="0.25">
      <c r="A1122" s="11">
        <v>1.665</v>
      </c>
      <c r="B1122">
        <v>4</v>
      </c>
      <c r="C1122" s="11">
        <v>5</v>
      </c>
      <c r="D1122" s="11">
        <v>8.6</v>
      </c>
      <c r="E1122" s="11">
        <v>213</v>
      </c>
      <c r="F1122" s="11">
        <v>381.8</v>
      </c>
      <c r="G1122" s="11">
        <v>60</v>
      </c>
      <c r="H1122">
        <v>0</v>
      </c>
      <c r="I1122" s="11">
        <v>1</v>
      </c>
      <c r="J1122" s="11">
        <v>76</v>
      </c>
      <c r="K1122">
        <v>1.1231599999999999</v>
      </c>
      <c r="N1122">
        <v>1.54</v>
      </c>
      <c r="O1122" s="11">
        <v>1</v>
      </c>
      <c r="P1122" s="11">
        <v>5</v>
      </c>
      <c r="Q1122" s="11">
        <v>8</v>
      </c>
      <c r="R1122">
        <v>210</v>
      </c>
      <c r="S1122">
        <v>180</v>
      </c>
      <c r="T1122" s="11">
        <v>300</v>
      </c>
      <c r="W1122">
        <v>0</v>
      </c>
      <c r="X1122">
        <v>1</v>
      </c>
      <c r="Y1122">
        <v>7</v>
      </c>
      <c r="Z1122">
        <v>1.3568</v>
      </c>
    </row>
    <row r="1123" spans="1:26" x14ac:dyDescent="0.25">
      <c r="A1123" s="11">
        <v>1.665</v>
      </c>
      <c r="B1123">
        <v>4</v>
      </c>
      <c r="C1123" s="11">
        <v>5</v>
      </c>
      <c r="D1123" s="11">
        <v>8.6</v>
      </c>
      <c r="E1123" s="11">
        <v>213</v>
      </c>
      <c r="F1123" s="11">
        <v>381.8</v>
      </c>
      <c r="G1123" s="11">
        <v>80</v>
      </c>
      <c r="H1123">
        <v>0</v>
      </c>
      <c r="I1123" s="11">
        <v>1</v>
      </c>
      <c r="J1123" s="11">
        <v>76</v>
      </c>
      <c r="K1123">
        <v>0.94445000000000001</v>
      </c>
      <c r="N1123">
        <v>1.54</v>
      </c>
      <c r="O1123" s="11">
        <v>1</v>
      </c>
      <c r="P1123" s="11">
        <v>5</v>
      </c>
      <c r="Q1123" s="11">
        <v>8</v>
      </c>
      <c r="R1123">
        <v>210</v>
      </c>
      <c r="S1123">
        <v>240</v>
      </c>
      <c r="T1123" s="11">
        <v>0</v>
      </c>
      <c r="W1123">
        <v>0</v>
      </c>
      <c r="X1123">
        <v>1</v>
      </c>
      <c r="Y1123">
        <v>7</v>
      </c>
      <c r="Z1123">
        <v>0.50029999999999997</v>
      </c>
    </row>
    <row r="1124" spans="1:26" x14ac:dyDescent="0.25">
      <c r="A1124" s="11">
        <v>1.665</v>
      </c>
      <c r="B1124">
        <v>4</v>
      </c>
      <c r="C1124" s="11">
        <v>5</v>
      </c>
      <c r="D1124" s="11">
        <v>8.6</v>
      </c>
      <c r="E1124" s="11">
        <v>213</v>
      </c>
      <c r="F1124" s="11">
        <v>381.8</v>
      </c>
      <c r="G1124" s="11">
        <v>100</v>
      </c>
      <c r="H1124">
        <v>0</v>
      </c>
      <c r="I1124" s="11">
        <v>1</v>
      </c>
      <c r="J1124" s="11">
        <v>76</v>
      </c>
      <c r="K1124">
        <v>1.0275700000000001</v>
      </c>
      <c r="N1124">
        <v>1.54</v>
      </c>
      <c r="O1124" s="11">
        <v>1</v>
      </c>
      <c r="P1124" s="11">
        <v>5</v>
      </c>
      <c r="Q1124" s="11">
        <v>8</v>
      </c>
      <c r="R1124">
        <v>210</v>
      </c>
      <c r="S1124">
        <v>240</v>
      </c>
      <c r="T1124" s="11">
        <v>30</v>
      </c>
      <c r="W1124">
        <v>0</v>
      </c>
      <c r="X1124">
        <v>1</v>
      </c>
      <c r="Y1124">
        <v>7</v>
      </c>
      <c r="Z1124">
        <v>0.3165</v>
      </c>
    </row>
    <row r="1125" spans="1:26" x14ac:dyDescent="0.25">
      <c r="A1125" s="11">
        <v>1.665</v>
      </c>
      <c r="B1125">
        <v>4</v>
      </c>
      <c r="C1125" s="11">
        <v>5</v>
      </c>
      <c r="D1125" s="11">
        <v>8.6</v>
      </c>
      <c r="E1125" s="11">
        <v>213</v>
      </c>
      <c r="F1125" s="11">
        <v>381.8</v>
      </c>
      <c r="G1125" s="11">
        <v>5</v>
      </c>
      <c r="H1125">
        <v>0</v>
      </c>
      <c r="I1125" s="11">
        <v>1</v>
      </c>
      <c r="J1125" s="11">
        <v>103</v>
      </c>
      <c r="K1125">
        <v>1.54084</v>
      </c>
      <c r="N1125">
        <v>1.54</v>
      </c>
      <c r="O1125" s="11">
        <v>1</v>
      </c>
      <c r="P1125" s="11">
        <v>5</v>
      </c>
      <c r="Q1125" s="11">
        <v>8</v>
      </c>
      <c r="R1125">
        <v>210</v>
      </c>
      <c r="S1125">
        <v>240</v>
      </c>
      <c r="T1125" s="11">
        <v>50</v>
      </c>
      <c r="W1125">
        <v>0</v>
      </c>
      <c r="X1125">
        <v>1</v>
      </c>
      <c r="Y1125">
        <v>7</v>
      </c>
      <c r="Z1125">
        <v>0.58169999999999999</v>
      </c>
    </row>
    <row r="1126" spans="1:26" x14ac:dyDescent="0.25">
      <c r="A1126" s="11">
        <v>1.665</v>
      </c>
      <c r="B1126">
        <v>4</v>
      </c>
      <c r="C1126" s="11">
        <v>5</v>
      </c>
      <c r="D1126" s="11">
        <v>8.6</v>
      </c>
      <c r="E1126" s="11">
        <v>213</v>
      </c>
      <c r="F1126" s="11">
        <v>381.8</v>
      </c>
      <c r="G1126" s="11">
        <v>10</v>
      </c>
      <c r="H1126">
        <v>0</v>
      </c>
      <c r="I1126" s="11">
        <v>1</v>
      </c>
      <c r="J1126" s="11">
        <v>103</v>
      </c>
      <c r="K1126">
        <v>1.70916</v>
      </c>
      <c r="N1126">
        <v>1.54</v>
      </c>
      <c r="O1126" s="11">
        <v>1</v>
      </c>
      <c r="P1126" s="11">
        <v>5</v>
      </c>
      <c r="Q1126" s="11">
        <v>8</v>
      </c>
      <c r="R1126">
        <v>210</v>
      </c>
      <c r="S1126">
        <v>240</v>
      </c>
      <c r="T1126" s="11">
        <v>100</v>
      </c>
      <c r="W1126">
        <v>0</v>
      </c>
      <c r="X1126">
        <v>1</v>
      </c>
      <c r="Y1126">
        <v>7</v>
      </c>
      <c r="Z1126">
        <v>0.94630000000000003</v>
      </c>
    </row>
    <row r="1127" spans="1:26" x14ac:dyDescent="0.25">
      <c r="A1127" s="11">
        <v>1.665</v>
      </c>
      <c r="B1127">
        <v>4</v>
      </c>
      <c r="C1127" s="11">
        <v>5</v>
      </c>
      <c r="D1127" s="11">
        <v>8.6</v>
      </c>
      <c r="E1127" s="11">
        <v>213</v>
      </c>
      <c r="F1127" s="11">
        <v>381.8</v>
      </c>
      <c r="G1127" s="11">
        <v>20</v>
      </c>
      <c r="H1127">
        <v>0</v>
      </c>
      <c r="I1127" s="11">
        <v>1</v>
      </c>
      <c r="J1127" s="11">
        <v>103</v>
      </c>
      <c r="K1127">
        <v>1.6738299999999999</v>
      </c>
      <c r="N1127">
        <v>1.54</v>
      </c>
      <c r="O1127" s="11">
        <v>1</v>
      </c>
      <c r="P1127" s="11">
        <v>5</v>
      </c>
      <c r="Q1127" s="11">
        <v>8</v>
      </c>
      <c r="R1127">
        <v>210</v>
      </c>
      <c r="S1127">
        <v>240</v>
      </c>
      <c r="T1127" s="11">
        <v>150</v>
      </c>
      <c r="W1127">
        <v>0</v>
      </c>
      <c r="X1127">
        <v>1</v>
      </c>
      <c r="Y1127">
        <v>7</v>
      </c>
      <c r="Z1127">
        <v>1.0005999999999999</v>
      </c>
    </row>
    <row r="1128" spans="1:26" x14ac:dyDescent="0.25">
      <c r="A1128" s="11">
        <v>1.665</v>
      </c>
      <c r="B1128">
        <v>4</v>
      </c>
      <c r="C1128" s="11">
        <v>5</v>
      </c>
      <c r="D1128" s="11">
        <v>8.6</v>
      </c>
      <c r="E1128" s="11">
        <v>213</v>
      </c>
      <c r="F1128" s="11">
        <v>381.8</v>
      </c>
      <c r="G1128" s="11">
        <v>30</v>
      </c>
      <c r="H1128">
        <v>0</v>
      </c>
      <c r="I1128" s="11">
        <v>1</v>
      </c>
      <c r="J1128" s="11">
        <v>103</v>
      </c>
      <c r="K1128">
        <v>1.6842200000000001</v>
      </c>
      <c r="N1128">
        <v>1.54</v>
      </c>
      <c r="O1128" s="11">
        <v>1</v>
      </c>
      <c r="P1128" s="11">
        <v>5</v>
      </c>
      <c r="Q1128" s="11">
        <v>8</v>
      </c>
      <c r="R1128">
        <v>210</v>
      </c>
      <c r="S1128">
        <v>240</v>
      </c>
      <c r="T1128" s="11">
        <v>200</v>
      </c>
      <c r="W1128">
        <v>0</v>
      </c>
      <c r="X1128">
        <v>1</v>
      </c>
      <c r="Y1128">
        <v>7</v>
      </c>
      <c r="Z1128">
        <v>1.1934</v>
      </c>
    </row>
    <row r="1129" spans="1:26" x14ac:dyDescent="0.25">
      <c r="A1129" s="11">
        <v>1.665</v>
      </c>
      <c r="B1129">
        <v>4</v>
      </c>
      <c r="C1129" s="11">
        <v>5</v>
      </c>
      <c r="D1129" s="11">
        <v>8.6</v>
      </c>
      <c r="E1129" s="11">
        <v>213</v>
      </c>
      <c r="F1129" s="11">
        <v>381.8</v>
      </c>
      <c r="G1129" s="11">
        <v>45</v>
      </c>
      <c r="H1129">
        <v>0</v>
      </c>
      <c r="I1129" s="11">
        <v>1</v>
      </c>
      <c r="J1129" s="11">
        <v>103</v>
      </c>
      <c r="K1129">
        <v>1.6489</v>
      </c>
      <c r="N1129">
        <v>1.54</v>
      </c>
      <c r="O1129" s="11">
        <v>1</v>
      </c>
      <c r="P1129" s="11">
        <v>5</v>
      </c>
      <c r="Q1129" s="11">
        <v>8</v>
      </c>
      <c r="R1129">
        <v>210</v>
      </c>
      <c r="S1129">
        <v>240</v>
      </c>
      <c r="T1129" s="11">
        <v>300</v>
      </c>
      <c r="W1129">
        <v>0</v>
      </c>
      <c r="X1129">
        <v>1</v>
      </c>
      <c r="Y1129">
        <v>7</v>
      </c>
      <c r="Z1129">
        <v>1.8201999999999998</v>
      </c>
    </row>
    <row r="1130" spans="1:26" x14ac:dyDescent="0.25">
      <c r="A1130" s="11">
        <v>1.665</v>
      </c>
      <c r="B1130">
        <v>4</v>
      </c>
      <c r="C1130" s="11">
        <v>5</v>
      </c>
      <c r="D1130" s="11">
        <v>8.6</v>
      </c>
      <c r="E1130" s="11">
        <v>213</v>
      </c>
      <c r="F1130" s="11">
        <v>381.8</v>
      </c>
      <c r="G1130" s="11">
        <v>60</v>
      </c>
      <c r="H1130">
        <v>0</v>
      </c>
      <c r="I1130" s="11">
        <v>1</v>
      </c>
      <c r="J1130" s="11">
        <v>103</v>
      </c>
      <c r="K1130">
        <v>1.69669</v>
      </c>
      <c r="N1130">
        <v>1.54</v>
      </c>
      <c r="O1130" s="11">
        <v>1</v>
      </c>
      <c r="P1130" s="11">
        <v>5</v>
      </c>
      <c r="Q1130" s="11">
        <v>8</v>
      </c>
      <c r="R1130">
        <v>210</v>
      </c>
      <c r="S1130">
        <v>300</v>
      </c>
      <c r="T1130" s="11">
        <v>0</v>
      </c>
      <c r="W1130">
        <v>0</v>
      </c>
      <c r="X1130">
        <v>1</v>
      </c>
      <c r="Y1130">
        <v>7</v>
      </c>
      <c r="Z1130">
        <v>0.2069</v>
      </c>
    </row>
    <row r="1131" spans="1:26" x14ac:dyDescent="0.25">
      <c r="A1131" s="11">
        <v>1.665</v>
      </c>
      <c r="B1131">
        <v>4</v>
      </c>
      <c r="C1131" s="11">
        <v>5</v>
      </c>
      <c r="D1131" s="11">
        <v>8.6</v>
      </c>
      <c r="E1131" s="11">
        <v>213</v>
      </c>
      <c r="F1131" s="11">
        <v>381.8</v>
      </c>
      <c r="G1131" s="11">
        <v>80</v>
      </c>
      <c r="H1131">
        <v>0</v>
      </c>
      <c r="I1131" s="11">
        <v>1</v>
      </c>
      <c r="J1131" s="11">
        <v>103</v>
      </c>
      <c r="K1131">
        <v>1.6842200000000001</v>
      </c>
      <c r="N1131">
        <v>1.54</v>
      </c>
      <c r="O1131" s="11">
        <v>1</v>
      </c>
      <c r="P1131" s="11">
        <v>5</v>
      </c>
      <c r="Q1131" s="11">
        <v>8</v>
      </c>
      <c r="R1131">
        <v>210</v>
      </c>
      <c r="S1131">
        <v>300</v>
      </c>
      <c r="T1131" s="11">
        <v>30</v>
      </c>
      <c r="W1131">
        <v>0</v>
      </c>
      <c r="X1131">
        <v>1</v>
      </c>
      <c r="Y1131">
        <v>7</v>
      </c>
      <c r="Z1131">
        <v>0.67759999999999998</v>
      </c>
    </row>
    <row r="1132" spans="1:26" x14ac:dyDescent="0.25">
      <c r="A1132" s="11">
        <v>1.665</v>
      </c>
      <c r="B1132">
        <v>4</v>
      </c>
      <c r="C1132" s="11">
        <v>5</v>
      </c>
      <c r="D1132" s="11">
        <v>8.6</v>
      </c>
      <c r="E1132" s="11">
        <v>213</v>
      </c>
      <c r="F1132" s="11">
        <v>381.8</v>
      </c>
      <c r="G1132" s="11">
        <v>100</v>
      </c>
      <c r="H1132">
        <v>0</v>
      </c>
      <c r="I1132" s="11">
        <v>1</v>
      </c>
      <c r="J1132" s="11">
        <v>103</v>
      </c>
      <c r="K1132">
        <v>1.6738299999999999</v>
      </c>
      <c r="N1132">
        <v>1.54</v>
      </c>
      <c r="O1132" s="11">
        <v>1</v>
      </c>
      <c r="P1132" s="11">
        <v>5</v>
      </c>
      <c r="Q1132" s="11">
        <v>8</v>
      </c>
      <c r="R1132">
        <v>210</v>
      </c>
      <c r="S1132">
        <v>300</v>
      </c>
      <c r="T1132" s="11">
        <v>50</v>
      </c>
      <c r="W1132">
        <v>0</v>
      </c>
      <c r="X1132">
        <v>1</v>
      </c>
      <c r="Y1132">
        <v>7</v>
      </c>
      <c r="Z1132">
        <v>1.1872</v>
      </c>
    </row>
    <row r="1133" spans="1:26" x14ac:dyDescent="0.25">
      <c r="A1133" s="11">
        <v>1.665</v>
      </c>
      <c r="B1133">
        <v>4</v>
      </c>
      <c r="C1133" s="11">
        <v>5</v>
      </c>
      <c r="D1133" s="11">
        <v>8.6</v>
      </c>
      <c r="E1133" s="11">
        <v>213</v>
      </c>
      <c r="F1133" s="11">
        <v>381.8</v>
      </c>
      <c r="G1133" s="11">
        <v>5</v>
      </c>
      <c r="H1133">
        <v>0</v>
      </c>
      <c r="I1133" s="11">
        <v>1</v>
      </c>
      <c r="J1133" s="11">
        <v>140</v>
      </c>
      <c r="K1133">
        <v>2.4863400000000002</v>
      </c>
      <c r="N1133">
        <v>1.54</v>
      </c>
      <c r="O1133" s="11">
        <v>1</v>
      </c>
      <c r="P1133" s="11">
        <v>5</v>
      </c>
      <c r="Q1133" s="11">
        <v>8</v>
      </c>
      <c r="R1133">
        <v>210</v>
      </c>
      <c r="S1133">
        <v>300</v>
      </c>
      <c r="T1133" s="11">
        <v>100</v>
      </c>
      <c r="W1133">
        <v>0</v>
      </c>
      <c r="X1133">
        <v>1</v>
      </c>
      <c r="Y1133">
        <v>7</v>
      </c>
      <c r="Z1133">
        <v>0.99540000000000006</v>
      </c>
    </row>
    <row r="1134" spans="1:26" x14ac:dyDescent="0.25">
      <c r="A1134" s="11">
        <v>1.665</v>
      </c>
      <c r="B1134">
        <v>4</v>
      </c>
      <c r="C1134" s="11">
        <v>5</v>
      </c>
      <c r="D1134" s="11">
        <v>8.6</v>
      </c>
      <c r="E1134" s="11">
        <v>213</v>
      </c>
      <c r="F1134" s="11">
        <v>381.8</v>
      </c>
      <c r="G1134" s="11">
        <v>10</v>
      </c>
      <c r="H1134">
        <v>0</v>
      </c>
      <c r="I1134" s="11">
        <v>1</v>
      </c>
      <c r="J1134" s="11">
        <v>140</v>
      </c>
      <c r="K1134">
        <v>2.10398</v>
      </c>
      <c r="N1134">
        <v>1.54</v>
      </c>
      <c r="O1134" s="11">
        <v>1</v>
      </c>
      <c r="P1134" s="11">
        <v>5</v>
      </c>
      <c r="Q1134" s="11">
        <v>8</v>
      </c>
      <c r="R1134">
        <v>210</v>
      </c>
      <c r="S1134">
        <v>300</v>
      </c>
      <c r="T1134" s="11">
        <v>150</v>
      </c>
      <c r="W1134">
        <v>0</v>
      </c>
      <c r="X1134">
        <v>1</v>
      </c>
      <c r="Y1134">
        <v>7</v>
      </c>
      <c r="Z1134">
        <v>1.0403</v>
      </c>
    </row>
    <row r="1135" spans="1:26" x14ac:dyDescent="0.25">
      <c r="A1135" s="11">
        <v>1.665</v>
      </c>
      <c r="B1135">
        <v>4</v>
      </c>
      <c r="C1135" s="11">
        <v>5</v>
      </c>
      <c r="D1135" s="11">
        <v>8.6</v>
      </c>
      <c r="E1135" s="11">
        <v>213</v>
      </c>
      <c r="F1135" s="11">
        <v>381.8</v>
      </c>
      <c r="G1135" s="11">
        <v>20</v>
      </c>
      <c r="H1135">
        <v>0</v>
      </c>
      <c r="I1135" s="11">
        <v>1</v>
      </c>
      <c r="J1135" s="11">
        <v>140</v>
      </c>
      <c r="K1135">
        <v>2.2951600000000001</v>
      </c>
      <c r="N1135">
        <v>1.54</v>
      </c>
      <c r="O1135" s="11">
        <v>1</v>
      </c>
      <c r="P1135" s="11">
        <v>5</v>
      </c>
      <c r="Q1135" s="11">
        <v>8</v>
      </c>
      <c r="R1135">
        <v>210</v>
      </c>
      <c r="S1135">
        <v>300</v>
      </c>
      <c r="T1135" s="11">
        <v>200</v>
      </c>
      <c r="W1135">
        <v>0</v>
      </c>
      <c r="X1135">
        <v>1</v>
      </c>
      <c r="Y1135">
        <v>7</v>
      </c>
      <c r="Z1135">
        <v>1.6849000000000001</v>
      </c>
    </row>
    <row r="1136" spans="1:26" x14ac:dyDescent="0.25">
      <c r="A1136" s="11">
        <v>1.665</v>
      </c>
      <c r="B1136">
        <v>4</v>
      </c>
      <c r="C1136" s="11">
        <v>5</v>
      </c>
      <c r="D1136" s="11">
        <v>8.6</v>
      </c>
      <c r="E1136" s="11">
        <v>213</v>
      </c>
      <c r="F1136" s="11">
        <v>381.8</v>
      </c>
      <c r="G1136" s="11">
        <v>30</v>
      </c>
      <c r="H1136">
        <v>0</v>
      </c>
      <c r="I1136" s="11">
        <v>1</v>
      </c>
      <c r="J1136" s="11">
        <v>140</v>
      </c>
      <c r="K1136">
        <v>2.5216599999999998</v>
      </c>
      <c r="N1136">
        <v>1.54</v>
      </c>
      <c r="O1136" s="11">
        <v>1</v>
      </c>
      <c r="P1136" s="11">
        <v>5</v>
      </c>
      <c r="Q1136" s="11">
        <v>8</v>
      </c>
      <c r="R1136">
        <v>210</v>
      </c>
      <c r="S1136">
        <v>300</v>
      </c>
      <c r="T1136" s="11">
        <v>300</v>
      </c>
      <c r="W1136">
        <v>0</v>
      </c>
      <c r="X1136">
        <v>1</v>
      </c>
      <c r="Y1136">
        <v>7</v>
      </c>
      <c r="Z1136">
        <v>2.0566</v>
      </c>
    </row>
    <row r="1137" spans="1:26" x14ac:dyDescent="0.25">
      <c r="A1137" s="11">
        <v>1.665</v>
      </c>
      <c r="B1137">
        <v>4</v>
      </c>
      <c r="C1137" s="11">
        <v>5</v>
      </c>
      <c r="D1137" s="11">
        <v>8.6</v>
      </c>
      <c r="E1137" s="11">
        <v>213</v>
      </c>
      <c r="F1137" s="11">
        <v>381.8</v>
      </c>
      <c r="G1137" s="11">
        <v>45</v>
      </c>
      <c r="H1137">
        <v>0</v>
      </c>
      <c r="I1137" s="11">
        <v>1</v>
      </c>
      <c r="J1137" s="11">
        <v>140</v>
      </c>
      <c r="K1137">
        <v>2.2951600000000001</v>
      </c>
      <c r="N1137">
        <v>1.54</v>
      </c>
      <c r="O1137" s="11">
        <v>1</v>
      </c>
      <c r="P1137" s="11">
        <v>5</v>
      </c>
      <c r="Q1137" s="11">
        <v>8</v>
      </c>
      <c r="R1137">
        <v>210</v>
      </c>
      <c r="S1137">
        <v>360</v>
      </c>
      <c r="T1137" s="11">
        <v>0</v>
      </c>
      <c r="W1137">
        <v>0</v>
      </c>
      <c r="X1137">
        <v>1</v>
      </c>
      <c r="Y1137">
        <v>7</v>
      </c>
      <c r="Z1137">
        <v>1.0051000000000001</v>
      </c>
    </row>
    <row r="1138" spans="1:26" x14ac:dyDescent="0.25">
      <c r="A1138" s="11">
        <v>1.665</v>
      </c>
      <c r="B1138">
        <v>4</v>
      </c>
      <c r="C1138" s="11">
        <v>5</v>
      </c>
      <c r="D1138" s="11">
        <v>8.6</v>
      </c>
      <c r="E1138" s="11">
        <v>213</v>
      </c>
      <c r="F1138" s="11">
        <v>381.8</v>
      </c>
      <c r="G1138" s="11">
        <v>60</v>
      </c>
      <c r="H1138">
        <v>0</v>
      </c>
      <c r="I1138" s="11">
        <v>1</v>
      </c>
      <c r="J1138" s="11">
        <v>140</v>
      </c>
      <c r="K1138">
        <v>2.0083899999999999</v>
      </c>
      <c r="N1138">
        <v>1.54</v>
      </c>
      <c r="O1138" s="11">
        <v>1</v>
      </c>
      <c r="P1138" s="11">
        <v>5</v>
      </c>
      <c r="Q1138" s="11">
        <v>8</v>
      </c>
      <c r="R1138">
        <v>210</v>
      </c>
      <c r="S1138">
        <v>360</v>
      </c>
      <c r="T1138" s="11">
        <v>30</v>
      </c>
      <c r="W1138">
        <v>0</v>
      </c>
      <c r="X1138">
        <v>1</v>
      </c>
      <c r="Y1138">
        <v>7</v>
      </c>
      <c r="Z1138">
        <v>0.64510000000000001</v>
      </c>
    </row>
    <row r="1139" spans="1:26" x14ac:dyDescent="0.25">
      <c r="A1139" s="11">
        <v>1.665</v>
      </c>
      <c r="B1139">
        <v>4</v>
      </c>
      <c r="C1139" s="11">
        <v>5</v>
      </c>
      <c r="D1139" s="11">
        <v>8.6</v>
      </c>
      <c r="E1139" s="11">
        <v>213</v>
      </c>
      <c r="F1139" s="11">
        <v>381.8</v>
      </c>
      <c r="G1139" s="11">
        <v>80</v>
      </c>
      <c r="H1139">
        <v>0</v>
      </c>
      <c r="I1139" s="11">
        <v>1</v>
      </c>
      <c r="J1139" s="11">
        <v>140</v>
      </c>
      <c r="K1139">
        <v>1.1834199999999999</v>
      </c>
      <c r="N1139">
        <v>1.54</v>
      </c>
      <c r="O1139" s="11">
        <v>1</v>
      </c>
      <c r="P1139" s="11">
        <v>5</v>
      </c>
      <c r="Q1139" s="11">
        <v>8</v>
      </c>
      <c r="R1139">
        <v>210</v>
      </c>
      <c r="S1139">
        <v>360</v>
      </c>
      <c r="T1139" s="11">
        <v>50</v>
      </c>
      <c r="W1139">
        <v>0</v>
      </c>
      <c r="X1139">
        <v>1</v>
      </c>
      <c r="Y1139">
        <v>7</v>
      </c>
      <c r="Z1139">
        <v>1.0951</v>
      </c>
    </row>
    <row r="1140" spans="1:26" x14ac:dyDescent="0.25">
      <c r="A1140" s="11">
        <v>1.665</v>
      </c>
      <c r="B1140">
        <v>4</v>
      </c>
      <c r="C1140" s="11">
        <v>5</v>
      </c>
      <c r="D1140" s="11">
        <v>8.6</v>
      </c>
      <c r="E1140" s="11">
        <v>213</v>
      </c>
      <c r="F1140" s="11">
        <v>381.8</v>
      </c>
      <c r="G1140" s="11">
        <v>100</v>
      </c>
      <c r="H1140">
        <v>0</v>
      </c>
      <c r="I1140" s="11">
        <v>1</v>
      </c>
      <c r="J1140" s="11">
        <v>140</v>
      </c>
      <c r="K1140">
        <v>1.01718</v>
      </c>
      <c r="N1140">
        <v>1.54</v>
      </c>
      <c r="O1140" s="11">
        <v>1</v>
      </c>
      <c r="P1140" s="11">
        <v>5</v>
      </c>
      <c r="Q1140" s="11">
        <v>8</v>
      </c>
      <c r="R1140">
        <v>210</v>
      </c>
      <c r="S1140">
        <v>360</v>
      </c>
      <c r="T1140" s="11">
        <v>100</v>
      </c>
      <c r="W1140">
        <v>0</v>
      </c>
      <c r="X1140">
        <v>1</v>
      </c>
      <c r="Y1140">
        <v>7</v>
      </c>
      <c r="Z1140">
        <v>0.93759999999999999</v>
      </c>
    </row>
    <row r="1141" spans="1:26" x14ac:dyDescent="0.25">
      <c r="A1141" s="11">
        <v>1.665</v>
      </c>
      <c r="B1141" s="11">
        <v>0.87</v>
      </c>
      <c r="C1141" s="11">
        <v>5</v>
      </c>
      <c r="D1141" s="11">
        <v>8.6</v>
      </c>
      <c r="E1141" s="11">
        <v>213</v>
      </c>
      <c r="F1141" s="11">
        <v>385.6</v>
      </c>
      <c r="G1141" s="11">
        <v>5</v>
      </c>
      <c r="H1141">
        <v>0</v>
      </c>
      <c r="I1141" s="11">
        <v>2</v>
      </c>
      <c r="J1141" s="11">
        <v>0</v>
      </c>
      <c r="K1141">
        <v>0.15581</v>
      </c>
      <c r="N1141">
        <v>1.54</v>
      </c>
      <c r="O1141" s="11">
        <v>1</v>
      </c>
      <c r="P1141" s="11">
        <v>5</v>
      </c>
      <c r="Q1141" s="11">
        <v>8</v>
      </c>
      <c r="R1141">
        <v>210</v>
      </c>
      <c r="S1141">
        <v>360</v>
      </c>
      <c r="T1141" s="11">
        <v>150</v>
      </c>
      <c r="W1141">
        <v>0</v>
      </c>
      <c r="X1141">
        <v>1</v>
      </c>
      <c r="Y1141">
        <v>7</v>
      </c>
      <c r="Z1141">
        <v>1.3844000000000001</v>
      </c>
    </row>
    <row r="1142" spans="1:26" x14ac:dyDescent="0.25">
      <c r="A1142" s="11">
        <v>1.665</v>
      </c>
      <c r="B1142" s="11">
        <v>0.87</v>
      </c>
      <c r="C1142" s="11">
        <v>5</v>
      </c>
      <c r="D1142" s="11">
        <v>8.6</v>
      </c>
      <c r="E1142" s="11">
        <v>213</v>
      </c>
      <c r="F1142" s="11">
        <v>385.6</v>
      </c>
      <c r="G1142" s="11">
        <v>10</v>
      </c>
      <c r="H1142">
        <v>0</v>
      </c>
      <c r="I1142" s="11">
        <v>2</v>
      </c>
      <c r="J1142" s="11">
        <v>0</v>
      </c>
      <c r="K1142">
        <v>0.25494</v>
      </c>
      <c r="N1142">
        <v>1.54</v>
      </c>
      <c r="O1142" s="11">
        <v>1</v>
      </c>
      <c r="P1142" s="11">
        <v>5</v>
      </c>
      <c r="Q1142" s="11">
        <v>8</v>
      </c>
      <c r="R1142">
        <v>210</v>
      </c>
      <c r="S1142">
        <v>360</v>
      </c>
      <c r="T1142" s="11">
        <v>200</v>
      </c>
      <c r="W1142">
        <v>0</v>
      </c>
      <c r="X1142">
        <v>1</v>
      </c>
      <c r="Y1142">
        <v>7</v>
      </c>
      <c r="Z1142">
        <v>2.3294999999999999</v>
      </c>
    </row>
    <row r="1143" spans="1:26" x14ac:dyDescent="0.25">
      <c r="A1143" s="11">
        <v>1.665</v>
      </c>
      <c r="B1143" s="11">
        <v>0.87</v>
      </c>
      <c r="C1143" s="11">
        <v>5</v>
      </c>
      <c r="D1143" s="11">
        <v>8.6</v>
      </c>
      <c r="E1143" s="11">
        <v>213</v>
      </c>
      <c r="F1143" s="11">
        <v>385.6</v>
      </c>
      <c r="G1143" s="11">
        <v>20</v>
      </c>
      <c r="H1143">
        <v>0</v>
      </c>
      <c r="I1143" s="11">
        <v>2</v>
      </c>
      <c r="J1143" s="11">
        <v>0</v>
      </c>
      <c r="K1143">
        <v>0.25494</v>
      </c>
      <c r="N1143">
        <v>1.54</v>
      </c>
      <c r="O1143" s="11">
        <v>1</v>
      </c>
      <c r="P1143" s="11">
        <v>5</v>
      </c>
      <c r="Q1143" s="11">
        <v>8</v>
      </c>
      <c r="R1143">
        <v>210</v>
      </c>
      <c r="S1143">
        <v>360</v>
      </c>
      <c r="T1143" s="11">
        <v>300</v>
      </c>
      <c r="W1143">
        <v>0</v>
      </c>
      <c r="X1143">
        <v>1</v>
      </c>
      <c r="Y1143">
        <v>7</v>
      </c>
      <c r="Z1143">
        <v>2.6766000000000001</v>
      </c>
    </row>
    <row r="1144" spans="1:26" x14ac:dyDescent="0.25">
      <c r="A1144" s="11">
        <v>1.665</v>
      </c>
      <c r="B1144" s="11">
        <v>0.87</v>
      </c>
      <c r="C1144" s="11">
        <v>5</v>
      </c>
      <c r="D1144" s="11">
        <v>8.6</v>
      </c>
      <c r="E1144" s="11">
        <v>213</v>
      </c>
      <c r="F1144" s="11">
        <v>385.6</v>
      </c>
      <c r="G1144" s="11">
        <v>30</v>
      </c>
      <c r="H1144">
        <v>0</v>
      </c>
      <c r="I1144" s="11">
        <v>2</v>
      </c>
      <c r="J1144" s="11">
        <v>0</v>
      </c>
      <c r="K1144">
        <v>0.42404999999999998</v>
      </c>
      <c r="N1144">
        <v>1.54</v>
      </c>
      <c r="O1144" s="11">
        <v>1</v>
      </c>
      <c r="P1144" s="11">
        <v>5</v>
      </c>
      <c r="Q1144" s="11">
        <v>8</v>
      </c>
      <c r="R1144">
        <v>210</v>
      </c>
      <c r="S1144">
        <v>180</v>
      </c>
      <c r="T1144" s="11">
        <v>0</v>
      </c>
      <c r="W1144">
        <v>0</v>
      </c>
      <c r="X1144">
        <v>1</v>
      </c>
      <c r="Y1144">
        <v>360</v>
      </c>
      <c r="Z1144">
        <v>2.0668000000000002</v>
      </c>
    </row>
    <row r="1145" spans="1:26" x14ac:dyDescent="0.25">
      <c r="A1145" s="11">
        <v>1.665</v>
      </c>
      <c r="B1145" s="11">
        <v>0.87</v>
      </c>
      <c r="C1145" s="11">
        <v>5</v>
      </c>
      <c r="D1145" s="11">
        <v>8.6</v>
      </c>
      <c r="E1145" s="11">
        <v>213</v>
      </c>
      <c r="F1145" s="11">
        <v>385.6</v>
      </c>
      <c r="G1145" s="11">
        <v>45</v>
      </c>
      <c r="H1145">
        <v>0</v>
      </c>
      <c r="I1145" s="11">
        <v>2</v>
      </c>
      <c r="J1145" s="11">
        <v>0</v>
      </c>
      <c r="K1145">
        <v>0.32200000000000001</v>
      </c>
      <c r="N1145">
        <v>1.54</v>
      </c>
      <c r="O1145" s="11">
        <v>1</v>
      </c>
      <c r="P1145" s="11">
        <v>5</v>
      </c>
      <c r="Q1145" s="11">
        <v>8</v>
      </c>
      <c r="R1145">
        <v>210</v>
      </c>
      <c r="S1145">
        <v>180</v>
      </c>
      <c r="T1145" s="11">
        <v>30</v>
      </c>
      <c r="W1145">
        <v>0</v>
      </c>
      <c r="X1145">
        <v>1</v>
      </c>
      <c r="Y1145">
        <v>360</v>
      </c>
      <c r="Z1145">
        <v>1.9357</v>
      </c>
    </row>
    <row r="1146" spans="1:26" x14ac:dyDescent="0.25">
      <c r="A1146" s="11">
        <v>1.665</v>
      </c>
      <c r="B1146" s="11">
        <v>0.87</v>
      </c>
      <c r="C1146" s="11">
        <v>5</v>
      </c>
      <c r="D1146" s="11">
        <v>8.6</v>
      </c>
      <c r="E1146" s="11">
        <v>213</v>
      </c>
      <c r="F1146" s="11">
        <v>385.6</v>
      </c>
      <c r="G1146" s="11">
        <v>60</v>
      </c>
      <c r="H1146">
        <v>0</v>
      </c>
      <c r="I1146" s="11">
        <v>2</v>
      </c>
      <c r="J1146" s="11">
        <v>0</v>
      </c>
      <c r="K1146">
        <v>0.25494</v>
      </c>
      <c r="N1146">
        <v>1.54</v>
      </c>
      <c r="O1146" s="11">
        <v>1</v>
      </c>
      <c r="P1146" s="11">
        <v>5</v>
      </c>
      <c r="Q1146" s="11">
        <v>8</v>
      </c>
      <c r="R1146">
        <v>210</v>
      </c>
      <c r="S1146">
        <v>180</v>
      </c>
      <c r="T1146" s="11">
        <v>50</v>
      </c>
      <c r="W1146">
        <v>0</v>
      </c>
      <c r="X1146">
        <v>1</v>
      </c>
      <c r="Y1146">
        <v>360</v>
      </c>
      <c r="Z1146">
        <v>1.8620000000000001</v>
      </c>
    </row>
    <row r="1147" spans="1:26" x14ac:dyDescent="0.25">
      <c r="A1147" s="11">
        <v>1.665</v>
      </c>
      <c r="B1147" s="11">
        <v>0.87</v>
      </c>
      <c r="C1147" s="11">
        <v>5</v>
      </c>
      <c r="D1147" s="11">
        <v>8.6</v>
      </c>
      <c r="E1147" s="11">
        <v>213</v>
      </c>
      <c r="F1147" s="11">
        <v>385.6</v>
      </c>
      <c r="G1147" s="11">
        <v>80</v>
      </c>
      <c r="H1147">
        <v>0</v>
      </c>
      <c r="I1147" s="11">
        <v>2</v>
      </c>
      <c r="J1147" s="11">
        <v>0</v>
      </c>
      <c r="K1147">
        <v>0.28993000000000002</v>
      </c>
      <c r="N1147">
        <v>1.54</v>
      </c>
      <c r="O1147" s="11">
        <v>1</v>
      </c>
      <c r="P1147" s="11">
        <v>5</v>
      </c>
      <c r="Q1147" s="11">
        <v>8</v>
      </c>
      <c r="R1147">
        <v>210</v>
      </c>
      <c r="S1147">
        <v>180</v>
      </c>
      <c r="T1147" s="11">
        <v>100</v>
      </c>
      <c r="W1147">
        <v>0</v>
      </c>
      <c r="X1147">
        <v>1</v>
      </c>
      <c r="Y1147">
        <v>360</v>
      </c>
      <c r="Z1147">
        <v>2.1759999999999997</v>
      </c>
    </row>
    <row r="1148" spans="1:26" x14ac:dyDescent="0.25">
      <c r="A1148" s="11">
        <v>1.665</v>
      </c>
      <c r="B1148" s="11">
        <v>0.87</v>
      </c>
      <c r="C1148" s="11">
        <v>5</v>
      </c>
      <c r="D1148" s="11">
        <v>8.6</v>
      </c>
      <c r="E1148" s="11">
        <v>213</v>
      </c>
      <c r="F1148" s="11">
        <v>385.6</v>
      </c>
      <c r="G1148" s="11">
        <v>100</v>
      </c>
      <c r="H1148">
        <v>0</v>
      </c>
      <c r="I1148" s="11">
        <v>2</v>
      </c>
      <c r="J1148" s="11">
        <v>0</v>
      </c>
      <c r="K1148">
        <v>0.33949000000000001</v>
      </c>
      <c r="N1148">
        <v>1.54</v>
      </c>
      <c r="O1148" s="11">
        <v>1</v>
      </c>
      <c r="P1148" s="11">
        <v>5</v>
      </c>
      <c r="Q1148" s="11">
        <v>8</v>
      </c>
      <c r="R1148">
        <v>210</v>
      </c>
      <c r="S1148">
        <v>180</v>
      </c>
      <c r="T1148" s="11">
        <v>150</v>
      </c>
      <c r="W1148">
        <v>0</v>
      </c>
      <c r="X1148">
        <v>1</v>
      </c>
      <c r="Y1148">
        <v>360</v>
      </c>
      <c r="Z1148">
        <v>1.7527999999999999</v>
      </c>
    </row>
    <row r="1149" spans="1:26" x14ac:dyDescent="0.25">
      <c r="A1149" s="11">
        <v>1.665</v>
      </c>
      <c r="B1149">
        <v>2</v>
      </c>
      <c r="C1149" s="11">
        <v>5</v>
      </c>
      <c r="D1149" s="11">
        <v>8.6</v>
      </c>
      <c r="E1149" s="11">
        <v>213</v>
      </c>
      <c r="F1149" s="11">
        <v>371.6</v>
      </c>
      <c r="G1149" s="11">
        <v>10</v>
      </c>
      <c r="H1149">
        <v>0</v>
      </c>
      <c r="I1149" s="11">
        <v>2</v>
      </c>
      <c r="J1149" s="11">
        <v>0</v>
      </c>
      <c r="K1149" s="11">
        <v>0.33849000000000001</v>
      </c>
      <c r="N1149">
        <v>1.54</v>
      </c>
      <c r="O1149" s="11">
        <v>1</v>
      </c>
      <c r="P1149" s="11">
        <v>5</v>
      </c>
      <c r="Q1149" s="11">
        <v>8</v>
      </c>
      <c r="R1149">
        <v>210</v>
      </c>
      <c r="S1149">
        <v>180</v>
      </c>
      <c r="T1149" s="11">
        <v>200</v>
      </c>
      <c r="W1149">
        <v>0</v>
      </c>
      <c r="X1149">
        <v>1</v>
      </c>
      <c r="Y1149">
        <v>360</v>
      </c>
      <c r="Z1149">
        <v>2.2252000000000001</v>
      </c>
    </row>
    <row r="1150" spans="1:26" x14ac:dyDescent="0.25">
      <c r="A1150" s="11">
        <v>1.665</v>
      </c>
      <c r="B1150">
        <v>2</v>
      </c>
      <c r="C1150" s="11">
        <v>5</v>
      </c>
      <c r="D1150" s="11">
        <v>8.6</v>
      </c>
      <c r="E1150" s="11">
        <v>213</v>
      </c>
      <c r="F1150" s="11">
        <v>371.6</v>
      </c>
      <c r="G1150" s="11">
        <v>20</v>
      </c>
      <c r="H1150">
        <v>0</v>
      </c>
      <c r="I1150" s="11">
        <v>2</v>
      </c>
      <c r="J1150" s="11">
        <v>0</v>
      </c>
      <c r="K1150">
        <v>0.35359000000000002</v>
      </c>
      <c r="N1150">
        <v>1.54</v>
      </c>
      <c r="O1150" s="11">
        <v>1</v>
      </c>
      <c r="P1150" s="11">
        <v>5</v>
      </c>
      <c r="Q1150" s="11">
        <v>8</v>
      </c>
      <c r="R1150">
        <v>210</v>
      </c>
      <c r="S1150">
        <v>180</v>
      </c>
      <c r="T1150" s="11">
        <v>300</v>
      </c>
      <c r="W1150">
        <v>0</v>
      </c>
      <c r="X1150">
        <v>1</v>
      </c>
      <c r="Y1150">
        <v>360</v>
      </c>
      <c r="Z1150">
        <v>1.9194</v>
      </c>
    </row>
    <row r="1151" spans="1:26" x14ac:dyDescent="0.25">
      <c r="A1151" s="11">
        <v>1.665</v>
      </c>
      <c r="B1151">
        <v>2</v>
      </c>
      <c r="C1151" s="11">
        <v>5</v>
      </c>
      <c r="D1151" s="11">
        <v>8.6</v>
      </c>
      <c r="E1151" s="11">
        <v>213</v>
      </c>
      <c r="F1151" s="11">
        <v>371.6</v>
      </c>
      <c r="G1151" s="11">
        <v>30</v>
      </c>
      <c r="H1151">
        <v>0</v>
      </c>
      <c r="I1151" s="11">
        <v>2</v>
      </c>
      <c r="J1151" s="11">
        <v>0</v>
      </c>
      <c r="K1151">
        <v>0.73711000000000004</v>
      </c>
      <c r="N1151">
        <v>1.54</v>
      </c>
      <c r="O1151" s="11">
        <v>1</v>
      </c>
      <c r="P1151" s="11">
        <v>5</v>
      </c>
      <c r="Q1151" s="11">
        <v>8</v>
      </c>
      <c r="R1151">
        <v>210</v>
      </c>
      <c r="S1151">
        <v>240</v>
      </c>
      <c r="T1151" s="11">
        <v>0</v>
      </c>
      <c r="W1151">
        <v>0</v>
      </c>
      <c r="X1151">
        <v>1</v>
      </c>
      <c r="Y1151">
        <v>360</v>
      </c>
      <c r="Z1151">
        <v>1.2075</v>
      </c>
    </row>
    <row r="1152" spans="1:26" x14ac:dyDescent="0.25">
      <c r="A1152" s="11">
        <v>1.665</v>
      </c>
      <c r="B1152">
        <v>2</v>
      </c>
      <c r="C1152" s="11">
        <v>5</v>
      </c>
      <c r="D1152" s="11">
        <v>8.6</v>
      </c>
      <c r="E1152" s="11">
        <v>213</v>
      </c>
      <c r="F1152" s="11">
        <v>371.6</v>
      </c>
      <c r="G1152" s="11">
        <v>40</v>
      </c>
      <c r="H1152">
        <v>0</v>
      </c>
      <c r="I1152" s="11">
        <v>2</v>
      </c>
      <c r="J1152" s="11">
        <v>0</v>
      </c>
      <c r="K1152">
        <v>1.0149300000000001</v>
      </c>
      <c r="N1152">
        <v>1.54</v>
      </c>
      <c r="O1152" s="11">
        <v>1</v>
      </c>
      <c r="P1152" s="11">
        <v>5</v>
      </c>
      <c r="Q1152" s="11">
        <v>8</v>
      </c>
      <c r="R1152">
        <v>210</v>
      </c>
      <c r="S1152">
        <v>240</v>
      </c>
      <c r="T1152" s="11">
        <v>30</v>
      </c>
      <c r="W1152">
        <v>0</v>
      </c>
      <c r="X1152">
        <v>1</v>
      </c>
      <c r="Y1152">
        <v>360</v>
      </c>
      <c r="Z1152">
        <v>1.0152999999999999</v>
      </c>
    </row>
    <row r="1153" spans="1:26" x14ac:dyDescent="0.25">
      <c r="A1153" s="11">
        <v>1.665</v>
      </c>
      <c r="B1153">
        <v>2</v>
      </c>
      <c r="C1153" s="11">
        <v>5</v>
      </c>
      <c r="D1153" s="11">
        <v>8.6</v>
      </c>
      <c r="E1153" s="11">
        <v>213</v>
      </c>
      <c r="F1153" s="11">
        <v>371.6</v>
      </c>
      <c r="G1153" s="11">
        <v>50</v>
      </c>
      <c r="H1153">
        <v>0</v>
      </c>
      <c r="I1153" s="11">
        <v>2</v>
      </c>
      <c r="J1153" s="11">
        <v>0</v>
      </c>
      <c r="K1153">
        <v>1.18706</v>
      </c>
      <c r="N1153">
        <v>1.54</v>
      </c>
      <c r="O1153" s="11">
        <v>1</v>
      </c>
      <c r="P1153" s="11">
        <v>5</v>
      </c>
      <c r="Q1153" s="11">
        <v>8</v>
      </c>
      <c r="R1153">
        <v>210</v>
      </c>
      <c r="S1153">
        <v>240</v>
      </c>
      <c r="T1153" s="11">
        <v>50</v>
      </c>
      <c r="W1153">
        <v>0</v>
      </c>
      <c r="X1153">
        <v>1</v>
      </c>
      <c r="Y1153">
        <v>360</v>
      </c>
      <c r="Z1153">
        <v>1.4409000000000001</v>
      </c>
    </row>
    <row r="1154" spans="1:26" x14ac:dyDescent="0.25">
      <c r="A1154" s="11">
        <v>1.665</v>
      </c>
      <c r="B1154">
        <v>2</v>
      </c>
      <c r="C1154" s="11">
        <v>5</v>
      </c>
      <c r="D1154" s="11">
        <v>8.6</v>
      </c>
      <c r="E1154" s="11">
        <v>213</v>
      </c>
      <c r="F1154" s="11">
        <v>371.6</v>
      </c>
      <c r="G1154" s="11">
        <v>60</v>
      </c>
      <c r="H1154">
        <v>0</v>
      </c>
      <c r="I1154" s="11">
        <v>2</v>
      </c>
      <c r="J1154" s="11">
        <v>0</v>
      </c>
      <c r="K1154">
        <v>1.31087</v>
      </c>
      <c r="N1154">
        <v>1.54</v>
      </c>
      <c r="O1154" s="11">
        <v>1</v>
      </c>
      <c r="P1154" s="11">
        <v>5</v>
      </c>
      <c r="Q1154" s="11">
        <v>8</v>
      </c>
      <c r="R1154">
        <v>210</v>
      </c>
      <c r="S1154">
        <v>240</v>
      </c>
      <c r="T1154" s="11">
        <v>100</v>
      </c>
      <c r="W1154">
        <v>0</v>
      </c>
      <c r="X1154">
        <v>1</v>
      </c>
      <c r="Y1154">
        <v>360</v>
      </c>
      <c r="Z1154">
        <v>1.1745000000000001</v>
      </c>
    </row>
    <row r="1155" spans="1:26" x14ac:dyDescent="0.25">
      <c r="A1155" s="11">
        <v>1.665</v>
      </c>
      <c r="B1155">
        <v>2</v>
      </c>
      <c r="C1155" s="11">
        <v>5</v>
      </c>
      <c r="D1155" s="11">
        <v>8.6</v>
      </c>
      <c r="E1155" s="11">
        <v>213</v>
      </c>
      <c r="F1155" s="11">
        <v>371.6</v>
      </c>
      <c r="G1155" s="11">
        <v>70</v>
      </c>
      <c r="H1155">
        <v>0</v>
      </c>
      <c r="I1155" s="11">
        <v>2</v>
      </c>
      <c r="J1155" s="11">
        <v>0</v>
      </c>
      <c r="K1155">
        <v>1.4316599999999999</v>
      </c>
      <c r="N1155">
        <v>1.54</v>
      </c>
      <c r="O1155" s="11">
        <v>1</v>
      </c>
      <c r="P1155" s="11">
        <v>5</v>
      </c>
      <c r="Q1155" s="11">
        <v>8</v>
      </c>
      <c r="R1155">
        <v>210</v>
      </c>
      <c r="S1155">
        <v>240</v>
      </c>
      <c r="T1155" s="11">
        <v>150</v>
      </c>
      <c r="W1155">
        <v>0</v>
      </c>
      <c r="X1155">
        <v>1</v>
      </c>
      <c r="Y1155">
        <v>360</v>
      </c>
      <c r="Z1155">
        <v>1.5398000000000001</v>
      </c>
    </row>
    <row r="1156" spans="1:26" x14ac:dyDescent="0.25">
      <c r="A1156" s="11">
        <v>1.665</v>
      </c>
      <c r="B1156">
        <v>2</v>
      </c>
      <c r="C1156" s="11">
        <v>5</v>
      </c>
      <c r="D1156" s="11">
        <v>8.6</v>
      </c>
      <c r="E1156" s="11">
        <v>213</v>
      </c>
      <c r="F1156" s="11">
        <v>371.6</v>
      </c>
      <c r="G1156" s="11">
        <v>80</v>
      </c>
      <c r="H1156">
        <v>0</v>
      </c>
      <c r="I1156" s="11">
        <v>2</v>
      </c>
      <c r="J1156" s="11">
        <v>0</v>
      </c>
      <c r="K1156">
        <v>1.3954200000000001</v>
      </c>
      <c r="N1156">
        <v>1.54</v>
      </c>
      <c r="O1156" s="11">
        <v>1</v>
      </c>
      <c r="P1156" s="11">
        <v>5</v>
      </c>
      <c r="Q1156" s="11">
        <v>8</v>
      </c>
      <c r="R1156">
        <v>210</v>
      </c>
      <c r="S1156">
        <v>240</v>
      </c>
      <c r="T1156" s="11">
        <v>200</v>
      </c>
      <c r="W1156">
        <v>0</v>
      </c>
      <c r="X1156">
        <v>1</v>
      </c>
      <c r="Y1156">
        <v>360</v>
      </c>
      <c r="Z1156">
        <v>2.0121000000000002</v>
      </c>
    </row>
    <row r="1157" spans="1:26" x14ac:dyDescent="0.25">
      <c r="A1157" s="11">
        <v>1.665</v>
      </c>
      <c r="B1157">
        <v>2</v>
      </c>
      <c r="C1157" s="11">
        <v>5</v>
      </c>
      <c r="D1157" s="11">
        <v>8.6</v>
      </c>
      <c r="E1157" s="11">
        <v>213</v>
      </c>
      <c r="F1157" s="11">
        <v>371.6</v>
      </c>
      <c r="G1157" s="11">
        <v>90</v>
      </c>
      <c r="H1157">
        <v>0</v>
      </c>
      <c r="I1157" s="11">
        <v>2</v>
      </c>
      <c r="J1157" s="11">
        <v>0</v>
      </c>
      <c r="K1157">
        <v>1.3622099999999999</v>
      </c>
      <c r="N1157">
        <v>1.54</v>
      </c>
      <c r="O1157" s="11">
        <v>1</v>
      </c>
      <c r="P1157" s="11">
        <v>5</v>
      </c>
      <c r="Q1157" s="11">
        <v>8</v>
      </c>
      <c r="R1157">
        <v>210</v>
      </c>
      <c r="S1157">
        <v>240</v>
      </c>
      <c r="T1157" s="11">
        <v>300</v>
      </c>
      <c r="W1157">
        <v>0</v>
      </c>
      <c r="X1157">
        <v>1</v>
      </c>
      <c r="Y1157">
        <v>360</v>
      </c>
      <c r="Z1157">
        <v>1.5151000000000001</v>
      </c>
    </row>
    <row r="1158" spans="1:26" x14ac:dyDescent="0.25">
      <c r="A1158" s="11">
        <v>1.665</v>
      </c>
      <c r="B1158">
        <v>2</v>
      </c>
      <c r="C1158" s="11">
        <v>5</v>
      </c>
      <c r="D1158" s="11">
        <v>8.6</v>
      </c>
      <c r="E1158" s="11">
        <v>213</v>
      </c>
      <c r="F1158" s="11">
        <v>371.6</v>
      </c>
      <c r="G1158" s="11">
        <v>100</v>
      </c>
      <c r="H1158">
        <v>0</v>
      </c>
      <c r="I1158" s="11">
        <v>2</v>
      </c>
      <c r="J1158" s="11">
        <v>0</v>
      </c>
      <c r="K1158">
        <v>1.3954200000000001</v>
      </c>
      <c r="N1158">
        <v>1.54</v>
      </c>
      <c r="O1158" s="11">
        <v>1</v>
      </c>
      <c r="P1158" s="11">
        <v>5</v>
      </c>
      <c r="Q1158" s="11">
        <v>8</v>
      </c>
      <c r="R1158">
        <v>210</v>
      </c>
      <c r="S1158">
        <v>300</v>
      </c>
      <c r="T1158" s="11">
        <v>0</v>
      </c>
      <c r="W1158">
        <v>0</v>
      </c>
      <c r="X1158">
        <v>1</v>
      </c>
      <c r="Y1158">
        <v>360</v>
      </c>
      <c r="Z1158">
        <v>0.4995</v>
      </c>
    </row>
    <row r="1159" spans="1:26" x14ac:dyDescent="0.25">
      <c r="A1159" s="11">
        <v>1.665</v>
      </c>
      <c r="B1159">
        <v>2</v>
      </c>
      <c r="C1159" s="11">
        <v>5</v>
      </c>
      <c r="D1159" s="11">
        <v>8.6</v>
      </c>
      <c r="E1159" s="11">
        <v>213</v>
      </c>
      <c r="F1159" s="11">
        <v>371.6</v>
      </c>
      <c r="G1159" s="11">
        <v>10</v>
      </c>
      <c r="H1159">
        <v>0</v>
      </c>
      <c r="I1159" s="11">
        <v>2</v>
      </c>
      <c r="J1159" s="11">
        <v>98</v>
      </c>
      <c r="K1159">
        <v>1.0149300000000001</v>
      </c>
      <c r="N1159">
        <v>1.54</v>
      </c>
      <c r="O1159" s="11">
        <v>1</v>
      </c>
      <c r="P1159" s="11">
        <v>5</v>
      </c>
      <c r="Q1159" s="11">
        <v>8</v>
      </c>
      <c r="R1159">
        <v>210</v>
      </c>
      <c r="S1159">
        <v>300</v>
      </c>
      <c r="T1159" s="11">
        <v>30</v>
      </c>
      <c r="W1159">
        <v>0</v>
      </c>
      <c r="X1159">
        <v>1</v>
      </c>
      <c r="Y1159">
        <v>360</v>
      </c>
      <c r="Z1159">
        <v>0.37229999999999996</v>
      </c>
    </row>
    <row r="1160" spans="1:26" x14ac:dyDescent="0.25">
      <c r="A1160" s="11">
        <v>1.665</v>
      </c>
      <c r="B1160">
        <v>2</v>
      </c>
      <c r="C1160" s="11">
        <v>5</v>
      </c>
      <c r="D1160" s="11">
        <v>8.6</v>
      </c>
      <c r="E1160" s="11">
        <v>213</v>
      </c>
      <c r="F1160" s="11">
        <v>371.6</v>
      </c>
      <c r="G1160" s="11">
        <v>20</v>
      </c>
      <c r="H1160">
        <v>0</v>
      </c>
      <c r="I1160" s="11">
        <v>2</v>
      </c>
      <c r="J1160" s="11">
        <v>98</v>
      </c>
      <c r="K1160">
        <v>0.75522999999999996</v>
      </c>
      <c r="N1160">
        <v>1.54</v>
      </c>
      <c r="O1160" s="11">
        <v>1</v>
      </c>
      <c r="P1160" s="11">
        <v>5</v>
      </c>
      <c r="Q1160" s="11">
        <v>8</v>
      </c>
      <c r="R1160">
        <v>210</v>
      </c>
      <c r="S1160">
        <v>300</v>
      </c>
      <c r="T1160" s="11">
        <v>50</v>
      </c>
      <c r="W1160">
        <v>0</v>
      </c>
      <c r="X1160">
        <v>1</v>
      </c>
      <c r="Y1160">
        <v>360</v>
      </c>
      <c r="Z1160">
        <v>0.66910000000000003</v>
      </c>
    </row>
    <row r="1161" spans="1:26" x14ac:dyDescent="0.25">
      <c r="A1161" s="11">
        <v>1.665</v>
      </c>
      <c r="B1161">
        <v>2</v>
      </c>
      <c r="C1161" s="11">
        <v>5</v>
      </c>
      <c r="D1161" s="11">
        <v>8.6</v>
      </c>
      <c r="E1161" s="11">
        <v>213</v>
      </c>
      <c r="F1161" s="11">
        <v>371.6</v>
      </c>
      <c r="G1161" s="11">
        <v>30</v>
      </c>
      <c r="H1161">
        <v>0</v>
      </c>
      <c r="I1161" s="11">
        <v>2</v>
      </c>
      <c r="J1161" s="11">
        <v>98</v>
      </c>
      <c r="K1161">
        <v>1.03305</v>
      </c>
      <c r="N1161">
        <v>1.54</v>
      </c>
      <c r="O1161" s="11">
        <v>1</v>
      </c>
      <c r="P1161" s="11">
        <v>5</v>
      </c>
      <c r="Q1161" s="11">
        <v>8</v>
      </c>
      <c r="R1161">
        <v>210</v>
      </c>
      <c r="S1161">
        <v>300</v>
      </c>
      <c r="T1161" s="11">
        <v>100</v>
      </c>
      <c r="W1161">
        <v>0</v>
      </c>
      <c r="X1161">
        <v>1</v>
      </c>
      <c r="Y1161">
        <v>360</v>
      </c>
      <c r="Z1161">
        <v>0.84150000000000003</v>
      </c>
    </row>
    <row r="1162" spans="1:26" x14ac:dyDescent="0.25">
      <c r="A1162" s="11">
        <v>1.665</v>
      </c>
      <c r="B1162">
        <v>2</v>
      </c>
      <c r="C1162" s="11">
        <v>5</v>
      </c>
      <c r="D1162" s="11">
        <v>8.6</v>
      </c>
      <c r="E1162" s="11">
        <v>213</v>
      </c>
      <c r="F1162" s="11">
        <v>371.6</v>
      </c>
      <c r="G1162" s="11">
        <v>40</v>
      </c>
      <c r="H1162">
        <v>0</v>
      </c>
      <c r="I1162" s="11">
        <v>2</v>
      </c>
      <c r="J1162" s="11">
        <v>98</v>
      </c>
      <c r="K1162">
        <v>1.1025</v>
      </c>
      <c r="N1162">
        <v>1.54</v>
      </c>
      <c r="O1162" s="11">
        <v>1</v>
      </c>
      <c r="P1162" s="11">
        <v>5</v>
      </c>
      <c r="Q1162" s="11">
        <v>8</v>
      </c>
      <c r="R1162">
        <v>210</v>
      </c>
      <c r="S1162">
        <v>300</v>
      </c>
      <c r="T1162" s="11">
        <v>150</v>
      </c>
      <c r="W1162">
        <v>0</v>
      </c>
      <c r="X1162">
        <v>1</v>
      </c>
      <c r="Y1162">
        <v>360</v>
      </c>
      <c r="Z1162">
        <v>1.3275999999999999</v>
      </c>
    </row>
    <row r="1163" spans="1:26" x14ac:dyDescent="0.25">
      <c r="A1163" s="11">
        <v>1.665</v>
      </c>
      <c r="B1163">
        <v>2</v>
      </c>
      <c r="C1163" s="11">
        <v>5</v>
      </c>
      <c r="D1163" s="11">
        <v>8.6</v>
      </c>
      <c r="E1163" s="11">
        <v>213</v>
      </c>
      <c r="F1163" s="11">
        <v>371.6</v>
      </c>
      <c r="G1163" s="11">
        <v>50</v>
      </c>
      <c r="H1163">
        <v>0</v>
      </c>
      <c r="I1163" s="11">
        <v>2</v>
      </c>
      <c r="J1163" s="11">
        <v>98</v>
      </c>
      <c r="K1163">
        <v>1.2746299999999999</v>
      </c>
      <c r="N1163">
        <v>1.54</v>
      </c>
      <c r="O1163" s="11">
        <v>1</v>
      </c>
      <c r="P1163" s="11">
        <v>5</v>
      </c>
      <c r="Q1163" s="11">
        <v>8</v>
      </c>
      <c r="R1163">
        <v>210</v>
      </c>
      <c r="S1163">
        <v>300</v>
      </c>
      <c r="T1163" s="11">
        <v>200</v>
      </c>
      <c r="W1163">
        <v>0</v>
      </c>
      <c r="X1163">
        <v>1</v>
      </c>
      <c r="Y1163">
        <v>360</v>
      </c>
      <c r="Z1163">
        <v>1.5678000000000001</v>
      </c>
    </row>
    <row r="1164" spans="1:26" x14ac:dyDescent="0.25">
      <c r="A1164" s="11">
        <v>1.665</v>
      </c>
      <c r="B1164">
        <v>2</v>
      </c>
      <c r="C1164" s="11">
        <v>5</v>
      </c>
      <c r="D1164" s="11">
        <v>8.6</v>
      </c>
      <c r="E1164" s="11">
        <v>213</v>
      </c>
      <c r="F1164" s="11">
        <v>371.6</v>
      </c>
      <c r="G1164" s="11">
        <v>60</v>
      </c>
      <c r="H1164">
        <v>0</v>
      </c>
      <c r="I1164" s="11">
        <v>2</v>
      </c>
      <c r="J1164" s="11">
        <v>98</v>
      </c>
      <c r="K1164">
        <v>1.2414099999999999</v>
      </c>
      <c r="N1164">
        <v>1.54</v>
      </c>
      <c r="O1164" s="11">
        <v>1</v>
      </c>
      <c r="P1164" s="11">
        <v>5</v>
      </c>
      <c r="Q1164" s="11">
        <v>8</v>
      </c>
      <c r="R1164">
        <v>210</v>
      </c>
      <c r="S1164">
        <v>300</v>
      </c>
      <c r="T1164" s="11">
        <v>300</v>
      </c>
      <c r="W1164">
        <v>0</v>
      </c>
      <c r="X1164">
        <v>1</v>
      </c>
      <c r="Y1164">
        <v>360</v>
      </c>
      <c r="Z1164">
        <v>1.8165</v>
      </c>
    </row>
    <row r="1165" spans="1:26" x14ac:dyDescent="0.25">
      <c r="A1165" s="11">
        <v>1.665</v>
      </c>
      <c r="B1165">
        <v>2</v>
      </c>
      <c r="C1165" s="11">
        <v>5</v>
      </c>
      <c r="D1165" s="11">
        <v>8.6</v>
      </c>
      <c r="E1165" s="11">
        <v>213</v>
      </c>
      <c r="F1165" s="11">
        <v>371.6</v>
      </c>
      <c r="G1165" s="11">
        <v>70</v>
      </c>
      <c r="H1165">
        <v>0</v>
      </c>
      <c r="I1165" s="11">
        <v>2</v>
      </c>
      <c r="J1165" s="11">
        <v>98</v>
      </c>
      <c r="K1165">
        <v>1.18706</v>
      </c>
      <c r="N1165">
        <v>1.54</v>
      </c>
      <c r="O1165" s="11">
        <v>1</v>
      </c>
      <c r="P1165" s="11">
        <v>5</v>
      </c>
      <c r="Q1165" s="11">
        <v>8</v>
      </c>
      <c r="R1165">
        <v>210</v>
      </c>
      <c r="S1165">
        <v>360</v>
      </c>
      <c r="T1165" s="11">
        <v>0</v>
      </c>
      <c r="W1165">
        <v>0</v>
      </c>
      <c r="X1165">
        <v>1</v>
      </c>
      <c r="Y1165">
        <v>360</v>
      </c>
      <c r="Z1165">
        <v>1.0127999999999999</v>
      </c>
    </row>
    <row r="1166" spans="1:26" x14ac:dyDescent="0.25">
      <c r="A1166" s="11">
        <v>1.665</v>
      </c>
      <c r="B1166">
        <v>2</v>
      </c>
      <c r="C1166" s="11">
        <v>5</v>
      </c>
      <c r="D1166" s="11">
        <v>8.6</v>
      </c>
      <c r="E1166" s="11">
        <v>213</v>
      </c>
      <c r="F1166" s="11">
        <v>371.6</v>
      </c>
      <c r="G1166" s="11">
        <v>80</v>
      </c>
      <c r="H1166">
        <v>0</v>
      </c>
      <c r="I1166" s="11">
        <v>2</v>
      </c>
      <c r="J1166" s="11">
        <v>98</v>
      </c>
      <c r="K1166">
        <v>1.0149300000000001</v>
      </c>
      <c r="N1166">
        <v>1.54</v>
      </c>
      <c r="O1166" s="11">
        <v>1</v>
      </c>
      <c r="P1166" s="11">
        <v>5</v>
      </c>
      <c r="Q1166" s="11">
        <v>8</v>
      </c>
      <c r="R1166">
        <v>210</v>
      </c>
      <c r="S1166">
        <v>360</v>
      </c>
      <c r="T1166" s="11">
        <v>30</v>
      </c>
      <c r="W1166">
        <v>0</v>
      </c>
      <c r="X1166">
        <v>1</v>
      </c>
      <c r="Y1166">
        <v>360</v>
      </c>
      <c r="Z1166">
        <v>1.1397999999999999</v>
      </c>
    </row>
    <row r="1167" spans="1:26" x14ac:dyDescent="0.25">
      <c r="A1167" s="11">
        <v>1.665</v>
      </c>
      <c r="B1167">
        <v>2</v>
      </c>
      <c r="C1167" s="11">
        <v>5</v>
      </c>
      <c r="D1167" s="11">
        <v>8.6</v>
      </c>
      <c r="E1167" s="11">
        <v>213</v>
      </c>
      <c r="F1167" s="11">
        <v>371.6</v>
      </c>
      <c r="G1167" s="11">
        <v>90</v>
      </c>
      <c r="H1167">
        <v>0</v>
      </c>
      <c r="I1167" s="11">
        <v>2</v>
      </c>
      <c r="J1167" s="11">
        <v>98</v>
      </c>
      <c r="K1167">
        <v>1.0662700000000001</v>
      </c>
      <c r="N1167">
        <v>1.54</v>
      </c>
      <c r="O1167" s="11">
        <v>1</v>
      </c>
      <c r="P1167" s="11">
        <v>5</v>
      </c>
      <c r="Q1167" s="11">
        <v>8</v>
      </c>
      <c r="R1167">
        <v>210</v>
      </c>
      <c r="S1167">
        <v>360</v>
      </c>
      <c r="T1167" s="11">
        <v>50</v>
      </c>
      <c r="W1167">
        <v>0</v>
      </c>
      <c r="X1167">
        <v>1</v>
      </c>
      <c r="Y1167">
        <v>360</v>
      </c>
      <c r="Z1167">
        <v>1.3634999999999999</v>
      </c>
    </row>
    <row r="1168" spans="1:26" x14ac:dyDescent="0.25">
      <c r="A1168" s="11">
        <v>1.665</v>
      </c>
      <c r="B1168">
        <v>2</v>
      </c>
      <c r="C1168" s="11">
        <v>5</v>
      </c>
      <c r="D1168" s="11">
        <v>8.6</v>
      </c>
      <c r="E1168" s="11">
        <v>213</v>
      </c>
      <c r="F1168" s="11">
        <v>371.6</v>
      </c>
      <c r="G1168" s="11">
        <v>100</v>
      </c>
      <c r="H1168">
        <v>0</v>
      </c>
      <c r="I1168" s="11">
        <v>2</v>
      </c>
      <c r="J1168" s="11">
        <v>98</v>
      </c>
      <c r="K1168">
        <v>1.1719599999999999</v>
      </c>
      <c r="N1168">
        <v>1.54</v>
      </c>
      <c r="O1168" s="11">
        <v>1</v>
      </c>
      <c r="P1168" s="11">
        <v>5</v>
      </c>
      <c r="Q1168" s="11">
        <v>8</v>
      </c>
      <c r="R1168">
        <v>210</v>
      </c>
      <c r="S1168">
        <v>360</v>
      </c>
      <c r="T1168" s="11">
        <v>100</v>
      </c>
      <c r="W1168">
        <v>0</v>
      </c>
      <c r="X1168">
        <v>1</v>
      </c>
      <c r="Y1168">
        <v>360</v>
      </c>
      <c r="Z1168">
        <v>1.6894</v>
      </c>
    </row>
    <row r="1169" spans="1:26" x14ac:dyDescent="0.25">
      <c r="A1169" s="11">
        <v>1.665</v>
      </c>
      <c r="B1169">
        <v>2</v>
      </c>
      <c r="C1169" s="11">
        <v>5</v>
      </c>
      <c r="D1169" s="11">
        <v>8.6</v>
      </c>
      <c r="E1169" s="11">
        <v>213</v>
      </c>
      <c r="F1169" s="11">
        <v>371.6</v>
      </c>
      <c r="G1169" s="11">
        <v>10</v>
      </c>
      <c r="H1169">
        <v>0</v>
      </c>
      <c r="I1169" s="11">
        <v>2</v>
      </c>
      <c r="J1169" s="11">
        <v>116</v>
      </c>
      <c r="K1169" s="11">
        <v>0.99680999999999997</v>
      </c>
      <c r="N1169">
        <v>1.54</v>
      </c>
      <c r="O1169" s="11">
        <v>1</v>
      </c>
      <c r="P1169" s="11">
        <v>5</v>
      </c>
      <c r="Q1169" s="11">
        <v>8</v>
      </c>
      <c r="R1169">
        <v>210</v>
      </c>
      <c r="S1169">
        <v>360</v>
      </c>
      <c r="T1169" s="11">
        <v>150</v>
      </c>
      <c r="W1169">
        <v>0</v>
      </c>
      <c r="X1169">
        <v>1</v>
      </c>
      <c r="Y1169">
        <v>360</v>
      </c>
      <c r="Z1169">
        <v>1.5734000000000001</v>
      </c>
    </row>
    <row r="1170" spans="1:26" x14ac:dyDescent="0.25">
      <c r="A1170" s="11">
        <v>1.665</v>
      </c>
      <c r="B1170">
        <v>2</v>
      </c>
      <c r="C1170" s="11">
        <v>5</v>
      </c>
      <c r="D1170" s="11">
        <v>8.6</v>
      </c>
      <c r="E1170" s="11">
        <v>213</v>
      </c>
      <c r="F1170" s="11">
        <v>371.6</v>
      </c>
      <c r="G1170" s="11">
        <v>20</v>
      </c>
      <c r="H1170">
        <v>0</v>
      </c>
      <c r="I1170" s="11">
        <v>2</v>
      </c>
      <c r="J1170" s="11">
        <v>116</v>
      </c>
      <c r="K1170">
        <v>0.78844000000000003</v>
      </c>
      <c r="N1170">
        <v>1.54</v>
      </c>
      <c r="O1170" s="11">
        <v>1</v>
      </c>
      <c r="P1170" s="11">
        <v>5</v>
      </c>
      <c r="Q1170" s="11">
        <v>8</v>
      </c>
      <c r="R1170">
        <v>210</v>
      </c>
      <c r="S1170">
        <v>360</v>
      </c>
      <c r="T1170" s="11">
        <v>200</v>
      </c>
      <c r="W1170">
        <v>0</v>
      </c>
      <c r="X1170">
        <v>1</v>
      </c>
      <c r="Y1170">
        <v>360</v>
      </c>
      <c r="Z1170">
        <v>1.9406999999999999</v>
      </c>
    </row>
    <row r="1171" spans="1:26" x14ac:dyDescent="0.25">
      <c r="A1171" s="11">
        <v>1.665</v>
      </c>
      <c r="B1171">
        <v>2</v>
      </c>
      <c r="C1171" s="11">
        <v>5</v>
      </c>
      <c r="D1171" s="11">
        <v>8.6</v>
      </c>
      <c r="E1171" s="11">
        <v>213</v>
      </c>
      <c r="F1171" s="11">
        <v>371.6</v>
      </c>
      <c r="G1171" s="11">
        <v>30</v>
      </c>
      <c r="H1171">
        <v>0</v>
      </c>
      <c r="I1171" s="11">
        <v>2</v>
      </c>
      <c r="J1171" s="11">
        <v>116</v>
      </c>
      <c r="K1171">
        <v>0.96358999999999995</v>
      </c>
      <c r="N1171">
        <v>1.54</v>
      </c>
      <c r="O1171" s="11">
        <v>1</v>
      </c>
      <c r="P1171" s="11">
        <v>5</v>
      </c>
      <c r="Q1171" s="11">
        <v>8</v>
      </c>
      <c r="R1171">
        <v>210</v>
      </c>
      <c r="S1171">
        <v>360</v>
      </c>
      <c r="T1171" s="11">
        <v>300</v>
      </c>
      <c r="W1171">
        <v>0</v>
      </c>
      <c r="X1171">
        <v>1</v>
      </c>
      <c r="Y1171">
        <v>360</v>
      </c>
      <c r="Z1171">
        <v>2.1339999999999999</v>
      </c>
    </row>
    <row r="1172" spans="1:26" x14ac:dyDescent="0.25">
      <c r="A1172" s="11">
        <v>1.665</v>
      </c>
      <c r="B1172">
        <v>2</v>
      </c>
      <c r="C1172" s="11">
        <v>5</v>
      </c>
      <c r="D1172" s="11">
        <v>8.6</v>
      </c>
      <c r="E1172" s="11">
        <v>213</v>
      </c>
      <c r="F1172" s="11">
        <v>371.6</v>
      </c>
      <c r="G1172" s="11">
        <v>40</v>
      </c>
      <c r="H1172">
        <v>0</v>
      </c>
      <c r="I1172" s="11">
        <v>2</v>
      </c>
      <c r="J1172" s="11">
        <v>116</v>
      </c>
      <c r="K1172">
        <v>1.03305</v>
      </c>
      <c r="N1172" s="11">
        <v>1.44</v>
      </c>
      <c r="O1172" s="11">
        <v>1</v>
      </c>
      <c r="P1172" s="11">
        <v>5</v>
      </c>
      <c r="Q1172" s="11">
        <v>12.8</v>
      </c>
      <c r="R1172" s="11">
        <v>500</v>
      </c>
      <c r="S1172" s="11">
        <v>40</v>
      </c>
      <c r="T1172" s="11">
        <v>30</v>
      </c>
      <c r="U1172" s="11">
        <v>30</v>
      </c>
      <c r="V1172" s="11">
        <v>0</v>
      </c>
      <c r="W1172">
        <v>0</v>
      </c>
      <c r="X1172" s="11">
        <v>1</v>
      </c>
      <c r="Y1172" s="11">
        <v>0</v>
      </c>
      <c r="Z1172">
        <v>0.64400000000000002</v>
      </c>
    </row>
    <row r="1173" spans="1:26" x14ac:dyDescent="0.25">
      <c r="A1173" s="11">
        <v>1.665</v>
      </c>
      <c r="B1173">
        <v>2</v>
      </c>
      <c r="C1173" s="11">
        <v>5</v>
      </c>
      <c r="D1173" s="11">
        <v>8.6</v>
      </c>
      <c r="E1173" s="11">
        <v>213</v>
      </c>
      <c r="F1173" s="11">
        <v>371.6</v>
      </c>
      <c r="G1173" s="11">
        <v>50</v>
      </c>
      <c r="H1173">
        <v>0</v>
      </c>
      <c r="I1173" s="11">
        <v>2</v>
      </c>
      <c r="J1173" s="11">
        <v>116</v>
      </c>
      <c r="K1173">
        <v>1.2233000000000001</v>
      </c>
      <c r="N1173" s="11">
        <v>1.44</v>
      </c>
      <c r="O1173" s="11">
        <v>1</v>
      </c>
      <c r="P1173" s="11">
        <v>5</v>
      </c>
      <c r="Q1173" s="11">
        <v>12.8</v>
      </c>
      <c r="R1173" s="11">
        <v>500</v>
      </c>
      <c r="S1173" s="11">
        <v>40</v>
      </c>
      <c r="T1173" s="11">
        <v>30</v>
      </c>
      <c r="U1173" s="11">
        <v>30</v>
      </c>
      <c r="V1173" s="11">
        <v>0</v>
      </c>
      <c r="W1173">
        <v>0</v>
      </c>
      <c r="X1173" s="11">
        <v>1</v>
      </c>
      <c r="Y1173" s="11">
        <v>10</v>
      </c>
      <c r="Z1173">
        <v>0.80210000000000004</v>
      </c>
    </row>
    <row r="1174" spans="1:26" x14ac:dyDescent="0.25">
      <c r="A1174" s="11">
        <v>1.665</v>
      </c>
      <c r="B1174">
        <v>2</v>
      </c>
      <c r="C1174" s="11">
        <v>5</v>
      </c>
      <c r="D1174" s="11">
        <v>8.6</v>
      </c>
      <c r="E1174" s="11">
        <v>213</v>
      </c>
      <c r="F1174" s="11">
        <v>371.6</v>
      </c>
      <c r="G1174" s="11">
        <v>60</v>
      </c>
      <c r="H1174">
        <v>0</v>
      </c>
      <c r="I1174" s="11">
        <v>2</v>
      </c>
      <c r="J1174" s="11">
        <v>116</v>
      </c>
      <c r="K1174">
        <v>1.31087</v>
      </c>
      <c r="N1174" s="11">
        <v>1.44</v>
      </c>
      <c r="O1174" s="11">
        <v>1</v>
      </c>
      <c r="P1174" s="11">
        <v>5</v>
      </c>
      <c r="Q1174" s="11">
        <v>12.8</v>
      </c>
      <c r="R1174" s="11">
        <v>500</v>
      </c>
      <c r="S1174" s="11">
        <v>40</v>
      </c>
      <c r="T1174" s="11">
        <v>30</v>
      </c>
      <c r="U1174" s="11">
        <v>30</v>
      </c>
      <c r="V1174" s="11">
        <v>0</v>
      </c>
      <c r="W1174">
        <v>0</v>
      </c>
      <c r="X1174" s="11">
        <v>1</v>
      </c>
      <c r="Y1174" s="11">
        <v>20</v>
      </c>
      <c r="Z1174">
        <v>0.80780000000000007</v>
      </c>
    </row>
    <row r="1175" spans="1:26" x14ac:dyDescent="0.25">
      <c r="A1175" s="11">
        <v>1.665</v>
      </c>
      <c r="B1175">
        <v>2</v>
      </c>
      <c r="C1175" s="11">
        <v>5</v>
      </c>
      <c r="D1175" s="11">
        <v>8.6</v>
      </c>
      <c r="E1175" s="11">
        <v>213</v>
      </c>
      <c r="F1175" s="11">
        <v>371.6</v>
      </c>
      <c r="G1175" s="11">
        <v>70</v>
      </c>
      <c r="H1175">
        <v>0</v>
      </c>
      <c r="I1175" s="11">
        <v>2</v>
      </c>
      <c r="J1175" s="11">
        <v>116</v>
      </c>
      <c r="K1175">
        <v>1.3622099999999999</v>
      </c>
      <c r="N1175" s="11">
        <v>1.44</v>
      </c>
      <c r="O1175" s="11">
        <v>1</v>
      </c>
      <c r="P1175" s="11">
        <v>5</v>
      </c>
      <c r="Q1175" s="11">
        <v>12.8</v>
      </c>
      <c r="R1175" s="11">
        <v>500</v>
      </c>
      <c r="S1175" s="11">
        <v>40</v>
      </c>
      <c r="T1175" s="11">
        <v>30</v>
      </c>
      <c r="U1175" s="11">
        <v>30</v>
      </c>
      <c r="V1175" s="11">
        <v>0</v>
      </c>
      <c r="W1175">
        <v>0</v>
      </c>
      <c r="X1175" s="11">
        <v>1</v>
      </c>
      <c r="Y1175" s="11">
        <v>34</v>
      </c>
      <c r="Z1175">
        <v>0.7802</v>
      </c>
    </row>
    <row r="1176" spans="1:26" x14ac:dyDescent="0.25">
      <c r="A1176" s="11">
        <v>1.665</v>
      </c>
      <c r="B1176">
        <v>2</v>
      </c>
      <c r="C1176" s="11">
        <v>5</v>
      </c>
      <c r="D1176" s="11">
        <v>8.6</v>
      </c>
      <c r="E1176" s="11">
        <v>213</v>
      </c>
      <c r="F1176" s="11">
        <v>371.6</v>
      </c>
      <c r="G1176" s="11">
        <v>80</v>
      </c>
      <c r="H1176">
        <v>0</v>
      </c>
      <c r="I1176" s="11">
        <v>2</v>
      </c>
      <c r="J1176" s="11">
        <v>116</v>
      </c>
      <c r="K1176">
        <v>1.3803300000000001</v>
      </c>
      <c r="N1176" s="11">
        <v>1.44</v>
      </c>
      <c r="O1176" s="11">
        <v>1</v>
      </c>
      <c r="P1176" s="11">
        <v>5</v>
      </c>
      <c r="Q1176" s="11">
        <v>12.8</v>
      </c>
      <c r="R1176" s="11">
        <v>500</v>
      </c>
      <c r="S1176" s="11">
        <v>40</v>
      </c>
      <c r="T1176" s="11">
        <v>30</v>
      </c>
      <c r="U1176" s="11">
        <v>30</v>
      </c>
      <c r="V1176" s="11">
        <v>0</v>
      </c>
      <c r="W1176">
        <v>0</v>
      </c>
      <c r="X1176" s="11">
        <v>1</v>
      </c>
      <c r="Y1176" s="11">
        <v>48</v>
      </c>
      <c r="Z1176">
        <v>0.62209999999999999</v>
      </c>
    </row>
    <row r="1177" spans="1:26" x14ac:dyDescent="0.25">
      <c r="A1177" s="11">
        <v>1.665</v>
      </c>
      <c r="B1177">
        <v>2</v>
      </c>
      <c r="C1177" s="11">
        <v>5</v>
      </c>
      <c r="D1177" s="11">
        <v>8.6</v>
      </c>
      <c r="E1177" s="11">
        <v>213</v>
      </c>
      <c r="F1177" s="11">
        <v>371.6</v>
      </c>
      <c r="G1177" s="11">
        <v>90</v>
      </c>
      <c r="H1177">
        <v>0</v>
      </c>
      <c r="I1177" s="11">
        <v>2</v>
      </c>
      <c r="J1177" s="11">
        <v>116</v>
      </c>
      <c r="K1177">
        <v>1.0481499999999999</v>
      </c>
      <c r="N1177" s="11">
        <v>1.44</v>
      </c>
      <c r="O1177" s="11">
        <v>3</v>
      </c>
      <c r="P1177" s="11">
        <v>5</v>
      </c>
      <c r="Q1177" s="11">
        <v>12.8</v>
      </c>
      <c r="R1177" s="11">
        <v>500</v>
      </c>
      <c r="S1177" s="11">
        <v>40</v>
      </c>
      <c r="T1177" s="11">
        <v>30</v>
      </c>
      <c r="U1177" s="11">
        <v>30</v>
      </c>
      <c r="W1177">
        <v>0</v>
      </c>
      <c r="X1177" s="11">
        <v>1</v>
      </c>
      <c r="Y1177" s="11">
        <v>0</v>
      </c>
      <c r="Z1177">
        <v>0.84589999999999999</v>
      </c>
    </row>
    <row r="1178" spans="1:26" x14ac:dyDescent="0.25">
      <c r="A1178" s="11">
        <v>1.665</v>
      </c>
      <c r="B1178">
        <v>2</v>
      </c>
      <c r="C1178" s="11">
        <v>5</v>
      </c>
      <c r="D1178" s="11">
        <v>8.6</v>
      </c>
      <c r="E1178" s="11">
        <v>213</v>
      </c>
      <c r="F1178" s="11">
        <v>371.6</v>
      </c>
      <c r="G1178" s="11">
        <v>100</v>
      </c>
      <c r="H1178">
        <v>0</v>
      </c>
      <c r="I1178" s="11">
        <v>2</v>
      </c>
      <c r="J1178" s="11">
        <v>116</v>
      </c>
      <c r="K1178">
        <v>0.94547000000000003</v>
      </c>
      <c r="N1178" s="11">
        <v>1.44</v>
      </c>
      <c r="O1178" s="11">
        <v>3</v>
      </c>
      <c r="P1178" s="11">
        <v>5</v>
      </c>
      <c r="Q1178" s="11">
        <v>12.8</v>
      </c>
      <c r="R1178" s="11">
        <v>500</v>
      </c>
      <c r="S1178" s="11">
        <v>40</v>
      </c>
      <c r="T1178" s="11">
        <v>30</v>
      </c>
      <c r="U1178" s="11">
        <v>30</v>
      </c>
      <c r="W1178">
        <v>0</v>
      </c>
      <c r="X1178" s="11">
        <v>1</v>
      </c>
      <c r="Y1178" s="11">
        <v>10</v>
      </c>
      <c r="Z1178">
        <v>0.99930000000000008</v>
      </c>
    </row>
    <row r="1179" spans="1:26" x14ac:dyDescent="0.25">
      <c r="A1179" s="11">
        <v>1.665</v>
      </c>
      <c r="B1179">
        <v>2</v>
      </c>
      <c r="C1179" s="11">
        <v>5</v>
      </c>
      <c r="D1179" s="11">
        <v>8.6</v>
      </c>
      <c r="E1179" s="11">
        <v>213</v>
      </c>
      <c r="F1179" s="11">
        <v>371.6</v>
      </c>
      <c r="G1179" s="11">
        <v>10</v>
      </c>
      <c r="H1179">
        <v>0</v>
      </c>
      <c r="I1179" s="11">
        <v>2</v>
      </c>
      <c r="J1179" s="11">
        <v>128</v>
      </c>
      <c r="K1179" s="11">
        <v>1.2051799999999999</v>
      </c>
      <c r="N1179" s="11">
        <v>1.44</v>
      </c>
      <c r="O1179" s="11">
        <v>3</v>
      </c>
      <c r="P1179" s="11">
        <v>5</v>
      </c>
      <c r="Q1179" s="11">
        <v>12.8</v>
      </c>
      <c r="R1179" s="11">
        <v>500</v>
      </c>
      <c r="S1179" s="11">
        <v>40</v>
      </c>
      <c r="T1179" s="11">
        <v>30</v>
      </c>
      <c r="U1179" s="11">
        <v>30</v>
      </c>
      <c r="W1179">
        <v>0</v>
      </c>
      <c r="X1179" s="11">
        <v>1</v>
      </c>
      <c r="Y1179" s="11">
        <v>20</v>
      </c>
      <c r="Z1179">
        <v>0.93359999999999999</v>
      </c>
    </row>
    <row r="1180" spans="1:26" x14ac:dyDescent="0.25">
      <c r="A1180" s="11">
        <v>1.665</v>
      </c>
      <c r="B1180">
        <v>2</v>
      </c>
      <c r="C1180" s="11">
        <v>5</v>
      </c>
      <c r="D1180" s="11">
        <v>8.6</v>
      </c>
      <c r="E1180" s="11">
        <v>213</v>
      </c>
      <c r="F1180" s="11">
        <v>371.6</v>
      </c>
      <c r="G1180" s="11">
        <v>20</v>
      </c>
      <c r="H1180">
        <v>0</v>
      </c>
      <c r="I1180" s="11">
        <v>2</v>
      </c>
      <c r="J1180" s="11">
        <v>128</v>
      </c>
      <c r="K1180">
        <v>0.99680999999999997</v>
      </c>
      <c r="N1180" s="11">
        <v>1.44</v>
      </c>
      <c r="O1180" s="11">
        <v>3</v>
      </c>
      <c r="P1180" s="11">
        <v>5</v>
      </c>
      <c r="Q1180" s="11">
        <v>12.8</v>
      </c>
      <c r="R1180" s="11">
        <v>500</v>
      </c>
      <c r="S1180" s="11">
        <v>40</v>
      </c>
      <c r="T1180" s="11">
        <v>30</v>
      </c>
      <c r="U1180" s="11">
        <v>30</v>
      </c>
      <c r="W1180">
        <v>0</v>
      </c>
      <c r="X1180" s="11">
        <v>1</v>
      </c>
      <c r="Y1180" s="11">
        <v>34</v>
      </c>
      <c r="Z1180">
        <v>1.0546</v>
      </c>
    </row>
    <row r="1181" spans="1:26" x14ac:dyDescent="0.25">
      <c r="A1181" s="11">
        <v>1.665</v>
      </c>
      <c r="B1181">
        <v>2</v>
      </c>
      <c r="C1181" s="11">
        <v>5</v>
      </c>
      <c r="D1181" s="11">
        <v>8.6</v>
      </c>
      <c r="E1181" s="11">
        <v>213</v>
      </c>
      <c r="F1181" s="11">
        <v>371.6</v>
      </c>
      <c r="G1181" s="11">
        <v>30</v>
      </c>
      <c r="H1181">
        <v>0</v>
      </c>
      <c r="I1181" s="11">
        <v>2</v>
      </c>
      <c r="J1181" s="11">
        <v>128</v>
      </c>
      <c r="K1181">
        <v>1.15384</v>
      </c>
      <c r="N1181" s="11">
        <v>1.44</v>
      </c>
      <c r="O1181" s="11">
        <v>3</v>
      </c>
      <c r="P1181" s="11">
        <v>5</v>
      </c>
      <c r="Q1181" s="11">
        <v>12.8</v>
      </c>
      <c r="R1181" s="11">
        <v>500</v>
      </c>
      <c r="S1181" s="11">
        <v>40</v>
      </c>
      <c r="T1181" s="11">
        <v>30</v>
      </c>
      <c r="U1181" s="11">
        <v>30</v>
      </c>
      <c r="W1181">
        <v>0</v>
      </c>
      <c r="X1181" s="11">
        <v>1</v>
      </c>
      <c r="Y1181" s="11">
        <v>48</v>
      </c>
      <c r="Z1181">
        <v>1.0106999999999999</v>
      </c>
    </row>
    <row r="1182" spans="1:26" x14ac:dyDescent="0.25">
      <c r="A1182" s="11">
        <v>1.665</v>
      </c>
      <c r="B1182">
        <v>2</v>
      </c>
      <c r="C1182" s="11">
        <v>5</v>
      </c>
      <c r="D1182" s="11">
        <v>8.6</v>
      </c>
      <c r="E1182" s="11">
        <v>213</v>
      </c>
      <c r="F1182" s="11">
        <v>371.6</v>
      </c>
      <c r="G1182" s="11">
        <v>40</v>
      </c>
      <c r="H1182">
        <v>0</v>
      </c>
      <c r="I1182" s="11">
        <v>2</v>
      </c>
      <c r="J1182" s="11">
        <v>128</v>
      </c>
      <c r="K1182">
        <v>1.2414099999999999</v>
      </c>
      <c r="N1182" s="11">
        <v>1.44</v>
      </c>
      <c r="O1182" s="11">
        <v>5</v>
      </c>
      <c r="P1182" s="11">
        <v>5</v>
      </c>
      <c r="Q1182" s="11">
        <v>12.8</v>
      </c>
      <c r="R1182" s="11">
        <v>500</v>
      </c>
      <c r="S1182" s="11">
        <v>40</v>
      </c>
      <c r="T1182" s="11">
        <v>30</v>
      </c>
      <c r="U1182" s="11">
        <v>30</v>
      </c>
      <c r="W1182">
        <v>0</v>
      </c>
      <c r="X1182" s="11">
        <v>1</v>
      </c>
      <c r="Y1182" s="11">
        <v>0</v>
      </c>
      <c r="Z1182">
        <v>8.298</v>
      </c>
    </row>
    <row r="1183" spans="1:26" x14ac:dyDescent="0.25">
      <c r="A1183" s="11">
        <v>1.665</v>
      </c>
      <c r="B1183">
        <v>2</v>
      </c>
      <c r="C1183" s="11">
        <v>5</v>
      </c>
      <c r="D1183" s="11">
        <v>8.6</v>
      </c>
      <c r="E1183" s="11">
        <v>213</v>
      </c>
      <c r="F1183" s="11">
        <v>371.6</v>
      </c>
      <c r="G1183" s="11">
        <v>50</v>
      </c>
      <c r="H1183">
        <v>0</v>
      </c>
      <c r="I1183" s="11">
        <v>2</v>
      </c>
      <c r="J1183" s="11">
        <v>128</v>
      </c>
      <c r="K1183">
        <v>1.25651</v>
      </c>
      <c r="N1183" s="11">
        <v>1.44</v>
      </c>
      <c r="O1183" s="11">
        <v>5</v>
      </c>
      <c r="P1183" s="11">
        <v>5</v>
      </c>
      <c r="Q1183" s="11">
        <v>12.8</v>
      </c>
      <c r="R1183" s="11">
        <v>500</v>
      </c>
      <c r="S1183" s="11">
        <v>40</v>
      </c>
      <c r="T1183" s="11">
        <v>30</v>
      </c>
      <c r="U1183" s="11">
        <v>30</v>
      </c>
      <c r="W1183">
        <v>0</v>
      </c>
      <c r="X1183" s="11">
        <v>1</v>
      </c>
      <c r="Y1183" s="11">
        <v>10</v>
      </c>
      <c r="Z1183">
        <v>10.765000000000001</v>
      </c>
    </row>
    <row r="1184" spans="1:26" x14ac:dyDescent="0.25">
      <c r="A1184" s="11">
        <v>1.665</v>
      </c>
      <c r="B1184">
        <v>2</v>
      </c>
      <c r="C1184" s="11">
        <v>5</v>
      </c>
      <c r="D1184" s="11">
        <v>8.6</v>
      </c>
      <c r="E1184" s="11">
        <v>213</v>
      </c>
      <c r="F1184" s="11">
        <v>371.6</v>
      </c>
      <c r="G1184" s="11">
        <v>60</v>
      </c>
      <c r="H1184">
        <v>0</v>
      </c>
      <c r="I1184" s="11">
        <v>2</v>
      </c>
      <c r="J1184" s="11">
        <v>128</v>
      </c>
      <c r="K1184">
        <v>1.1357200000000001</v>
      </c>
      <c r="N1184" s="11">
        <v>1.44</v>
      </c>
      <c r="O1184" s="11">
        <v>5</v>
      </c>
      <c r="P1184" s="11">
        <v>5</v>
      </c>
      <c r="Q1184" s="11">
        <v>12.8</v>
      </c>
      <c r="R1184" s="11">
        <v>500</v>
      </c>
      <c r="S1184" s="11">
        <v>40</v>
      </c>
      <c r="T1184" s="11">
        <v>30</v>
      </c>
      <c r="U1184" s="11">
        <v>30</v>
      </c>
      <c r="W1184">
        <v>0</v>
      </c>
      <c r="X1184" s="11">
        <v>1</v>
      </c>
      <c r="Y1184" s="11">
        <v>20</v>
      </c>
      <c r="Z1184">
        <v>10.545999999999999</v>
      </c>
    </row>
    <row r="1185" spans="1:26" x14ac:dyDescent="0.25">
      <c r="A1185" s="11">
        <v>1.665</v>
      </c>
      <c r="B1185">
        <v>2</v>
      </c>
      <c r="C1185" s="11">
        <v>5</v>
      </c>
      <c r="D1185" s="11">
        <v>8.6</v>
      </c>
      <c r="E1185" s="11">
        <v>213</v>
      </c>
      <c r="F1185" s="11">
        <v>371.6</v>
      </c>
      <c r="G1185" s="11">
        <v>70</v>
      </c>
      <c r="H1185">
        <v>0</v>
      </c>
      <c r="I1185" s="11">
        <v>2</v>
      </c>
      <c r="J1185" s="11">
        <v>128</v>
      </c>
      <c r="K1185">
        <v>1.1025</v>
      </c>
      <c r="N1185" s="11">
        <v>1.44</v>
      </c>
      <c r="O1185" s="11">
        <v>5</v>
      </c>
      <c r="P1185" s="11">
        <v>5</v>
      </c>
      <c r="Q1185" s="11">
        <v>12.8</v>
      </c>
      <c r="R1185" s="11">
        <v>500</v>
      </c>
      <c r="S1185" s="11">
        <v>40</v>
      </c>
      <c r="T1185" s="11">
        <v>30</v>
      </c>
      <c r="U1185" s="11">
        <v>30</v>
      </c>
      <c r="W1185">
        <v>0</v>
      </c>
      <c r="X1185" s="11">
        <v>1</v>
      </c>
      <c r="Y1185" s="11">
        <v>34</v>
      </c>
      <c r="Z1185">
        <v>12.679</v>
      </c>
    </row>
    <row r="1186" spans="1:26" x14ac:dyDescent="0.25">
      <c r="A1186" s="11">
        <v>1.665</v>
      </c>
      <c r="B1186">
        <v>2</v>
      </c>
      <c r="C1186" s="11">
        <v>5</v>
      </c>
      <c r="D1186" s="11">
        <v>8.6</v>
      </c>
      <c r="E1186" s="11">
        <v>213</v>
      </c>
      <c r="F1186" s="11">
        <v>371.6</v>
      </c>
      <c r="G1186" s="11">
        <v>80</v>
      </c>
      <c r="H1186">
        <v>0</v>
      </c>
      <c r="I1186" s="11">
        <v>2</v>
      </c>
      <c r="J1186" s="11">
        <v>128</v>
      </c>
      <c r="K1186">
        <v>1.15384</v>
      </c>
      <c r="N1186" s="11">
        <v>1.44</v>
      </c>
      <c r="O1186" s="11">
        <v>5</v>
      </c>
      <c r="P1186" s="11">
        <v>5</v>
      </c>
      <c r="Q1186" s="11">
        <v>12.8</v>
      </c>
      <c r="R1186" s="11">
        <v>500</v>
      </c>
      <c r="S1186" s="11">
        <v>40</v>
      </c>
      <c r="T1186" s="11">
        <v>30</v>
      </c>
      <c r="U1186" s="11">
        <v>30</v>
      </c>
      <c r="W1186">
        <v>0</v>
      </c>
      <c r="X1186" s="11">
        <v>1</v>
      </c>
      <c r="Y1186" s="11">
        <v>48</v>
      </c>
      <c r="Z1186">
        <v>12.622</v>
      </c>
    </row>
    <row r="1187" spans="1:26" x14ac:dyDescent="0.25">
      <c r="A1187" s="11">
        <v>1.665</v>
      </c>
      <c r="B1187">
        <v>2</v>
      </c>
      <c r="C1187" s="11">
        <v>5</v>
      </c>
      <c r="D1187" s="11">
        <v>8.6</v>
      </c>
      <c r="E1187" s="11">
        <v>213</v>
      </c>
      <c r="F1187" s="11">
        <v>371.6</v>
      </c>
      <c r="G1187" s="11">
        <v>90</v>
      </c>
      <c r="H1187">
        <v>0</v>
      </c>
      <c r="I1187" s="11">
        <v>2</v>
      </c>
      <c r="J1187" s="11">
        <v>128</v>
      </c>
      <c r="K1187">
        <v>1.2927500000000001</v>
      </c>
      <c r="N1187" s="11">
        <v>1.44</v>
      </c>
      <c r="O1187" s="11">
        <v>7</v>
      </c>
      <c r="P1187" s="11">
        <v>5</v>
      </c>
      <c r="Q1187" s="11">
        <v>12.8</v>
      </c>
      <c r="R1187" s="11">
        <v>500</v>
      </c>
      <c r="S1187" s="11">
        <v>40</v>
      </c>
      <c r="T1187" s="11">
        <v>30</v>
      </c>
      <c r="U1187" s="11">
        <v>30</v>
      </c>
      <c r="W1187">
        <v>0</v>
      </c>
      <c r="X1187" s="11">
        <v>1</v>
      </c>
      <c r="Y1187" s="11">
        <v>0</v>
      </c>
      <c r="Z1187">
        <v>0.88500000000000001</v>
      </c>
    </row>
    <row r="1188" spans="1:26" x14ac:dyDescent="0.25">
      <c r="A1188" s="11">
        <v>1.665</v>
      </c>
      <c r="B1188">
        <v>2</v>
      </c>
      <c r="C1188" s="11">
        <v>5</v>
      </c>
      <c r="D1188" s="11">
        <v>8.6</v>
      </c>
      <c r="E1188" s="11">
        <v>213</v>
      </c>
      <c r="F1188" s="11">
        <v>371.6</v>
      </c>
      <c r="G1188" s="11">
        <v>100</v>
      </c>
      <c r="H1188">
        <v>0</v>
      </c>
      <c r="I1188" s="11">
        <v>2</v>
      </c>
      <c r="J1188" s="11">
        <v>128</v>
      </c>
      <c r="K1188">
        <v>1.53434</v>
      </c>
      <c r="N1188" s="11">
        <v>1.44</v>
      </c>
      <c r="O1188" s="11">
        <v>7</v>
      </c>
      <c r="P1188" s="11">
        <v>5</v>
      </c>
      <c r="Q1188" s="11">
        <v>12.8</v>
      </c>
      <c r="R1188" s="11">
        <v>500</v>
      </c>
      <c r="S1188" s="11">
        <v>40</v>
      </c>
      <c r="T1188" s="11">
        <v>30</v>
      </c>
      <c r="U1188" s="11">
        <v>30</v>
      </c>
      <c r="W1188">
        <v>0</v>
      </c>
      <c r="X1188" s="11">
        <v>1</v>
      </c>
      <c r="Y1188" s="11">
        <v>10</v>
      </c>
      <c r="Z1188">
        <v>1.1688999999999998</v>
      </c>
    </row>
    <row r="1189" spans="1:26" x14ac:dyDescent="0.25">
      <c r="A1189" s="11">
        <v>1.665</v>
      </c>
      <c r="B1189">
        <v>4</v>
      </c>
      <c r="C1189" s="11">
        <v>5</v>
      </c>
      <c r="D1189" s="11">
        <v>8.6</v>
      </c>
      <c r="E1189" s="11">
        <v>213</v>
      </c>
      <c r="F1189" s="11">
        <v>364.5</v>
      </c>
      <c r="G1189" s="11">
        <v>10</v>
      </c>
      <c r="H1189">
        <v>0</v>
      </c>
      <c r="I1189" s="11">
        <v>2</v>
      </c>
      <c r="J1189" s="11">
        <v>0</v>
      </c>
      <c r="K1189">
        <v>0.44751000000000002</v>
      </c>
      <c r="N1189" s="11">
        <v>1.44</v>
      </c>
      <c r="O1189" s="11">
        <v>7</v>
      </c>
      <c r="P1189" s="11">
        <v>5</v>
      </c>
      <c r="Q1189" s="11">
        <v>12.8</v>
      </c>
      <c r="R1189" s="11">
        <v>500</v>
      </c>
      <c r="S1189" s="11">
        <v>40</v>
      </c>
      <c r="T1189" s="11">
        <v>30</v>
      </c>
      <c r="U1189" s="11">
        <v>30</v>
      </c>
      <c r="W1189">
        <v>0</v>
      </c>
      <c r="X1189" s="11">
        <v>1</v>
      </c>
      <c r="Y1189" s="11">
        <v>20</v>
      </c>
      <c r="Z1189">
        <v>1.2345999999999999</v>
      </c>
    </row>
    <row r="1190" spans="1:26" x14ac:dyDescent="0.25">
      <c r="A1190" s="11">
        <v>1.665</v>
      </c>
      <c r="B1190">
        <v>4</v>
      </c>
      <c r="C1190" s="11">
        <v>5</v>
      </c>
      <c r="D1190" s="11">
        <v>8.6</v>
      </c>
      <c r="E1190" s="11">
        <v>213</v>
      </c>
      <c r="F1190" s="11">
        <v>364.5</v>
      </c>
      <c r="G1190" s="11">
        <v>20</v>
      </c>
      <c r="H1190">
        <v>0</v>
      </c>
      <c r="I1190" s="11">
        <v>2</v>
      </c>
      <c r="J1190" s="11">
        <v>0</v>
      </c>
      <c r="K1190">
        <v>0.44751000000000002</v>
      </c>
      <c r="N1190" s="11">
        <v>1.44</v>
      </c>
      <c r="O1190" s="11">
        <v>7</v>
      </c>
      <c r="P1190" s="11">
        <v>5</v>
      </c>
      <c r="Q1190" s="11">
        <v>12.8</v>
      </c>
      <c r="R1190" s="11">
        <v>500</v>
      </c>
      <c r="S1190" s="11">
        <v>40</v>
      </c>
      <c r="T1190" s="11">
        <v>30</v>
      </c>
      <c r="U1190" s="11">
        <v>30</v>
      </c>
      <c r="W1190">
        <v>0</v>
      </c>
      <c r="X1190" s="11">
        <v>1</v>
      </c>
      <c r="Y1190" s="11">
        <v>34</v>
      </c>
      <c r="Z1190">
        <v>1.4756</v>
      </c>
    </row>
    <row r="1191" spans="1:26" x14ac:dyDescent="0.25">
      <c r="A1191" s="11">
        <v>1.665</v>
      </c>
      <c r="B1191">
        <v>4</v>
      </c>
      <c r="C1191" s="11">
        <v>5</v>
      </c>
      <c r="D1191" s="11">
        <v>8.6</v>
      </c>
      <c r="E1191" s="11">
        <v>213</v>
      </c>
      <c r="F1191" s="11">
        <v>364.5</v>
      </c>
      <c r="G1191" s="11">
        <v>30</v>
      </c>
      <c r="H1191">
        <v>0</v>
      </c>
      <c r="I1191" s="11">
        <v>2</v>
      </c>
      <c r="J1191" s="11">
        <v>0</v>
      </c>
      <c r="K1191">
        <v>0.54956000000000005</v>
      </c>
      <c r="N1191" s="11">
        <v>1.44</v>
      </c>
      <c r="O1191" s="11">
        <v>7</v>
      </c>
      <c r="P1191" s="11">
        <v>5</v>
      </c>
      <c r="Q1191" s="11">
        <v>12.8</v>
      </c>
      <c r="R1191" s="11">
        <v>500</v>
      </c>
      <c r="S1191" s="11">
        <v>40</v>
      </c>
      <c r="T1191" s="11">
        <v>30</v>
      </c>
      <c r="U1191" s="11">
        <v>30</v>
      </c>
      <c r="W1191">
        <v>0</v>
      </c>
      <c r="X1191" s="11">
        <v>1</v>
      </c>
      <c r="Y1191" s="11">
        <v>48</v>
      </c>
      <c r="Z1191">
        <v>1.3117999999999999</v>
      </c>
    </row>
    <row r="1192" spans="1:26" x14ac:dyDescent="0.25">
      <c r="A1192" s="11">
        <v>1.665</v>
      </c>
      <c r="B1192">
        <v>4</v>
      </c>
      <c r="C1192" s="11">
        <v>5</v>
      </c>
      <c r="D1192" s="11">
        <v>8.6</v>
      </c>
      <c r="E1192" s="11">
        <v>213</v>
      </c>
      <c r="F1192" s="11">
        <v>364.5</v>
      </c>
      <c r="G1192" s="11">
        <v>40</v>
      </c>
      <c r="H1192">
        <v>0</v>
      </c>
      <c r="I1192" s="11">
        <v>2</v>
      </c>
      <c r="J1192" s="11">
        <v>0</v>
      </c>
      <c r="K1192">
        <v>0.59913000000000005</v>
      </c>
      <c r="N1192" s="11">
        <v>1.44</v>
      </c>
      <c r="O1192" s="11">
        <v>9</v>
      </c>
      <c r="P1192" s="11">
        <v>5</v>
      </c>
      <c r="Q1192" s="11">
        <v>12.8</v>
      </c>
      <c r="R1192" s="11">
        <v>500</v>
      </c>
      <c r="S1192" s="11">
        <v>40</v>
      </c>
      <c r="T1192" s="11">
        <v>30</v>
      </c>
      <c r="U1192" s="11">
        <v>30</v>
      </c>
      <c r="W1192">
        <v>0</v>
      </c>
      <c r="X1192" s="11">
        <v>1</v>
      </c>
      <c r="Y1192" s="11">
        <v>0</v>
      </c>
      <c r="Z1192">
        <v>0.82979999999999998</v>
      </c>
    </row>
    <row r="1193" spans="1:26" x14ac:dyDescent="0.25">
      <c r="A1193" s="11">
        <v>1.665</v>
      </c>
      <c r="B1193">
        <v>4</v>
      </c>
      <c r="C1193" s="11">
        <v>5</v>
      </c>
      <c r="D1193" s="11">
        <v>8.6</v>
      </c>
      <c r="E1193" s="11">
        <v>213</v>
      </c>
      <c r="F1193" s="11">
        <v>364.5</v>
      </c>
      <c r="G1193" s="11">
        <v>50</v>
      </c>
      <c r="H1193">
        <v>0</v>
      </c>
      <c r="I1193" s="11">
        <v>2</v>
      </c>
      <c r="J1193" s="11">
        <v>0</v>
      </c>
      <c r="K1193">
        <v>0.81779999999999997</v>
      </c>
      <c r="N1193" s="11">
        <v>1.44</v>
      </c>
      <c r="O1193" s="11">
        <v>9</v>
      </c>
      <c r="P1193" s="11">
        <v>5</v>
      </c>
      <c r="Q1193" s="11">
        <v>12.8</v>
      </c>
      <c r="R1193" s="11">
        <v>500</v>
      </c>
      <c r="S1193" s="11">
        <v>40</v>
      </c>
      <c r="T1193" s="11">
        <v>30</v>
      </c>
      <c r="U1193" s="11">
        <v>30</v>
      </c>
      <c r="W1193">
        <v>0</v>
      </c>
      <c r="X1193" s="11">
        <v>1</v>
      </c>
      <c r="Y1193" s="11">
        <v>10</v>
      </c>
      <c r="Z1193">
        <v>1.4375</v>
      </c>
    </row>
    <row r="1194" spans="1:26" x14ac:dyDescent="0.25">
      <c r="A1194" s="11">
        <v>1.665</v>
      </c>
      <c r="B1194">
        <v>4</v>
      </c>
      <c r="C1194" s="11">
        <v>5</v>
      </c>
      <c r="D1194" s="11">
        <v>8.6</v>
      </c>
      <c r="E1194" s="11">
        <v>213</v>
      </c>
      <c r="F1194" s="11">
        <v>364.5</v>
      </c>
      <c r="G1194" s="11">
        <v>60</v>
      </c>
      <c r="H1194">
        <v>0</v>
      </c>
      <c r="I1194" s="11">
        <v>2</v>
      </c>
      <c r="J1194" s="11">
        <v>0</v>
      </c>
      <c r="K1194">
        <v>0.95193000000000005</v>
      </c>
      <c r="N1194" s="11">
        <v>1.44</v>
      </c>
      <c r="O1194" s="11">
        <v>9</v>
      </c>
      <c r="P1194" s="11">
        <v>5</v>
      </c>
      <c r="Q1194" s="11">
        <v>12.8</v>
      </c>
      <c r="R1194" s="11">
        <v>500</v>
      </c>
      <c r="S1194" s="11">
        <v>40</v>
      </c>
      <c r="T1194" s="11">
        <v>30</v>
      </c>
      <c r="U1194" s="11">
        <v>30</v>
      </c>
      <c r="W1194">
        <v>0</v>
      </c>
      <c r="X1194" s="11">
        <v>1</v>
      </c>
      <c r="Y1194" s="11">
        <v>20</v>
      </c>
      <c r="Z1194">
        <v>1.3661000000000001</v>
      </c>
    </row>
    <row r="1195" spans="1:26" x14ac:dyDescent="0.25">
      <c r="A1195" s="11">
        <v>1.665</v>
      </c>
      <c r="B1195">
        <v>4</v>
      </c>
      <c r="C1195" s="11">
        <v>5</v>
      </c>
      <c r="D1195" s="11">
        <v>8.6</v>
      </c>
      <c r="E1195" s="11">
        <v>213</v>
      </c>
      <c r="F1195" s="11">
        <v>364.5</v>
      </c>
      <c r="G1195" s="11">
        <v>70</v>
      </c>
      <c r="H1195">
        <v>0</v>
      </c>
      <c r="I1195" s="11">
        <v>2</v>
      </c>
      <c r="J1195" s="11">
        <v>0</v>
      </c>
      <c r="K1195">
        <v>1.08605</v>
      </c>
      <c r="N1195" s="11">
        <v>1.44</v>
      </c>
      <c r="O1195" s="11">
        <v>9</v>
      </c>
      <c r="P1195" s="11">
        <v>5</v>
      </c>
      <c r="Q1195" s="11">
        <v>12.8</v>
      </c>
      <c r="R1195" s="11">
        <v>500</v>
      </c>
      <c r="S1195" s="11">
        <v>40</v>
      </c>
      <c r="T1195" s="11">
        <v>30</v>
      </c>
      <c r="U1195" s="11">
        <v>30</v>
      </c>
      <c r="W1195">
        <v>0</v>
      </c>
      <c r="X1195" s="11">
        <v>1</v>
      </c>
      <c r="Y1195" s="11">
        <v>34</v>
      </c>
      <c r="Z1195">
        <v>1.7222999999999999</v>
      </c>
    </row>
    <row r="1196" spans="1:26" x14ac:dyDescent="0.25">
      <c r="A1196" s="11">
        <v>1.665</v>
      </c>
      <c r="B1196">
        <v>4</v>
      </c>
      <c r="C1196" s="11">
        <v>5</v>
      </c>
      <c r="D1196" s="11">
        <v>8.6</v>
      </c>
      <c r="E1196" s="11">
        <v>213</v>
      </c>
      <c r="F1196" s="11">
        <v>364.5</v>
      </c>
      <c r="G1196" s="11">
        <v>80</v>
      </c>
      <c r="H1196">
        <v>0</v>
      </c>
      <c r="I1196" s="11">
        <v>2</v>
      </c>
      <c r="J1196" s="11">
        <v>0</v>
      </c>
      <c r="K1196">
        <v>1.03356</v>
      </c>
      <c r="N1196" s="11">
        <v>1.44</v>
      </c>
      <c r="O1196" s="11">
        <v>9</v>
      </c>
      <c r="P1196" s="11">
        <v>5</v>
      </c>
      <c r="Q1196" s="11">
        <v>12.8</v>
      </c>
      <c r="R1196" s="11">
        <v>500</v>
      </c>
      <c r="S1196" s="11">
        <v>40</v>
      </c>
      <c r="T1196" s="11">
        <v>30</v>
      </c>
      <c r="U1196" s="11">
        <v>30</v>
      </c>
      <c r="W1196">
        <v>0</v>
      </c>
      <c r="X1196" s="11">
        <v>1</v>
      </c>
      <c r="Y1196" s="11">
        <v>48</v>
      </c>
      <c r="Z1196">
        <v>1.5585</v>
      </c>
    </row>
    <row r="1197" spans="1:26" x14ac:dyDescent="0.25">
      <c r="A1197" s="11">
        <v>1.665</v>
      </c>
      <c r="B1197">
        <v>4</v>
      </c>
      <c r="C1197" s="11">
        <v>5</v>
      </c>
      <c r="D1197" s="11">
        <v>8.6</v>
      </c>
      <c r="E1197" s="11">
        <v>213</v>
      </c>
      <c r="F1197" s="11">
        <v>364.5</v>
      </c>
      <c r="G1197" s="11">
        <v>90</v>
      </c>
      <c r="H1197">
        <v>0</v>
      </c>
      <c r="I1197" s="11">
        <v>2</v>
      </c>
      <c r="J1197" s="11">
        <v>0</v>
      </c>
      <c r="K1197">
        <v>1.0189900000000001</v>
      </c>
      <c r="N1197" s="11">
        <v>1.44</v>
      </c>
      <c r="O1197" s="11">
        <v>1</v>
      </c>
      <c r="P1197" s="11">
        <v>5</v>
      </c>
      <c r="Q1197" s="11">
        <v>12.8</v>
      </c>
      <c r="R1197" s="11">
        <v>500</v>
      </c>
      <c r="S1197">
        <v>20</v>
      </c>
      <c r="T1197" s="11">
        <v>30</v>
      </c>
      <c r="U1197" s="11">
        <v>30</v>
      </c>
      <c r="V1197" s="11">
        <v>0</v>
      </c>
      <c r="W1197">
        <v>0</v>
      </c>
      <c r="X1197" s="11">
        <v>1</v>
      </c>
      <c r="Y1197" s="11">
        <v>0</v>
      </c>
      <c r="Z1197">
        <v>0.74660000000000004</v>
      </c>
    </row>
    <row r="1198" spans="1:26" x14ac:dyDescent="0.25">
      <c r="A1198" s="11">
        <v>1.665</v>
      </c>
      <c r="B1198">
        <v>4</v>
      </c>
      <c r="C1198" s="11">
        <v>5</v>
      </c>
      <c r="D1198" s="11">
        <v>8.6</v>
      </c>
      <c r="E1198" s="11">
        <v>213</v>
      </c>
      <c r="F1198" s="11">
        <v>364.5</v>
      </c>
      <c r="G1198" s="11">
        <v>100</v>
      </c>
      <c r="H1198">
        <v>0</v>
      </c>
      <c r="I1198" s="11">
        <v>2</v>
      </c>
      <c r="J1198" s="11">
        <v>0</v>
      </c>
      <c r="K1198">
        <v>1.0189900000000001</v>
      </c>
      <c r="N1198" s="11">
        <v>1.44</v>
      </c>
      <c r="O1198" s="11">
        <v>1</v>
      </c>
      <c r="P1198" s="11">
        <v>5</v>
      </c>
      <c r="Q1198" s="11">
        <v>12.8</v>
      </c>
      <c r="R1198" s="11">
        <v>500</v>
      </c>
      <c r="S1198">
        <v>20</v>
      </c>
      <c r="T1198" s="11">
        <v>30</v>
      </c>
      <c r="U1198" s="11">
        <v>30</v>
      </c>
      <c r="V1198" s="11">
        <v>0</v>
      </c>
      <c r="W1198">
        <v>0</v>
      </c>
      <c r="X1198" s="11">
        <v>1</v>
      </c>
      <c r="Y1198" s="11">
        <v>10</v>
      </c>
      <c r="Z1198">
        <v>0.7409</v>
      </c>
    </row>
    <row r="1199" spans="1:26" x14ac:dyDescent="0.25">
      <c r="A1199" s="11">
        <v>1.665</v>
      </c>
      <c r="B1199">
        <v>4</v>
      </c>
      <c r="C1199" s="11">
        <v>5</v>
      </c>
      <c r="D1199" s="11">
        <v>8.6</v>
      </c>
      <c r="E1199" s="11">
        <v>213</v>
      </c>
      <c r="F1199" s="11">
        <v>364.5</v>
      </c>
      <c r="G1199" s="11">
        <v>10</v>
      </c>
      <c r="H1199">
        <v>0</v>
      </c>
      <c r="I1199" s="11">
        <v>2</v>
      </c>
      <c r="J1199" s="11">
        <v>98</v>
      </c>
      <c r="K1199">
        <v>0.64870000000000005</v>
      </c>
      <c r="N1199" s="11">
        <v>1.44</v>
      </c>
      <c r="O1199" s="11">
        <v>1</v>
      </c>
      <c r="P1199" s="11">
        <v>5</v>
      </c>
      <c r="Q1199" s="11">
        <v>12.8</v>
      </c>
      <c r="R1199" s="11">
        <v>500</v>
      </c>
      <c r="S1199">
        <v>20</v>
      </c>
      <c r="T1199" s="11">
        <v>30</v>
      </c>
      <c r="U1199" s="11">
        <v>30</v>
      </c>
      <c r="V1199" s="11">
        <v>0</v>
      </c>
      <c r="W1199">
        <v>0</v>
      </c>
      <c r="X1199" s="11">
        <v>1</v>
      </c>
      <c r="Y1199" s="11">
        <v>20</v>
      </c>
      <c r="Z1199">
        <v>0.9335</v>
      </c>
    </row>
    <row r="1200" spans="1:26" x14ac:dyDescent="0.25">
      <c r="A1200" s="11">
        <v>1.665</v>
      </c>
      <c r="B1200">
        <v>4</v>
      </c>
      <c r="C1200" s="11">
        <v>5</v>
      </c>
      <c r="D1200" s="11">
        <v>8.6</v>
      </c>
      <c r="E1200" s="11">
        <v>213</v>
      </c>
      <c r="F1200" s="11">
        <v>364.5</v>
      </c>
      <c r="G1200" s="11">
        <v>20</v>
      </c>
      <c r="H1200">
        <v>0</v>
      </c>
      <c r="I1200" s="11">
        <v>2</v>
      </c>
      <c r="J1200" s="11">
        <v>98</v>
      </c>
      <c r="K1200">
        <v>0.59913000000000005</v>
      </c>
      <c r="N1200" s="11">
        <v>1.44</v>
      </c>
      <c r="O1200" s="11">
        <v>1</v>
      </c>
      <c r="P1200" s="11">
        <v>5</v>
      </c>
      <c r="Q1200" s="11">
        <v>12.8</v>
      </c>
      <c r="R1200" s="11">
        <v>500</v>
      </c>
      <c r="S1200">
        <v>20</v>
      </c>
      <c r="T1200" s="11">
        <v>30</v>
      </c>
      <c r="U1200" s="11">
        <v>30</v>
      </c>
      <c r="V1200" s="11">
        <v>0</v>
      </c>
      <c r="W1200">
        <v>0</v>
      </c>
      <c r="X1200" s="11">
        <v>1</v>
      </c>
      <c r="Y1200" s="11">
        <v>34</v>
      </c>
      <c r="Z1200">
        <v>0.91720000000000002</v>
      </c>
    </row>
    <row r="1201" spans="1:26" x14ac:dyDescent="0.25">
      <c r="A1201" s="11">
        <v>1.665</v>
      </c>
      <c r="B1201">
        <v>4</v>
      </c>
      <c r="C1201" s="11">
        <v>5</v>
      </c>
      <c r="D1201" s="11">
        <v>8.6</v>
      </c>
      <c r="E1201" s="11">
        <v>213</v>
      </c>
      <c r="F1201" s="11">
        <v>364.5</v>
      </c>
      <c r="G1201" s="11">
        <v>30</v>
      </c>
      <c r="H1201">
        <v>0</v>
      </c>
      <c r="I1201" s="11">
        <v>2</v>
      </c>
      <c r="J1201" s="11">
        <v>98</v>
      </c>
      <c r="K1201">
        <v>0.91693999999999998</v>
      </c>
      <c r="N1201" s="11">
        <v>1.44</v>
      </c>
      <c r="O1201" s="11">
        <v>1</v>
      </c>
      <c r="P1201" s="11">
        <v>5</v>
      </c>
      <c r="Q1201" s="11">
        <v>12.8</v>
      </c>
      <c r="R1201" s="11">
        <v>500</v>
      </c>
      <c r="S1201">
        <v>20</v>
      </c>
      <c r="T1201" s="11">
        <v>30</v>
      </c>
      <c r="U1201" s="11">
        <v>30</v>
      </c>
      <c r="V1201" s="11">
        <v>0</v>
      </c>
      <c r="W1201">
        <v>0</v>
      </c>
      <c r="X1201" s="11">
        <v>1</v>
      </c>
      <c r="Y1201" s="11">
        <v>48</v>
      </c>
      <c r="Z1201">
        <v>0.87309999999999999</v>
      </c>
    </row>
    <row r="1202" spans="1:26" x14ac:dyDescent="0.25">
      <c r="A1202" s="11">
        <v>1.665</v>
      </c>
      <c r="B1202">
        <v>4</v>
      </c>
      <c r="C1202" s="11">
        <v>5</v>
      </c>
      <c r="D1202" s="11">
        <v>8.6</v>
      </c>
      <c r="E1202" s="11">
        <v>213</v>
      </c>
      <c r="F1202" s="11">
        <v>364.5</v>
      </c>
      <c r="G1202" s="11">
        <v>40</v>
      </c>
      <c r="H1202">
        <v>0</v>
      </c>
      <c r="I1202" s="11">
        <v>2</v>
      </c>
      <c r="J1202" s="11">
        <v>98</v>
      </c>
      <c r="K1202">
        <v>0.91693999999999998</v>
      </c>
      <c r="N1202" s="11">
        <v>1.44</v>
      </c>
      <c r="O1202" s="11">
        <v>3</v>
      </c>
      <c r="P1202" s="11">
        <v>5</v>
      </c>
      <c r="Q1202" s="11">
        <v>12.8</v>
      </c>
      <c r="R1202" s="11">
        <v>500</v>
      </c>
      <c r="S1202">
        <v>20</v>
      </c>
      <c r="T1202" s="11">
        <v>30</v>
      </c>
      <c r="U1202" s="11">
        <v>30</v>
      </c>
      <c r="W1202">
        <v>0</v>
      </c>
      <c r="X1202" s="11">
        <v>1</v>
      </c>
      <c r="Y1202" s="11">
        <v>0</v>
      </c>
      <c r="Z1202">
        <v>0.84629999999999994</v>
      </c>
    </row>
    <row r="1203" spans="1:26" x14ac:dyDescent="0.25">
      <c r="A1203" s="11">
        <v>1.665</v>
      </c>
      <c r="B1203">
        <v>4</v>
      </c>
      <c r="C1203" s="11">
        <v>5</v>
      </c>
      <c r="D1203" s="11">
        <v>8.6</v>
      </c>
      <c r="E1203" s="11">
        <v>213</v>
      </c>
      <c r="F1203" s="11">
        <v>364.5</v>
      </c>
      <c r="G1203" s="11">
        <v>50</v>
      </c>
      <c r="H1203">
        <v>0</v>
      </c>
      <c r="I1203" s="11">
        <v>2</v>
      </c>
      <c r="J1203" s="11">
        <v>98</v>
      </c>
      <c r="K1203">
        <v>1.0510600000000001</v>
      </c>
      <c r="N1203" s="11">
        <v>1.44</v>
      </c>
      <c r="O1203" s="11">
        <v>3</v>
      </c>
      <c r="P1203" s="11">
        <v>5</v>
      </c>
      <c r="Q1203" s="11">
        <v>12.8</v>
      </c>
      <c r="R1203" s="11">
        <v>500</v>
      </c>
      <c r="S1203">
        <v>20</v>
      </c>
      <c r="T1203" s="11">
        <v>30</v>
      </c>
      <c r="U1203" s="11">
        <v>30</v>
      </c>
      <c r="W1203">
        <v>0</v>
      </c>
      <c r="X1203" s="11">
        <v>1</v>
      </c>
      <c r="Y1203" s="11">
        <v>10</v>
      </c>
      <c r="Z1203">
        <v>0.98909999999999998</v>
      </c>
    </row>
    <row r="1204" spans="1:26" x14ac:dyDescent="0.25">
      <c r="A1204" s="11">
        <v>1.665</v>
      </c>
      <c r="B1204">
        <v>4</v>
      </c>
      <c r="C1204" s="11">
        <v>5</v>
      </c>
      <c r="D1204" s="11">
        <v>8.6</v>
      </c>
      <c r="E1204" s="11">
        <v>213</v>
      </c>
      <c r="F1204" s="11">
        <v>364.5</v>
      </c>
      <c r="G1204" s="11">
        <v>60</v>
      </c>
      <c r="H1204">
        <v>0</v>
      </c>
      <c r="I1204" s="11">
        <v>2</v>
      </c>
      <c r="J1204" s="11">
        <v>98</v>
      </c>
      <c r="K1204">
        <v>1.1006199999999999</v>
      </c>
      <c r="N1204" s="11">
        <v>1.44</v>
      </c>
      <c r="O1204" s="11">
        <v>3</v>
      </c>
      <c r="P1204" s="11">
        <v>5</v>
      </c>
      <c r="Q1204" s="11">
        <v>12.8</v>
      </c>
      <c r="R1204" s="11">
        <v>500</v>
      </c>
      <c r="S1204">
        <v>20</v>
      </c>
      <c r="T1204" s="11">
        <v>30</v>
      </c>
      <c r="U1204" s="11">
        <v>30</v>
      </c>
      <c r="W1204">
        <v>0</v>
      </c>
      <c r="X1204" s="11">
        <v>1</v>
      </c>
      <c r="Y1204" s="11">
        <v>20</v>
      </c>
      <c r="Z1204">
        <v>0.96129999999999993</v>
      </c>
    </row>
    <row r="1205" spans="1:26" x14ac:dyDescent="0.25">
      <c r="A1205" s="11">
        <v>1.665</v>
      </c>
      <c r="B1205">
        <v>4</v>
      </c>
      <c r="C1205" s="11">
        <v>5</v>
      </c>
      <c r="D1205" s="11">
        <v>8.6</v>
      </c>
      <c r="E1205" s="11">
        <v>213</v>
      </c>
      <c r="F1205" s="11">
        <v>364.5</v>
      </c>
      <c r="G1205" s="11">
        <v>70</v>
      </c>
      <c r="H1205">
        <v>0</v>
      </c>
      <c r="I1205" s="11">
        <v>2</v>
      </c>
      <c r="J1205" s="11">
        <v>98</v>
      </c>
      <c r="K1205">
        <v>1.00149</v>
      </c>
      <c r="N1205" s="11">
        <v>1.44</v>
      </c>
      <c r="O1205" s="11">
        <v>3</v>
      </c>
      <c r="P1205" s="11">
        <v>5</v>
      </c>
      <c r="Q1205" s="11">
        <v>12.8</v>
      </c>
      <c r="R1205" s="11">
        <v>500</v>
      </c>
      <c r="S1205">
        <v>20</v>
      </c>
      <c r="T1205" s="11">
        <v>30</v>
      </c>
      <c r="U1205" s="11">
        <v>30</v>
      </c>
      <c r="W1205">
        <v>0</v>
      </c>
      <c r="X1205" s="11">
        <v>1</v>
      </c>
      <c r="Y1205" s="11">
        <v>34</v>
      </c>
      <c r="Z1205">
        <v>0.96710000000000007</v>
      </c>
    </row>
    <row r="1206" spans="1:26" x14ac:dyDescent="0.25">
      <c r="A1206" s="11">
        <v>1.665</v>
      </c>
      <c r="B1206">
        <v>4</v>
      </c>
      <c r="C1206" s="11">
        <v>5</v>
      </c>
      <c r="D1206" s="11">
        <v>8.6</v>
      </c>
      <c r="E1206" s="11">
        <v>213</v>
      </c>
      <c r="F1206" s="11">
        <v>364.5</v>
      </c>
      <c r="G1206" s="11">
        <v>80</v>
      </c>
      <c r="H1206">
        <v>0</v>
      </c>
      <c r="I1206" s="11">
        <v>2</v>
      </c>
      <c r="J1206" s="11">
        <v>98</v>
      </c>
      <c r="K1206">
        <v>0.83238000000000001</v>
      </c>
      <c r="N1206" s="11">
        <v>1.44</v>
      </c>
      <c r="O1206" s="11">
        <v>3</v>
      </c>
      <c r="P1206" s="11">
        <v>5</v>
      </c>
      <c r="Q1206" s="11">
        <v>12.8</v>
      </c>
      <c r="R1206" s="11">
        <v>500</v>
      </c>
      <c r="S1206">
        <v>20</v>
      </c>
      <c r="T1206" s="11">
        <v>30</v>
      </c>
      <c r="U1206" s="11">
        <v>30</v>
      </c>
      <c r="W1206">
        <v>0</v>
      </c>
      <c r="X1206" s="11">
        <v>1</v>
      </c>
      <c r="Y1206" s="11">
        <v>48</v>
      </c>
      <c r="Z1206">
        <v>0.95079999999999998</v>
      </c>
    </row>
    <row r="1207" spans="1:26" x14ac:dyDescent="0.25">
      <c r="A1207" s="11">
        <v>1.665</v>
      </c>
      <c r="B1207">
        <v>4</v>
      </c>
      <c r="C1207" s="11">
        <v>5</v>
      </c>
      <c r="D1207" s="11">
        <v>8.6</v>
      </c>
      <c r="E1207" s="11">
        <v>213</v>
      </c>
      <c r="F1207" s="11">
        <v>364.5</v>
      </c>
      <c r="G1207" s="11">
        <v>90</v>
      </c>
      <c r="H1207">
        <v>0</v>
      </c>
      <c r="I1207" s="11">
        <v>2</v>
      </c>
      <c r="J1207" s="11">
        <v>98</v>
      </c>
      <c r="K1207">
        <v>0.75073999999999996</v>
      </c>
      <c r="N1207" s="11">
        <v>1.44</v>
      </c>
      <c r="O1207" s="11">
        <v>5</v>
      </c>
      <c r="P1207" s="11">
        <v>5</v>
      </c>
      <c r="Q1207" s="11">
        <v>12.8</v>
      </c>
      <c r="R1207" s="11">
        <v>500</v>
      </c>
      <c r="S1207">
        <v>20</v>
      </c>
      <c r="T1207" s="11">
        <v>30</v>
      </c>
      <c r="U1207" s="11">
        <v>30</v>
      </c>
      <c r="W1207">
        <v>0</v>
      </c>
      <c r="X1207" s="11">
        <v>1</v>
      </c>
      <c r="Y1207" s="11">
        <v>0</v>
      </c>
      <c r="Z1207">
        <v>0.88459999999999994</v>
      </c>
    </row>
    <row r="1208" spans="1:26" x14ac:dyDescent="0.25">
      <c r="A1208" s="11">
        <v>1.665</v>
      </c>
      <c r="B1208">
        <v>4</v>
      </c>
      <c r="C1208" s="11">
        <v>5</v>
      </c>
      <c r="D1208" s="11">
        <v>8.6</v>
      </c>
      <c r="E1208" s="11">
        <v>213</v>
      </c>
      <c r="F1208" s="11">
        <v>364.5</v>
      </c>
      <c r="G1208" s="11">
        <v>100</v>
      </c>
      <c r="H1208">
        <v>0</v>
      </c>
      <c r="I1208" s="11">
        <v>2</v>
      </c>
      <c r="J1208" s="11">
        <v>98</v>
      </c>
      <c r="K1208">
        <v>0.71575999999999995</v>
      </c>
      <c r="N1208" s="11">
        <v>1.44</v>
      </c>
      <c r="O1208" s="11">
        <v>5</v>
      </c>
      <c r="P1208" s="11">
        <v>5</v>
      </c>
      <c r="Q1208" s="11">
        <v>12.8</v>
      </c>
      <c r="R1208" s="11">
        <v>500</v>
      </c>
      <c r="S1208">
        <v>20</v>
      </c>
      <c r="T1208" s="11">
        <v>30</v>
      </c>
      <c r="U1208" s="11">
        <v>30</v>
      </c>
      <c r="W1208">
        <v>0</v>
      </c>
      <c r="X1208" s="11">
        <v>1</v>
      </c>
      <c r="Y1208" s="11">
        <v>10</v>
      </c>
      <c r="Z1208">
        <v>1.2153</v>
      </c>
    </row>
    <row r="1209" spans="1:26" x14ac:dyDescent="0.25">
      <c r="A1209" s="11">
        <v>1.665</v>
      </c>
      <c r="B1209">
        <v>4</v>
      </c>
      <c r="C1209" s="11">
        <v>5</v>
      </c>
      <c r="D1209" s="11">
        <v>8.6</v>
      </c>
      <c r="E1209" s="11">
        <v>213</v>
      </c>
      <c r="F1209" s="11">
        <v>364.5</v>
      </c>
      <c r="G1209" s="11">
        <v>10</v>
      </c>
      <c r="H1209">
        <v>0</v>
      </c>
      <c r="I1209" s="11">
        <v>2</v>
      </c>
      <c r="J1209" s="11">
        <v>116</v>
      </c>
      <c r="K1209">
        <v>1.35429</v>
      </c>
      <c r="N1209" s="11">
        <v>1.44</v>
      </c>
      <c r="O1209" s="11">
        <v>5</v>
      </c>
      <c r="P1209" s="11">
        <v>5</v>
      </c>
      <c r="Q1209" s="11">
        <v>12.8</v>
      </c>
      <c r="R1209" s="11">
        <v>500</v>
      </c>
      <c r="S1209">
        <v>20</v>
      </c>
      <c r="T1209" s="11">
        <v>30</v>
      </c>
      <c r="U1209" s="11">
        <v>30</v>
      </c>
      <c r="W1209">
        <v>0</v>
      </c>
      <c r="X1209" s="11">
        <v>1</v>
      </c>
      <c r="Y1209" s="11">
        <v>20</v>
      </c>
      <c r="Z1209">
        <v>1.2421</v>
      </c>
    </row>
    <row r="1210" spans="1:26" x14ac:dyDescent="0.25">
      <c r="A1210" s="11">
        <v>1.665</v>
      </c>
      <c r="B1210">
        <v>4</v>
      </c>
      <c r="C1210" s="11">
        <v>5</v>
      </c>
      <c r="D1210" s="11">
        <v>8.6</v>
      </c>
      <c r="E1210" s="11">
        <v>213</v>
      </c>
      <c r="F1210" s="11">
        <v>364.5</v>
      </c>
      <c r="G1210" s="11">
        <v>20</v>
      </c>
      <c r="H1210">
        <v>0</v>
      </c>
      <c r="I1210" s="11">
        <v>2</v>
      </c>
      <c r="J1210" s="11">
        <v>116</v>
      </c>
      <c r="K1210">
        <v>1.23475</v>
      </c>
      <c r="N1210" s="11">
        <v>1.44</v>
      </c>
      <c r="O1210" s="11">
        <v>5</v>
      </c>
      <c r="P1210" s="11">
        <v>5</v>
      </c>
      <c r="Q1210" s="11">
        <v>12.8</v>
      </c>
      <c r="R1210" s="11">
        <v>500</v>
      </c>
      <c r="S1210">
        <v>20</v>
      </c>
      <c r="T1210" s="11">
        <v>30</v>
      </c>
      <c r="U1210" s="11">
        <v>30</v>
      </c>
      <c r="W1210">
        <v>0</v>
      </c>
      <c r="X1210" s="11">
        <v>1</v>
      </c>
      <c r="Y1210" s="11">
        <v>34</v>
      </c>
      <c r="Z1210">
        <v>1.2095</v>
      </c>
    </row>
    <row r="1211" spans="1:26" x14ac:dyDescent="0.25">
      <c r="A1211" s="11">
        <v>1.665</v>
      </c>
      <c r="B1211">
        <v>4</v>
      </c>
      <c r="C1211" s="11">
        <v>5</v>
      </c>
      <c r="D1211" s="11">
        <v>8.6</v>
      </c>
      <c r="E1211" s="11">
        <v>213</v>
      </c>
      <c r="F1211" s="11">
        <v>364.5</v>
      </c>
      <c r="G1211" s="11">
        <v>30</v>
      </c>
      <c r="H1211">
        <v>0</v>
      </c>
      <c r="I1211" s="11">
        <v>2</v>
      </c>
      <c r="J1211" s="11">
        <v>116</v>
      </c>
      <c r="K1211">
        <v>1.3367899999999999</v>
      </c>
      <c r="N1211" s="11">
        <v>1.44</v>
      </c>
      <c r="O1211" s="11">
        <v>5</v>
      </c>
      <c r="P1211" s="11">
        <v>5</v>
      </c>
      <c r="Q1211" s="11">
        <v>12.8</v>
      </c>
      <c r="R1211" s="11">
        <v>500</v>
      </c>
      <c r="S1211">
        <v>20</v>
      </c>
      <c r="T1211" s="11">
        <v>30</v>
      </c>
      <c r="U1211" s="11">
        <v>30</v>
      </c>
      <c r="W1211">
        <v>0</v>
      </c>
      <c r="X1211" s="11">
        <v>1</v>
      </c>
      <c r="Y1211" s="11">
        <v>48</v>
      </c>
      <c r="Z1211">
        <v>1.2038</v>
      </c>
    </row>
    <row r="1212" spans="1:26" x14ac:dyDescent="0.25">
      <c r="A1212" s="11">
        <v>1.665</v>
      </c>
      <c r="B1212">
        <v>4</v>
      </c>
      <c r="C1212" s="11">
        <v>5</v>
      </c>
      <c r="D1212" s="11">
        <v>8.6</v>
      </c>
      <c r="E1212" s="11">
        <v>213</v>
      </c>
      <c r="F1212" s="11">
        <v>364.5</v>
      </c>
      <c r="G1212" s="11">
        <v>40</v>
      </c>
      <c r="H1212">
        <v>0</v>
      </c>
      <c r="I1212" s="11">
        <v>2</v>
      </c>
      <c r="J1212" s="11">
        <v>116</v>
      </c>
      <c r="K1212">
        <v>1.1851799999999999</v>
      </c>
      <c r="N1212" s="11">
        <v>1.44</v>
      </c>
      <c r="O1212" s="11">
        <v>7</v>
      </c>
      <c r="P1212" s="11">
        <v>5</v>
      </c>
      <c r="Q1212" s="11">
        <v>12.8</v>
      </c>
      <c r="R1212" s="11">
        <v>500</v>
      </c>
      <c r="S1212">
        <v>20</v>
      </c>
      <c r="T1212" s="11">
        <v>30</v>
      </c>
      <c r="U1212" s="11">
        <v>30</v>
      </c>
      <c r="W1212">
        <v>0</v>
      </c>
      <c r="X1212" s="11">
        <v>1</v>
      </c>
      <c r="Y1212" s="11">
        <v>0</v>
      </c>
      <c r="Z1212">
        <v>1.0935999999999999</v>
      </c>
    </row>
    <row r="1213" spans="1:26" x14ac:dyDescent="0.25">
      <c r="A1213" s="11">
        <v>1.665</v>
      </c>
      <c r="B1213">
        <v>4</v>
      </c>
      <c r="C1213" s="11">
        <v>5</v>
      </c>
      <c r="D1213" s="11">
        <v>8.6</v>
      </c>
      <c r="E1213" s="11">
        <v>213</v>
      </c>
      <c r="F1213" s="11">
        <v>364.5</v>
      </c>
      <c r="G1213" s="11">
        <v>50</v>
      </c>
      <c r="H1213">
        <v>0</v>
      </c>
      <c r="I1213" s="11">
        <v>2</v>
      </c>
      <c r="J1213" s="11">
        <v>116</v>
      </c>
      <c r="K1213">
        <v>1.36887</v>
      </c>
      <c r="N1213" s="11">
        <v>1.44</v>
      </c>
      <c r="O1213" s="11">
        <v>7</v>
      </c>
      <c r="P1213" s="11">
        <v>5</v>
      </c>
      <c r="Q1213" s="11">
        <v>12.8</v>
      </c>
      <c r="R1213" s="11">
        <v>500</v>
      </c>
      <c r="S1213">
        <v>20</v>
      </c>
      <c r="T1213" s="11">
        <v>30</v>
      </c>
      <c r="U1213" s="11">
        <v>30</v>
      </c>
      <c r="W1213">
        <v>0</v>
      </c>
      <c r="X1213" s="11">
        <v>1</v>
      </c>
      <c r="Y1213" s="11">
        <v>10</v>
      </c>
      <c r="Z1213">
        <v>1.2862</v>
      </c>
    </row>
    <row r="1214" spans="1:26" x14ac:dyDescent="0.25">
      <c r="A1214" s="11">
        <v>1.665</v>
      </c>
      <c r="B1214">
        <v>4</v>
      </c>
      <c r="C1214" s="11">
        <v>5</v>
      </c>
      <c r="D1214" s="11">
        <v>8.6</v>
      </c>
      <c r="E1214" s="11">
        <v>213</v>
      </c>
      <c r="F1214" s="11">
        <v>364.5</v>
      </c>
      <c r="G1214" s="11">
        <v>60</v>
      </c>
      <c r="H1214">
        <v>0</v>
      </c>
      <c r="I1214" s="11">
        <v>2</v>
      </c>
      <c r="J1214" s="11">
        <v>116</v>
      </c>
      <c r="K1214">
        <v>1.62253</v>
      </c>
      <c r="N1214" s="11">
        <v>1.44</v>
      </c>
      <c r="O1214" s="11">
        <v>7</v>
      </c>
      <c r="P1214" s="11">
        <v>5</v>
      </c>
      <c r="Q1214" s="11">
        <v>12.8</v>
      </c>
      <c r="R1214" s="11">
        <v>500</v>
      </c>
      <c r="S1214">
        <v>20</v>
      </c>
      <c r="T1214" s="11">
        <v>30</v>
      </c>
      <c r="U1214" s="11">
        <v>30</v>
      </c>
      <c r="W1214">
        <v>0</v>
      </c>
      <c r="X1214" s="11">
        <v>1</v>
      </c>
      <c r="Y1214" s="11">
        <v>20</v>
      </c>
      <c r="Z1214">
        <v>1.4241999999999999</v>
      </c>
    </row>
    <row r="1215" spans="1:26" x14ac:dyDescent="0.25">
      <c r="A1215" s="11">
        <v>1.665</v>
      </c>
      <c r="B1215">
        <v>4</v>
      </c>
      <c r="C1215" s="11">
        <v>5</v>
      </c>
      <c r="D1215" s="11">
        <v>8.6</v>
      </c>
      <c r="E1215" s="11">
        <v>213</v>
      </c>
      <c r="F1215" s="11">
        <v>364.5</v>
      </c>
      <c r="G1215" s="11">
        <v>70</v>
      </c>
      <c r="H1215">
        <v>0</v>
      </c>
      <c r="I1215" s="11">
        <v>2</v>
      </c>
      <c r="J1215" s="11">
        <v>116</v>
      </c>
      <c r="K1215">
        <v>1.2026699999999999</v>
      </c>
      <c r="N1215" s="11">
        <v>1.44</v>
      </c>
      <c r="O1215" s="11">
        <v>7</v>
      </c>
      <c r="P1215" s="11">
        <v>5</v>
      </c>
      <c r="Q1215" s="11">
        <v>12.8</v>
      </c>
      <c r="R1215" s="11">
        <v>500</v>
      </c>
      <c r="S1215">
        <v>20</v>
      </c>
      <c r="T1215" s="11">
        <v>30</v>
      </c>
      <c r="U1215" s="11">
        <v>30</v>
      </c>
      <c r="W1215">
        <v>0</v>
      </c>
      <c r="X1215" s="11">
        <v>1</v>
      </c>
      <c r="Y1215" s="11">
        <v>34</v>
      </c>
      <c r="Z1215">
        <v>1.4682999999999999</v>
      </c>
    </row>
    <row r="1216" spans="1:26" x14ac:dyDescent="0.25">
      <c r="A1216" s="11">
        <v>1.665</v>
      </c>
      <c r="B1216">
        <v>4</v>
      </c>
      <c r="C1216" s="11">
        <v>5</v>
      </c>
      <c r="D1216" s="11">
        <v>8.6</v>
      </c>
      <c r="E1216" s="11">
        <v>213</v>
      </c>
      <c r="F1216" s="11">
        <v>364.5</v>
      </c>
      <c r="G1216" s="11">
        <v>80</v>
      </c>
      <c r="H1216">
        <v>0</v>
      </c>
      <c r="I1216" s="11">
        <v>2</v>
      </c>
      <c r="J1216" s="11">
        <v>116</v>
      </c>
      <c r="K1216">
        <v>0.91693999999999998</v>
      </c>
      <c r="N1216" s="11">
        <v>1.44</v>
      </c>
      <c r="O1216" s="11">
        <v>7</v>
      </c>
      <c r="P1216" s="11">
        <v>5</v>
      </c>
      <c r="Q1216" s="11">
        <v>12.8</v>
      </c>
      <c r="R1216" s="11">
        <v>500</v>
      </c>
      <c r="S1216">
        <v>20</v>
      </c>
      <c r="T1216" s="11">
        <v>30</v>
      </c>
      <c r="U1216" s="11">
        <v>30</v>
      </c>
      <c r="W1216">
        <v>0</v>
      </c>
      <c r="X1216" s="11">
        <v>1</v>
      </c>
      <c r="Y1216" s="11">
        <v>48</v>
      </c>
      <c r="Z1216">
        <v>1.4682999999999999</v>
      </c>
    </row>
    <row r="1217" spans="1:26" x14ac:dyDescent="0.25">
      <c r="A1217" s="11">
        <v>1.665</v>
      </c>
      <c r="B1217">
        <v>4</v>
      </c>
      <c r="C1217" s="11">
        <v>5</v>
      </c>
      <c r="D1217" s="11">
        <v>8.6</v>
      </c>
      <c r="E1217" s="11">
        <v>213</v>
      </c>
      <c r="F1217" s="11">
        <v>364.5</v>
      </c>
      <c r="G1217" s="11">
        <v>90</v>
      </c>
      <c r="H1217">
        <v>0</v>
      </c>
      <c r="I1217" s="11">
        <v>2</v>
      </c>
      <c r="J1217" s="11">
        <v>116</v>
      </c>
      <c r="K1217">
        <v>0.80030999999999997</v>
      </c>
      <c r="N1217" s="11">
        <v>1.44</v>
      </c>
      <c r="O1217" s="11">
        <v>9</v>
      </c>
      <c r="P1217" s="11">
        <v>5</v>
      </c>
      <c r="Q1217" s="11">
        <v>12.8</v>
      </c>
      <c r="R1217" s="11">
        <v>500</v>
      </c>
      <c r="S1217">
        <v>20</v>
      </c>
      <c r="T1217" s="11">
        <v>30</v>
      </c>
      <c r="U1217" s="11">
        <v>30</v>
      </c>
      <c r="W1217">
        <v>0</v>
      </c>
      <c r="X1217" s="11">
        <v>1</v>
      </c>
      <c r="Y1217" s="11">
        <v>0</v>
      </c>
      <c r="Z1217">
        <v>1.1271</v>
      </c>
    </row>
    <row r="1218" spans="1:26" x14ac:dyDescent="0.25">
      <c r="A1218" s="11">
        <v>1.665</v>
      </c>
      <c r="B1218">
        <v>4</v>
      </c>
      <c r="C1218" s="11">
        <v>5</v>
      </c>
      <c r="D1218" s="11">
        <v>8.6</v>
      </c>
      <c r="E1218" s="11">
        <v>213</v>
      </c>
      <c r="F1218" s="11">
        <v>364.5</v>
      </c>
      <c r="G1218" s="11">
        <v>100</v>
      </c>
      <c r="H1218">
        <v>0</v>
      </c>
      <c r="I1218" s="11">
        <v>2</v>
      </c>
      <c r="J1218" s="11">
        <v>116</v>
      </c>
      <c r="K1218">
        <v>0.81779999999999997</v>
      </c>
      <c r="N1218" s="11">
        <v>1.44</v>
      </c>
      <c r="O1218" s="11">
        <v>9</v>
      </c>
      <c r="P1218" s="11">
        <v>5</v>
      </c>
      <c r="Q1218" s="11">
        <v>12.8</v>
      </c>
      <c r="R1218" s="11">
        <v>500</v>
      </c>
      <c r="S1218">
        <v>20</v>
      </c>
      <c r="T1218" s="11">
        <v>30</v>
      </c>
      <c r="U1218" s="11">
        <v>30</v>
      </c>
      <c r="W1218">
        <v>0</v>
      </c>
      <c r="X1218" s="11">
        <v>1</v>
      </c>
      <c r="Y1218" s="11">
        <v>10</v>
      </c>
      <c r="Z1218">
        <v>1.3858999999999999</v>
      </c>
    </row>
    <row r="1219" spans="1:26" x14ac:dyDescent="0.25">
      <c r="A1219" s="11">
        <v>1.665</v>
      </c>
      <c r="B1219">
        <v>4</v>
      </c>
      <c r="C1219" s="11">
        <v>5</v>
      </c>
      <c r="D1219" s="11">
        <v>8.6</v>
      </c>
      <c r="E1219" s="11">
        <v>213</v>
      </c>
      <c r="F1219" s="11">
        <v>364.5</v>
      </c>
      <c r="G1219" s="11">
        <v>10</v>
      </c>
      <c r="H1219">
        <v>0</v>
      </c>
      <c r="I1219" s="11">
        <v>2</v>
      </c>
      <c r="J1219" s="11">
        <v>128</v>
      </c>
      <c r="K1219">
        <v>1.4359299999999999</v>
      </c>
      <c r="N1219" s="11">
        <v>1.44</v>
      </c>
      <c r="O1219" s="11">
        <v>9</v>
      </c>
      <c r="P1219" s="11">
        <v>5</v>
      </c>
      <c r="Q1219" s="11">
        <v>12.8</v>
      </c>
      <c r="R1219" s="11">
        <v>500</v>
      </c>
      <c r="S1219">
        <v>20</v>
      </c>
      <c r="T1219" s="11">
        <v>30</v>
      </c>
      <c r="U1219" s="11">
        <v>30</v>
      </c>
      <c r="W1219">
        <v>0</v>
      </c>
      <c r="X1219" s="11">
        <v>1</v>
      </c>
      <c r="Y1219" s="11">
        <v>20</v>
      </c>
      <c r="Z1219">
        <v>1.4961</v>
      </c>
    </row>
    <row r="1220" spans="1:26" x14ac:dyDescent="0.25">
      <c r="A1220" s="11">
        <v>1.665</v>
      </c>
      <c r="B1220">
        <v>4</v>
      </c>
      <c r="C1220" s="11">
        <v>5</v>
      </c>
      <c r="D1220" s="11">
        <v>8.6</v>
      </c>
      <c r="E1220" s="11">
        <v>213</v>
      </c>
      <c r="F1220" s="11">
        <v>364.5</v>
      </c>
      <c r="G1220" s="11">
        <v>20</v>
      </c>
      <c r="H1220">
        <v>0</v>
      </c>
      <c r="I1220" s="11">
        <v>2</v>
      </c>
      <c r="J1220" s="11">
        <v>128</v>
      </c>
      <c r="K1220">
        <v>1.35429</v>
      </c>
      <c r="N1220" s="11">
        <v>1.44</v>
      </c>
      <c r="O1220" s="11">
        <v>9</v>
      </c>
      <c r="P1220" s="11">
        <v>5</v>
      </c>
      <c r="Q1220" s="11">
        <v>12.8</v>
      </c>
      <c r="R1220" s="11">
        <v>500</v>
      </c>
      <c r="S1220">
        <v>20</v>
      </c>
      <c r="T1220" s="11">
        <v>30</v>
      </c>
      <c r="U1220" s="11">
        <v>30</v>
      </c>
      <c r="W1220">
        <v>0</v>
      </c>
      <c r="X1220" s="11">
        <v>1</v>
      </c>
      <c r="Y1220" s="11">
        <v>34</v>
      </c>
      <c r="Z1220">
        <v>1.6111</v>
      </c>
    </row>
    <row r="1221" spans="1:26" x14ac:dyDescent="0.25">
      <c r="A1221" s="11">
        <v>1.665</v>
      </c>
      <c r="B1221">
        <v>4</v>
      </c>
      <c r="C1221" s="11">
        <v>5</v>
      </c>
      <c r="D1221" s="11">
        <v>8.6</v>
      </c>
      <c r="E1221" s="11">
        <v>213</v>
      </c>
      <c r="F1221" s="11">
        <v>364.5</v>
      </c>
      <c r="G1221" s="11">
        <v>30</v>
      </c>
      <c r="H1221">
        <v>0</v>
      </c>
      <c r="I1221" s="11">
        <v>2</v>
      </c>
      <c r="J1221" s="11">
        <v>128</v>
      </c>
      <c r="K1221">
        <v>1.2872300000000001</v>
      </c>
      <c r="N1221" s="11">
        <v>1.44</v>
      </c>
      <c r="O1221" s="11">
        <v>9</v>
      </c>
      <c r="P1221" s="11">
        <v>5</v>
      </c>
      <c r="Q1221" s="11">
        <v>12.8</v>
      </c>
      <c r="R1221" s="11">
        <v>500</v>
      </c>
      <c r="S1221">
        <v>20</v>
      </c>
      <c r="T1221" s="11">
        <v>30</v>
      </c>
      <c r="U1221" s="11">
        <v>30</v>
      </c>
      <c r="W1221">
        <v>0</v>
      </c>
      <c r="X1221" s="11">
        <v>1</v>
      </c>
      <c r="Y1221" s="11">
        <v>48</v>
      </c>
      <c r="Z1221">
        <v>1.6063000000000001</v>
      </c>
    </row>
    <row r="1222" spans="1:26" x14ac:dyDescent="0.25">
      <c r="A1222" s="11">
        <v>1.665</v>
      </c>
      <c r="B1222">
        <v>4</v>
      </c>
      <c r="C1222" s="11">
        <v>5</v>
      </c>
      <c r="D1222" s="11">
        <v>8.6</v>
      </c>
      <c r="E1222" s="11">
        <v>213</v>
      </c>
      <c r="F1222" s="11">
        <v>364.5</v>
      </c>
      <c r="G1222" s="11">
        <v>40</v>
      </c>
      <c r="H1222">
        <v>0</v>
      </c>
      <c r="I1222" s="11">
        <v>2</v>
      </c>
      <c r="J1222" s="11">
        <v>128</v>
      </c>
      <c r="K1222">
        <v>1.26973</v>
      </c>
      <c r="N1222" s="11">
        <v>1.3</v>
      </c>
      <c r="O1222" s="11">
        <v>1.2</v>
      </c>
      <c r="P1222" s="11">
        <v>5</v>
      </c>
      <c r="Q1222" s="11">
        <v>6.85</v>
      </c>
      <c r="R1222" s="11">
        <v>166.35</v>
      </c>
      <c r="S1222" s="11">
        <v>0</v>
      </c>
      <c r="T1222" s="11">
        <v>5</v>
      </c>
      <c r="W1222">
        <v>0</v>
      </c>
      <c r="X1222" s="11">
        <v>1</v>
      </c>
      <c r="Y1222" s="11">
        <v>0</v>
      </c>
      <c r="Z1222">
        <v>2.1475</v>
      </c>
    </row>
    <row r="1223" spans="1:26" x14ac:dyDescent="0.25">
      <c r="A1223" s="11">
        <v>1.665</v>
      </c>
      <c r="B1223">
        <v>4</v>
      </c>
      <c r="C1223" s="11">
        <v>5</v>
      </c>
      <c r="D1223" s="11">
        <v>8.6</v>
      </c>
      <c r="E1223" s="11">
        <v>213</v>
      </c>
      <c r="F1223" s="11">
        <v>364.5</v>
      </c>
      <c r="G1223" s="11">
        <v>50</v>
      </c>
      <c r="H1223">
        <v>0</v>
      </c>
      <c r="I1223" s="11">
        <v>2</v>
      </c>
      <c r="J1223" s="11">
        <v>128</v>
      </c>
      <c r="K1223">
        <v>1.5379799999999999</v>
      </c>
      <c r="N1223" s="11">
        <v>1.3</v>
      </c>
      <c r="O1223" s="11">
        <v>1.2</v>
      </c>
      <c r="P1223" s="11">
        <v>5</v>
      </c>
      <c r="Q1223" s="11">
        <v>6.85</v>
      </c>
      <c r="R1223" s="11">
        <v>166.35</v>
      </c>
      <c r="S1223" s="11">
        <v>0</v>
      </c>
      <c r="T1223" s="11">
        <v>10</v>
      </c>
      <c r="W1223">
        <v>0</v>
      </c>
      <c r="X1223" s="11">
        <v>1</v>
      </c>
      <c r="Y1223" s="11">
        <v>0</v>
      </c>
      <c r="Z1223">
        <v>1.4516</v>
      </c>
    </row>
    <row r="1224" spans="1:26" x14ac:dyDescent="0.25">
      <c r="A1224" s="11">
        <v>1.665</v>
      </c>
      <c r="B1224">
        <v>4</v>
      </c>
      <c r="C1224" s="11">
        <v>5</v>
      </c>
      <c r="D1224" s="11">
        <v>8.6</v>
      </c>
      <c r="E1224" s="11">
        <v>213</v>
      </c>
      <c r="F1224" s="11">
        <v>364.5</v>
      </c>
      <c r="G1224" s="11">
        <v>60</v>
      </c>
      <c r="H1224">
        <v>0</v>
      </c>
      <c r="I1224" s="11">
        <v>2</v>
      </c>
      <c r="J1224" s="11">
        <v>128</v>
      </c>
      <c r="K1224">
        <v>1.97241</v>
      </c>
      <c r="N1224" s="11">
        <v>1.3</v>
      </c>
      <c r="O1224" s="11">
        <v>1.2</v>
      </c>
      <c r="P1224" s="11">
        <v>5</v>
      </c>
      <c r="Q1224" s="11">
        <v>6.85</v>
      </c>
      <c r="R1224" s="11">
        <v>166.35</v>
      </c>
      <c r="S1224" s="11">
        <v>0</v>
      </c>
      <c r="T1224" s="11">
        <v>20</v>
      </c>
      <c r="W1224">
        <v>0</v>
      </c>
      <c r="X1224" s="11">
        <v>1</v>
      </c>
      <c r="Y1224" s="11">
        <v>0</v>
      </c>
      <c r="Z1224">
        <v>1.9325000000000001</v>
      </c>
    </row>
    <row r="1225" spans="1:26" x14ac:dyDescent="0.25">
      <c r="A1225" s="11">
        <v>1.665</v>
      </c>
      <c r="B1225">
        <v>4</v>
      </c>
      <c r="C1225" s="11">
        <v>5</v>
      </c>
      <c r="D1225" s="11">
        <v>8.6</v>
      </c>
      <c r="E1225" s="11">
        <v>213</v>
      </c>
      <c r="F1225" s="11">
        <v>364.5</v>
      </c>
      <c r="G1225" s="11">
        <v>70</v>
      </c>
      <c r="H1225">
        <v>0</v>
      </c>
      <c r="I1225" s="11">
        <v>2</v>
      </c>
      <c r="J1225" s="11">
        <v>128</v>
      </c>
      <c r="K1225">
        <v>2.0248900000000001</v>
      </c>
      <c r="N1225" s="11">
        <v>1.3</v>
      </c>
      <c r="O1225" s="11">
        <v>1.2</v>
      </c>
      <c r="P1225" s="11">
        <v>5</v>
      </c>
      <c r="Q1225" s="11">
        <v>6.85</v>
      </c>
      <c r="R1225" s="11">
        <v>166.35</v>
      </c>
      <c r="S1225" s="11">
        <v>0</v>
      </c>
      <c r="T1225" s="11">
        <v>40</v>
      </c>
      <c r="W1225">
        <v>0</v>
      </c>
      <c r="X1225" s="11">
        <v>1</v>
      </c>
      <c r="Y1225" s="11">
        <v>0</v>
      </c>
      <c r="Z1225">
        <v>1.7955999999999999</v>
      </c>
    </row>
    <row r="1226" spans="1:26" x14ac:dyDescent="0.25">
      <c r="A1226" s="11">
        <v>1.665</v>
      </c>
      <c r="B1226">
        <v>4</v>
      </c>
      <c r="C1226" s="11">
        <v>5</v>
      </c>
      <c r="D1226" s="11">
        <v>8.6</v>
      </c>
      <c r="E1226" s="11">
        <v>213</v>
      </c>
      <c r="F1226" s="11">
        <v>364.5</v>
      </c>
      <c r="G1226" s="11">
        <v>80</v>
      </c>
      <c r="H1226">
        <v>0</v>
      </c>
      <c r="I1226" s="11">
        <v>2</v>
      </c>
      <c r="J1226" s="11">
        <v>128</v>
      </c>
      <c r="K1226">
        <v>1.70417</v>
      </c>
      <c r="N1226" s="11">
        <v>1.3</v>
      </c>
      <c r="O1226" s="11">
        <v>1.2</v>
      </c>
      <c r="P1226" s="11">
        <v>5</v>
      </c>
      <c r="Q1226" s="11">
        <v>6.85</v>
      </c>
      <c r="R1226" s="11">
        <v>166.35</v>
      </c>
      <c r="S1226" s="11">
        <v>0</v>
      </c>
      <c r="T1226" s="11">
        <v>60</v>
      </c>
      <c r="W1226">
        <v>0</v>
      </c>
      <c r="X1226" s="11">
        <v>1</v>
      </c>
      <c r="Y1226" s="11">
        <v>0</v>
      </c>
      <c r="Z1226">
        <v>3.2146000000000003</v>
      </c>
    </row>
    <row r="1227" spans="1:26" x14ac:dyDescent="0.25">
      <c r="A1227" s="11">
        <v>1.665</v>
      </c>
      <c r="B1227">
        <v>4</v>
      </c>
      <c r="C1227" s="11">
        <v>5</v>
      </c>
      <c r="D1227" s="11">
        <v>8.6</v>
      </c>
      <c r="E1227" s="11">
        <v>213</v>
      </c>
      <c r="F1227" s="11">
        <v>364.5</v>
      </c>
      <c r="G1227" s="11">
        <v>90</v>
      </c>
      <c r="H1227">
        <v>0</v>
      </c>
      <c r="I1227" s="11">
        <v>2</v>
      </c>
      <c r="J1227" s="11">
        <v>128</v>
      </c>
      <c r="K1227">
        <v>1.50299</v>
      </c>
      <c r="N1227" s="11">
        <v>1.3</v>
      </c>
      <c r="O1227" s="11">
        <v>1.2</v>
      </c>
      <c r="P1227" s="11">
        <v>5</v>
      </c>
      <c r="Q1227" s="11">
        <v>6.85</v>
      </c>
      <c r="R1227" s="11">
        <v>166.35</v>
      </c>
      <c r="S1227" s="11">
        <v>0</v>
      </c>
      <c r="T1227" s="11">
        <v>80</v>
      </c>
      <c r="W1227">
        <v>0</v>
      </c>
      <c r="X1227" s="11">
        <v>1</v>
      </c>
      <c r="Y1227" s="11">
        <v>0</v>
      </c>
      <c r="Z1227">
        <v>2.3228999999999997</v>
      </c>
    </row>
    <row r="1228" spans="1:26" x14ac:dyDescent="0.25">
      <c r="A1228" s="11">
        <v>1.665</v>
      </c>
      <c r="B1228">
        <v>4</v>
      </c>
      <c r="C1228" s="11">
        <v>5</v>
      </c>
      <c r="D1228" s="11">
        <v>8.6</v>
      </c>
      <c r="E1228" s="11">
        <v>213</v>
      </c>
      <c r="F1228" s="11">
        <v>364.5</v>
      </c>
      <c r="G1228" s="11">
        <v>100</v>
      </c>
      <c r="H1228">
        <v>0</v>
      </c>
      <c r="I1228" s="11">
        <v>2</v>
      </c>
      <c r="J1228" s="11">
        <v>128</v>
      </c>
      <c r="K1228">
        <v>1.40385</v>
      </c>
      <c r="N1228" s="11">
        <v>1.3</v>
      </c>
      <c r="O1228" s="11">
        <v>1.2</v>
      </c>
      <c r="P1228" s="11">
        <v>5</v>
      </c>
      <c r="Q1228" s="11">
        <v>6.85</v>
      </c>
      <c r="R1228" s="11">
        <v>166.35</v>
      </c>
      <c r="S1228" s="11">
        <v>0</v>
      </c>
      <c r="T1228" s="11">
        <v>100</v>
      </c>
      <c r="W1228">
        <v>0</v>
      </c>
      <c r="X1228" s="11">
        <v>1</v>
      </c>
      <c r="Y1228" s="11">
        <v>0</v>
      </c>
      <c r="Z1228">
        <v>1.9778000000000002</v>
      </c>
    </row>
    <row r="1229" spans="1:26" x14ac:dyDescent="0.25">
      <c r="A1229" s="11">
        <v>1.665</v>
      </c>
      <c r="B1229">
        <v>6</v>
      </c>
      <c r="C1229" s="11">
        <v>5</v>
      </c>
      <c r="D1229" s="11">
        <v>8.6</v>
      </c>
      <c r="E1229" s="11">
        <v>213</v>
      </c>
      <c r="F1229" s="11">
        <v>381.8</v>
      </c>
      <c r="G1229" s="11">
        <v>10</v>
      </c>
      <c r="H1229">
        <v>0</v>
      </c>
      <c r="I1229" s="11">
        <v>2</v>
      </c>
      <c r="J1229" s="11">
        <v>0</v>
      </c>
      <c r="K1229">
        <v>0.47938999999999998</v>
      </c>
      <c r="N1229" s="11">
        <v>1.3</v>
      </c>
      <c r="O1229" s="11">
        <v>1.2</v>
      </c>
      <c r="P1229" s="11">
        <v>5</v>
      </c>
      <c r="Q1229" s="11">
        <v>6.85</v>
      </c>
      <c r="R1229" s="11">
        <v>166.35</v>
      </c>
      <c r="S1229">
        <v>360</v>
      </c>
      <c r="T1229" s="11">
        <v>5</v>
      </c>
      <c r="W1229">
        <v>0</v>
      </c>
      <c r="X1229" s="11">
        <v>1</v>
      </c>
      <c r="Y1229" s="11">
        <v>111</v>
      </c>
      <c r="Z1229">
        <v>1.3927999999999998</v>
      </c>
    </row>
    <row r="1230" spans="1:26" x14ac:dyDescent="0.25">
      <c r="A1230" s="11">
        <v>1.665</v>
      </c>
      <c r="B1230">
        <v>6</v>
      </c>
      <c r="C1230" s="11">
        <v>5</v>
      </c>
      <c r="D1230" s="11">
        <v>8.6</v>
      </c>
      <c r="E1230" s="11">
        <v>213</v>
      </c>
      <c r="F1230" s="11">
        <v>381.8</v>
      </c>
      <c r="G1230" s="11">
        <v>20</v>
      </c>
      <c r="H1230">
        <v>0</v>
      </c>
      <c r="I1230" s="11">
        <v>2</v>
      </c>
      <c r="J1230" s="11">
        <v>0</v>
      </c>
      <c r="K1230">
        <v>0.54586999999999997</v>
      </c>
      <c r="N1230" s="11">
        <v>1.3</v>
      </c>
      <c r="O1230" s="11">
        <v>1.2</v>
      </c>
      <c r="P1230" s="11">
        <v>5</v>
      </c>
      <c r="Q1230" s="11">
        <v>6.85</v>
      </c>
      <c r="R1230" s="11">
        <v>166.35</v>
      </c>
      <c r="S1230">
        <v>360</v>
      </c>
      <c r="T1230" s="11">
        <v>10</v>
      </c>
      <c r="W1230">
        <v>0</v>
      </c>
      <c r="X1230" s="11">
        <v>1</v>
      </c>
      <c r="Y1230" s="11">
        <v>111</v>
      </c>
      <c r="Z1230">
        <v>0.89149999999999996</v>
      </c>
    </row>
    <row r="1231" spans="1:26" x14ac:dyDescent="0.25">
      <c r="A1231" s="11">
        <v>1.665</v>
      </c>
      <c r="B1231">
        <v>6</v>
      </c>
      <c r="C1231" s="11">
        <v>5</v>
      </c>
      <c r="D1231" s="11">
        <v>8.6</v>
      </c>
      <c r="E1231" s="11">
        <v>213</v>
      </c>
      <c r="F1231" s="11">
        <v>381.8</v>
      </c>
      <c r="G1231" s="11">
        <v>30</v>
      </c>
      <c r="H1231">
        <v>0</v>
      </c>
      <c r="I1231" s="11">
        <v>2</v>
      </c>
      <c r="J1231" s="11">
        <v>0</v>
      </c>
      <c r="K1231">
        <v>0.54586999999999997</v>
      </c>
      <c r="N1231" s="11">
        <v>1.3</v>
      </c>
      <c r="O1231" s="11">
        <v>1.2</v>
      </c>
      <c r="P1231" s="11">
        <v>5</v>
      </c>
      <c r="Q1231" s="11">
        <v>6.85</v>
      </c>
      <c r="R1231" s="11">
        <v>166.35</v>
      </c>
      <c r="S1231">
        <v>360</v>
      </c>
      <c r="T1231" s="11">
        <v>20</v>
      </c>
      <c r="W1231">
        <v>0</v>
      </c>
      <c r="X1231" s="11">
        <v>1</v>
      </c>
      <c r="Y1231" s="11">
        <v>111</v>
      </c>
      <c r="Z1231">
        <v>1.1257000000000001</v>
      </c>
    </row>
    <row r="1232" spans="1:26" x14ac:dyDescent="0.25">
      <c r="A1232" s="11">
        <v>1.665</v>
      </c>
      <c r="B1232">
        <v>6</v>
      </c>
      <c r="C1232" s="11">
        <v>5</v>
      </c>
      <c r="D1232" s="11">
        <v>8.6</v>
      </c>
      <c r="E1232" s="11">
        <v>213</v>
      </c>
      <c r="F1232" s="11">
        <v>381.8</v>
      </c>
      <c r="G1232" s="11">
        <v>40</v>
      </c>
      <c r="H1232">
        <v>0</v>
      </c>
      <c r="I1232" s="11">
        <v>2</v>
      </c>
      <c r="J1232" s="11">
        <v>0</v>
      </c>
      <c r="K1232">
        <v>0.82916999999999996</v>
      </c>
      <c r="N1232" s="11">
        <v>1.3</v>
      </c>
      <c r="O1232" s="11">
        <v>1.2</v>
      </c>
      <c r="P1232" s="11">
        <v>5</v>
      </c>
      <c r="Q1232" s="11">
        <v>6.85</v>
      </c>
      <c r="R1232" s="11">
        <v>166.35</v>
      </c>
      <c r="S1232">
        <v>360</v>
      </c>
      <c r="T1232" s="11">
        <v>40</v>
      </c>
      <c r="W1232">
        <v>0</v>
      </c>
      <c r="X1232" s="11">
        <v>1</v>
      </c>
      <c r="Y1232" s="11">
        <v>111</v>
      </c>
      <c r="Z1232">
        <v>1.0669</v>
      </c>
    </row>
    <row r="1233" spans="1:26" x14ac:dyDescent="0.25">
      <c r="A1233" s="11">
        <v>1.665</v>
      </c>
      <c r="B1233">
        <v>6</v>
      </c>
      <c r="C1233" s="11">
        <v>5</v>
      </c>
      <c r="D1233" s="11">
        <v>8.6</v>
      </c>
      <c r="E1233" s="11">
        <v>213</v>
      </c>
      <c r="F1233" s="11">
        <v>381.8</v>
      </c>
      <c r="G1233" s="11">
        <v>50</v>
      </c>
      <c r="H1233">
        <v>0</v>
      </c>
      <c r="I1233" s="11">
        <v>2</v>
      </c>
      <c r="J1233" s="11">
        <v>0</v>
      </c>
      <c r="K1233">
        <v>0.86097000000000001</v>
      </c>
      <c r="N1233" s="11">
        <v>1.3</v>
      </c>
      <c r="O1233" s="11">
        <v>1.2</v>
      </c>
      <c r="P1233" s="11">
        <v>5</v>
      </c>
      <c r="Q1233" s="11">
        <v>6.85</v>
      </c>
      <c r="R1233" s="11">
        <v>166.35</v>
      </c>
      <c r="S1233">
        <v>360</v>
      </c>
      <c r="T1233" s="11">
        <v>60</v>
      </c>
      <c r="W1233">
        <v>0</v>
      </c>
      <c r="X1233" s="11">
        <v>1</v>
      </c>
      <c r="Y1233" s="11">
        <v>111</v>
      </c>
      <c r="Z1233">
        <v>1.4708999999999999</v>
      </c>
    </row>
    <row r="1234" spans="1:26" x14ac:dyDescent="0.25">
      <c r="A1234" s="11">
        <v>1.665</v>
      </c>
      <c r="B1234">
        <v>6</v>
      </c>
      <c r="C1234" s="11">
        <v>5</v>
      </c>
      <c r="D1234" s="11">
        <v>8.6</v>
      </c>
      <c r="E1234" s="11">
        <v>213</v>
      </c>
      <c r="F1234" s="11">
        <v>381.8</v>
      </c>
      <c r="G1234" s="11">
        <v>60</v>
      </c>
      <c r="H1234">
        <v>0</v>
      </c>
      <c r="I1234" s="11">
        <v>2</v>
      </c>
      <c r="J1234" s="11">
        <v>0</v>
      </c>
      <c r="K1234">
        <v>1.01128</v>
      </c>
      <c r="N1234" s="11">
        <v>1.3</v>
      </c>
      <c r="O1234" s="11">
        <v>1.2</v>
      </c>
      <c r="P1234" s="11">
        <v>5</v>
      </c>
      <c r="Q1234" s="11">
        <v>6.85</v>
      </c>
      <c r="R1234" s="11">
        <v>166.35</v>
      </c>
      <c r="S1234">
        <v>360</v>
      </c>
      <c r="T1234" s="11">
        <v>80</v>
      </c>
      <c r="W1234">
        <v>0</v>
      </c>
      <c r="X1234" s="11">
        <v>1</v>
      </c>
      <c r="Y1234" s="11">
        <v>111</v>
      </c>
      <c r="Z1234">
        <v>1.2298</v>
      </c>
    </row>
    <row r="1235" spans="1:26" x14ac:dyDescent="0.25">
      <c r="A1235" s="11">
        <v>1.665</v>
      </c>
      <c r="B1235">
        <v>6</v>
      </c>
      <c r="C1235" s="11">
        <v>5</v>
      </c>
      <c r="D1235" s="11">
        <v>8.6</v>
      </c>
      <c r="E1235" s="11">
        <v>213</v>
      </c>
      <c r="F1235" s="11">
        <v>381.8</v>
      </c>
      <c r="G1235" s="11">
        <v>70</v>
      </c>
      <c r="H1235">
        <v>0</v>
      </c>
      <c r="I1235" s="11">
        <v>2</v>
      </c>
      <c r="J1235" s="11">
        <v>0</v>
      </c>
      <c r="K1235">
        <v>1.1095699999999999</v>
      </c>
      <c r="N1235" s="11">
        <v>1.3</v>
      </c>
      <c r="O1235" s="11">
        <v>1.2</v>
      </c>
      <c r="P1235" s="11">
        <v>5</v>
      </c>
      <c r="Q1235" s="11">
        <v>6.85</v>
      </c>
      <c r="R1235" s="11">
        <v>166.35</v>
      </c>
      <c r="S1235">
        <v>360</v>
      </c>
      <c r="T1235" s="11">
        <v>100</v>
      </c>
      <c r="W1235">
        <v>0</v>
      </c>
      <c r="X1235" s="11">
        <v>1</v>
      </c>
      <c r="Y1235" s="11">
        <v>111</v>
      </c>
      <c r="Z1235">
        <v>1.2230000000000001</v>
      </c>
    </row>
    <row r="1236" spans="1:26" x14ac:dyDescent="0.25">
      <c r="A1236" s="11">
        <v>1.665</v>
      </c>
      <c r="B1236">
        <v>6</v>
      </c>
      <c r="C1236" s="11">
        <v>5</v>
      </c>
      <c r="D1236" s="11">
        <v>8.6</v>
      </c>
      <c r="E1236" s="11">
        <v>213</v>
      </c>
      <c r="F1236" s="11">
        <v>381.8</v>
      </c>
      <c r="G1236" s="11">
        <v>80</v>
      </c>
      <c r="H1236">
        <v>0</v>
      </c>
      <c r="I1236" s="11">
        <v>2</v>
      </c>
      <c r="J1236" s="11">
        <v>0</v>
      </c>
      <c r="K1236">
        <v>1.29169</v>
      </c>
      <c r="N1236" s="11">
        <v>1.3</v>
      </c>
      <c r="O1236" s="11">
        <v>1.2</v>
      </c>
      <c r="P1236" s="11">
        <v>5</v>
      </c>
      <c r="Q1236" s="11">
        <v>6.85</v>
      </c>
      <c r="R1236" s="11">
        <v>166.35</v>
      </c>
      <c r="S1236">
        <v>420</v>
      </c>
      <c r="T1236" s="11">
        <v>5</v>
      </c>
      <c r="W1236">
        <v>0</v>
      </c>
      <c r="X1236" s="11">
        <v>1</v>
      </c>
      <c r="Y1236" s="11">
        <v>111</v>
      </c>
      <c r="Z1236">
        <v>1.2490999999999999</v>
      </c>
    </row>
    <row r="1237" spans="1:26" x14ac:dyDescent="0.25">
      <c r="A1237" s="11">
        <v>1.665</v>
      </c>
      <c r="B1237">
        <v>6</v>
      </c>
      <c r="C1237" s="11">
        <v>5</v>
      </c>
      <c r="D1237" s="11">
        <v>8.6</v>
      </c>
      <c r="E1237" s="11">
        <v>213</v>
      </c>
      <c r="F1237" s="11">
        <v>381.8</v>
      </c>
      <c r="G1237" s="11">
        <v>90</v>
      </c>
      <c r="H1237">
        <v>0</v>
      </c>
      <c r="I1237" s="11">
        <v>2</v>
      </c>
      <c r="J1237" s="11">
        <v>0</v>
      </c>
      <c r="K1237">
        <v>1.3263799999999999</v>
      </c>
      <c r="N1237" s="11">
        <v>1.3</v>
      </c>
      <c r="O1237" s="11">
        <v>1.2</v>
      </c>
      <c r="P1237" s="11">
        <v>5</v>
      </c>
      <c r="Q1237" s="11">
        <v>6.85</v>
      </c>
      <c r="R1237" s="11">
        <v>166.35</v>
      </c>
      <c r="S1237">
        <v>420</v>
      </c>
      <c r="T1237" s="11">
        <v>10</v>
      </c>
      <c r="W1237">
        <v>0</v>
      </c>
      <c r="X1237" s="11">
        <v>1</v>
      </c>
      <c r="Y1237" s="11">
        <v>111</v>
      </c>
      <c r="Z1237">
        <v>1.145</v>
      </c>
    </row>
    <row r="1238" spans="1:26" x14ac:dyDescent="0.25">
      <c r="A1238" s="11">
        <v>1.665</v>
      </c>
      <c r="B1238">
        <v>6</v>
      </c>
      <c r="C1238" s="11">
        <v>5</v>
      </c>
      <c r="D1238" s="11">
        <v>8.6</v>
      </c>
      <c r="E1238" s="11">
        <v>213</v>
      </c>
      <c r="F1238" s="11">
        <v>381.8</v>
      </c>
      <c r="G1238" s="11">
        <v>100</v>
      </c>
      <c r="H1238">
        <v>0</v>
      </c>
      <c r="I1238" s="11">
        <v>2</v>
      </c>
      <c r="J1238" s="11">
        <v>0</v>
      </c>
      <c r="K1238">
        <v>1.1269100000000001</v>
      </c>
      <c r="N1238" s="11">
        <v>1.3</v>
      </c>
      <c r="O1238" s="11">
        <v>1.2</v>
      </c>
      <c r="P1238" s="11">
        <v>5</v>
      </c>
      <c r="Q1238" s="11">
        <v>6.85</v>
      </c>
      <c r="R1238" s="11">
        <v>166.35</v>
      </c>
      <c r="S1238">
        <v>420</v>
      </c>
      <c r="T1238" s="11">
        <v>20</v>
      </c>
      <c r="W1238">
        <v>0</v>
      </c>
      <c r="X1238" s="11">
        <v>1</v>
      </c>
      <c r="Y1238" s="11">
        <v>111</v>
      </c>
      <c r="Z1238">
        <v>1.0081</v>
      </c>
    </row>
    <row r="1239" spans="1:26" x14ac:dyDescent="0.25">
      <c r="A1239" s="11">
        <v>1.665</v>
      </c>
      <c r="B1239">
        <v>6</v>
      </c>
      <c r="C1239" s="11">
        <v>5</v>
      </c>
      <c r="D1239" s="11">
        <v>8.6</v>
      </c>
      <c r="E1239" s="11">
        <v>213</v>
      </c>
      <c r="F1239" s="11">
        <v>381.8</v>
      </c>
      <c r="G1239" s="11">
        <v>10</v>
      </c>
      <c r="H1239">
        <v>0</v>
      </c>
      <c r="I1239" s="11">
        <v>2</v>
      </c>
      <c r="J1239" s="11">
        <v>98</v>
      </c>
      <c r="K1239">
        <v>1.1095699999999999</v>
      </c>
      <c r="N1239" s="11">
        <v>1.3</v>
      </c>
      <c r="O1239" s="11">
        <v>1.2</v>
      </c>
      <c r="P1239" s="11">
        <v>5</v>
      </c>
      <c r="Q1239" s="11">
        <v>6.85</v>
      </c>
      <c r="R1239" s="11">
        <v>166.35</v>
      </c>
      <c r="S1239">
        <v>420</v>
      </c>
      <c r="T1239" s="11">
        <v>40</v>
      </c>
      <c r="W1239">
        <v>0</v>
      </c>
      <c r="X1239" s="11">
        <v>1</v>
      </c>
      <c r="Y1239" s="11">
        <v>111</v>
      </c>
      <c r="Z1239">
        <v>0.98199999999999998</v>
      </c>
    </row>
    <row r="1240" spans="1:26" x14ac:dyDescent="0.25">
      <c r="A1240" s="11">
        <v>1.665</v>
      </c>
      <c r="B1240">
        <v>6</v>
      </c>
      <c r="C1240" s="11">
        <v>5</v>
      </c>
      <c r="D1240" s="11">
        <v>8.6</v>
      </c>
      <c r="E1240" s="11">
        <v>213</v>
      </c>
      <c r="F1240" s="11">
        <v>381.8</v>
      </c>
      <c r="G1240" s="11">
        <v>20</v>
      </c>
      <c r="H1240">
        <v>0</v>
      </c>
      <c r="I1240" s="11">
        <v>2</v>
      </c>
      <c r="J1240" s="11">
        <v>98</v>
      </c>
      <c r="K1240">
        <v>1.01128</v>
      </c>
      <c r="N1240" s="11">
        <v>1.3</v>
      </c>
      <c r="O1240" s="11">
        <v>1.2</v>
      </c>
      <c r="P1240" s="11">
        <v>5</v>
      </c>
      <c r="Q1240" s="11">
        <v>6.85</v>
      </c>
      <c r="R1240" s="11">
        <v>166.35</v>
      </c>
      <c r="S1240">
        <v>420</v>
      </c>
      <c r="T1240" s="11">
        <v>60</v>
      </c>
      <c r="W1240">
        <v>0</v>
      </c>
      <c r="X1240" s="11">
        <v>1</v>
      </c>
      <c r="Y1240" s="11">
        <v>111</v>
      </c>
      <c r="Z1240">
        <v>0.90399999999999991</v>
      </c>
    </row>
    <row r="1241" spans="1:26" x14ac:dyDescent="0.25">
      <c r="A1241" s="11">
        <v>1.665</v>
      </c>
      <c r="B1241">
        <v>6</v>
      </c>
      <c r="C1241" s="11">
        <v>5</v>
      </c>
      <c r="D1241" s="11">
        <v>8.6</v>
      </c>
      <c r="E1241" s="11">
        <v>213</v>
      </c>
      <c r="F1241" s="11">
        <v>381.8</v>
      </c>
      <c r="G1241" s="11">
        <v>30</v>
      </c>
      <c r="H1241">
        <v>0</v>
      </c>
      <c r="I1241" s="11">
        <v>2</v>
      </c>
      <c r="J1241" s="11">
        <v>98</v>
      </c>
      <c r="K1241">
        <v>1.04308</v>
      </c>
      <c r="N1241" s="11">
        <v>1.3</v>
      </c>
      <c r="O1241" s="11">
        <v>1.2</v>
      </c>
      <c r="P1241" s="11">
        <v>5</v>
      </c>
      <c r="Q1241" s="11">
        <v>6.85</v>
      </c>
      <c r="R1241" s="11">
        <v>166.35</v>
      </c>
      <c r="S1241">
        <v>420</v>
      </c>
      <c r="T1241" s="11">
        <v>80</v>
      </c>
      <c r="W1241">
        <v>0</v>
      </c>
      <c r="X1241" s="11">
        <v>1</v>
      </c>
      <c r="Y1241" s="11">
        <v>111</v>
      </c>
      <c r="Z1241">
        <v>0.87230000000000008</v>
      </c>
    </row>
    <row r="1242" spans="1:26" x14ac:dyDescent="0.25">
      <c r="A1242" s="11">
        <v>1.665</v>
      </c>
      <c r="B1242">
        <v>6</v>
      </c>
      <c r="C1242" s="11">
        <v>5</v>
      </c>
      <c r="D1242" s="11">
        <v>8.6</v>
      </c>
      <c r="E1242" s="11">
        <v>213</v>
      </c>
      <c r="F1242" s="11">
        <v>381.8</v>
      </c>
      <c r="G1242" s="11">
        <v>40</v>
      </c>
      <c r="H1242">
        <v>0</v>
      </c>
      <c r="I1242" s="11">
        <v>2</v>
      </c>
      <c r="J1242" s="11">
        <v>98</v>
      </c>
      <c r="K1242">
        <v>1.1442600000000001</v>
      </c>
      <c r="N1242" s="11">
        <v>1.3</v>
      </c>
      <c r="O1242" s="11">
        <v>1.2</v>
      </c>
      <c r="P1242" s="11">
        <v>5</v>
      </c>
      <c r="Q1242" s="11">
        <v>6.85</v>
      </c>
      <c r="R1242" s="11">
        <v>166.35</v>
      </c>
      <c r="S1242">
        <v>420</v>
      </c>
      <c r="T1242" s="11">
        <v>100</v>
      </c>
      <c r="W1242">
        <v>0</v>
      </c>
      <c r="X1242" s="11">
        <v>1</v>
      </c>
      <c r="Y1242" s="11">
        <v>111</v>
      </c>
      <c r="Z1242">
        <v>0.89149999999999996</v>
      </c>
    </row>
    <row r="1243" spans="1:26" x14ac:dyDescent="0.25">
      <c r="A1243" s="11">
        <v>1.665</v>
      </c>
      <c r="B1243">
        <v>6</v>
      </c>
      <c r="C1243" s="11">
        <v>5</v>
      </c>
      <c r="D1243" s="11">
        <v>8.6</v>
      </c>
      <c r="E1243" s="11">
        <v>213</v>
      </c>
      <c r="F1243" s="11">
        <v>381.8</v>
      </c>
      <c r="G1243" s="11">
        <v>50</v>
      </c>
      <c r="H1243">
        <v>0</v>
      </c>
      <c r="I1243" s="11">
        <v>2</v>
      </c>
      <c r="J1243" s="11">
        <v>98</v>
      </c>
      <c r="K1243">
        <v>1.0777699999999999</v>
      </c>
      <c r="N1243" s="11">
        <v>1.3</v>
      </c>
      <c r="O1243" s="11">
        <v>1.2</v>
      </c>
      <c r="P1243" s="11">
        <v>5</v>
      </c>
      <c r="Q1243" s="11">
        <v>6.85</v>
      </c>
      <c r="R1243" s="11">
        <v>166.35</v>
      </c>
      <c r="S1243">
        <v>480</v>
      </c>
      <c r="T1243" s="11">
        <v>5</v>
      </c>
      <c r="W1243">
        <v>0</v>
      </c>
      <c r="X1243" s="11">
        <v>1</v>
      </c>
      <c r="Y1243" s="11">
        <v>111</v>
      </c>
      <c r="Z1243">
        <v>0.93679999999999997</v>
      </c>
    </row>
    <row r="1244" spans="1:26" x14ac:dyDescent="0.25">
      <c r="A1244" s="11">
        <v>1.665</v>
      </c>
      <c r="B1244">
        <v>6</v>
      </c>
      <c r="C1244" s="11">
        <v>5</v>
      </c>
      <c r="D1244" s="11">
        <v>8.6</v>
      </c>
      <c r="E1244" s="11">
        <v>213</v>
      </c>
      <c r="F1244" s="11">
        <v>381.8</v>
      </c>
      <c r="G1244" s="11">
        <v>60</v>
      </c>
      <c r="H1244">
        <v>0</v>
      </c>
      <c r="I1244" s="11">
        <v>2</v>
      </c>
      <c r="J1244" s="11">
        <v>98</v>
      </c>
      <c r="K1244">
        <v>1.1442600000000001</v>
      </c>
      <c r="N1244" s="11">
        <v>1.3</v>
      </c>
      <c r="O1244" s="11">
        <v>1.2</v>
      </c>
      <c r="P1244" s="11">
        <v>5</v>
      </c>
      <c r="Q1244" s="11">
        <v>6.85</v>
      </c>
      <c r="R1244" s="11">
        <v>166.35</v>
      </c>
      <c r="S1244">
        <v>480</v>
      </c>
      <c r="T1244" s="11">
        <v>10</v>
      </c>
      <c r="W1244">
        <v>0</v>
      </c>
      <c r="X1244" s="11">
        <v>1</v>
      </c>
      <c r="Y1244" s="11">
        <v>111</v>
      </c>
      <c r="Z1244">
        <v>0.73539999999999994</v>
      </c>
    </row>
    <row r="1245" spans="1:26" x14ac:dyDescent="0.25">
      <c r="A1245" s="11">
        <v>1.665</v>
      </c>
      <c r="B1245">
        <v>6</v>
      </c>
      <c r="C1245" s="11">
        <v>5</v>
      </c>
      <c r="D1245" s="11">
        <v>8.6</v>
      </c>
      <c r="E1245" s="11">
        <v>213</v>
      </c>
      <c r="F1245" s="11">
        <v>381.8</v>
      </c>
      <c r="G1245" s="11">
        <v>70</v>
      </c>
      <c r="H1245">
        <v>0</v>
      </c>
      <c r="I1245" s="11">
        <v>2</v>
      </c>
      <c r="J1245" s="11">
        <v>98</v>
      </c>
      <c r="K1245">
        <v>1.1934</v>
      </c>
      <c r="N1245" s="11">
        <v>1.3</v>
      </c>
      <c r="O1245" s="11">
        <v>1.2</v>
      </c>
      <c r="P1245" s="11">
        <v>5</v>
      </c>
      <c r="Q1245" s="11">
        <v>6.85</v>
      </c>
      <c r="R1245" s="11">
        <v>166.35</v>
      </c>
      <c r="S1245">
        <v>480</v>
      </c>
      <c r="T1245" s="11">
        <v>20</v>
      </c>
      <c r="W1245">
        <v>0</v>
      </c>
      <c r="X1245" s="11">
        <v>1</v>
      </c>
      <c r="Y1245" s="11">
        <v>111</v>
      </c>
      <c r="Z1245">
        <v>0.88469999999999993</v>
      </c>
    </row>
    <row r="1246" spans="1:26" x14ac:dyDescent="0.25">
      <c r="A1246" s="11">
        <v>1.665</v>
      </c>
      <c r="B1246">
        <v>6</v>
      </c>
      <c r="C1246" s="11">
        <v>5</v>
      </c>
      <c r="D1246" s="11">
        <v>8.6</v>
      </c>
      <c r="E1246" s="11">
        <v>213</v>
      </c>
      <c r="F1246" s="11">
        <v>381.8</v>
      </c>
      <c r="G1246" s="11">
        <v>80</v>
      </c>
      <c r="H1246">
        <v>0</v>
      </c>
      <c r="I1246" s="11">
        <v>2</v>
      </c>
      <c r="J1246" s="11">
        <v>98</v>
      </c>
      <c r="K1246">
        <v>1.1095699999999999</v>
      </c>
      <c r="N1246" s="11">
        <v>1.3</v>
      </c>
      <c r="O1246" s="11">
        <v>1.2</v>
      </c>
      <c r="P1246" s="11">
        <v>5</v>
      </c>
      <c r="Q1246" s="11">
        <v>6.85</v>
      </c>
      <c r="R1246" s="11">
        <v>166.35</v>
      </c>
      <c r="S1246">
        <v>480</v>
      </c>
      <c r="T1246" s="11">
        <v>40</v>
      </c>
      <c r="W1246">
        <v>0</v>
      </c>
      <c r="X1246" s="11">
        <v>1</v>
      </c>
      <c r="Y1246" s="11">
        <v>111</v>
      </c>
      <c r="Z1246">
        <v>0.99559999999999993</v>
      </c>
    </row>
    <row r="1247" spans="1:26" x14ac:dyDescent="0.25">
      <c r="A1247" s="11">
        <v>1.665</v>
      </c>
      <c r="B1247">
        <v>6</v>
      </c>
      <c r="C1247" s="11">
        <v>5</v>
      </c>
      <c r="D1247" s="11">
        <v>8.6</v>
      </c>
      <c r="E1247" s="11">
        <v>213</v>
      </c>
      <c r="F1247" s="11">
        <v>381.8</v>
      </c>
      <c r="G1247" s="11">
        <v>90</v>
      </c>
      <c r="H1247">
        <v>0</v>
      </c>
      <c r="I1247" s="11">
        <v>2</v>
      </c>
      <c r="J1247" s="11">
        <v>98</v>
      </c>
      <c r="K1247">
        <v>1.04308</v>
      </c>
      <c r="N1247" s="11">
        <v>1.3</v>
      </c>
      <c r="O1247" s="11">
        <v>1.2</v>
      </c>
      <c r="P1247" s="11">
        <v>5</v>
      </c>
      <c r="Q1247" s="11">
        <v>6.85</v>
      </c>
      <c r="R1247" s="11">
        <v>166.35</v>
      </c>
      <c r="S1247">
        <v>480</v>
      </c>
      <c r="T1247" s="11">
        <v>60</v>
      </c>
      <c r="W1247">
        <v>0</v>
      </c>
      <c r="X1247" s="11">
        <v>1</v>
      </c>
      <c r="Y1247" s="11">
        <v>111</v>
      </c>
      <c r="Z1247">
        <v>0.8133999999999999</v>
      </c>
    </row>
    <row r="1248" spans="1:26" x14ac:dyDescent="0.25">
      <c r="A1248" s="11">
        <v>1.665</v>
      </c>
      <c r="B1248">
        <v>6</v>
      </c>
      <c r="C1248" s="11">
        <v>5</v>
      </c>
      <c r="D1248" s="11">
        <v>8.6</v>
      </c>
      <c r="E1248" s="11">
        <v>213</v>
      </c>
      <c r="F1248" s="11">
        <v>381.8</v>
      </c>
      <c r="G1248" s="11">
        <v>100</v>
      </c>
      <c r="H1248">
        <v>0</v>
      </c>
      <c r="I1248" s="11">
        <v>2</v>
      </c>
      <c r="J1248" s="11">
        <v>98</v>
      </c>
      <c r="K1248">
        <v>0.87831000000000004</v>
      </c>
      <c r="N1248" s="11">
        <v>1.3</v>
      </c>
      <c r="O1248" s="11">
        <v>1.2</v>
      </c>
      <c r="P1248" s="11">
        <v>5</v>
      </c>
      <c r="Q1248" s="11">
        <v>6.85</v>
      </c>
      <c r="R1248" s="11">
        <v>166.35</v>
      </c>
      <c r="S1248">
        <v>480</v>
      </c>
      <c r="T1248" s="11">
        <v>80</v>
      </c>
      <c r="W1248">
        <v>0</v>
      </c>
      <c r="X1248" s="11">
        <v>1</v>
      </c>
      <c r="Y1248" s="11">
        <v>111</v>
      </c>
      <c r="Z1248">
        <v>0.85189999999999999</v>
      </c>
    </row>
    <row r="1249" spans="1:26" x14ac:dyDescent="0.25">
      <c r="A1249" s="11">
        <v>1.665</v>
      </c>
      <c r="B1249">
        <v>6</v>
      </c>
      <c r="C1249" s="11">
        <v>5</v>
      </c>
      <c r="D1249" s="11">
        <v>8.6</v>
      </c>
      <c r="E1249" s="11">
        <v>213</v>
      </c>
      <c r="F1249" s="11">
        <v>381.8</v>
      </c>
      <c r="G1249" s="11">
        <v>10</v>
      </c>
      <c r="H1249">
        <v>0</v>
      </c>
      <c r="I1249" s="11">
        <v>2</v>
      </c>
      <c r="J1249" s="11">
        <v>116</v>
      </c>
      <c r="K1249">
        <v>1.7571000000000001</v>
      </c>
      <c r="N1249" s="11">
        <v>1.3</v>
      </c>
      <c r="O1249" s="11">
        <v>1.2</v>
      </c>
      <c r="P1249" s="11">
        <v>5</v>
      </c>
      <c r="Q1249" s="11">
        <v>6.85</v>
      </c>
      <c r="R1249" s="11">
        <v>166.35</v>
      </c>
      <c r="S1249">
        <v>480</v>
      </c>
      <c r="T1249" s="11">
        <v>100</v>
      </c>
      <c r="W1249">
        <v>0</v>
      </c>
      <c r="X1249" s="11">
        <v>1</v>
      </c>
      <c r="Y1249" s="11">
        <v>111</v>
      </c>
      <c r="Z1249">
        <v>0.84620000000000006</v>
      </c>
    </row>
    <row r="1250" spans="1:26" x14ac:dyDescent="0.25">
      <c r="A1250" s="11">
        <v>1.665</v>
      </c>
      <c r="B1250">
        <v>6</v>
      </c>
      <c r="C1250" s="11">
        <v>5</v>
      </c>
      <c r="D1250" s="11">
        <v>8.6</v>
      </c>
      <c r="E1250" s="11">
        <v>213</v>
      </c>
      <c r="F1250" s="11">
        <v>381.8</v>
      </c>
      <c r="G1250" s="11">
        <v>20</v>
      </c>
      <c r="H1250">
        <v>0</v>
      </c>
      <c r="I1250" s="11">
        <v>2</v>
      </c>
      <c r="J1250" s="11">
        <v>116</v>
      </c>
      <c r="K1250">
        <v>1.3755200000000001</v>
      </c>
      <c r="N1250" s="11">
        <v>1.3</v>
      </c>
      <c r="O1250" s="11">
        <v>1</v>
      </c>
      <c r="P1250" s="11">
        <v>5</v>
      </c>
      <c r="Q1250" s="11">
        <v>8</v>
      </c>
      <c r="R1250" s="11">
        <v>46.4</v>
      </c>
      <c r="S1250" s="11">
        <v>465</v>
      </c>
      <c r="T1250" s="11">
        <v>10</v>
      </c>
      <c r="W1250">
        <v>0</v>
      </c>
      <c r="X1250" s="11">
        <v>1</v>
      </c>
      <c r="Y1250" s="11">
        <v>3</v>
      </c>
      <c r="Z1250" s="11">
        <v>8.7200000000000006</v>
      </c>
    </row>
    <row r="1251" spans="1:26" x14ac:dyDescent="0.25">
      <c r="A1251" s="11">
        <v>1.665</v>
      </c>
      <c r="B1251">
        <v>6</v>
      </c>
      <c r="C1251" s="11">
        <v>5</v>
      </c>
      <c r="D1251" s="11">
        <v>8.6</v>
      </c>
      <c r="E1251" s="11">
        <v>213</v>
      </c>
      <c r="F1251" s="11">
        <v>381.8</v>
      </c>
      <c r="G1251" s="11">
        <v>30</v>
      </c>
      <c r="H1251">
        <v>0</v>
      </c>
      <c r="I1251" s="11">
        <v>2</v>
      </c>
      <c r="J1251" s="11">
        <v>116</v>
      </c>
      <c r="K1251">
        <v>1.25989</v>
      </c>
      <c r="N1251" s="11">
        <v>1.3</v>
      </c>
      <c r="O1251" s="11">
        <v>1</v>
      </c>
      <c r="P1251" s="11">
        <v>5</v>
      </c>
      <c r="Q1251" s="11">
        <v>8</v>
      </c>
      <c r="R1251" s="11">
        <v>46.4</v>
      </c>
      <c r="S1251" s="11">
        <v>465</v>
      </c>
      <c r="T1251" s="11">
        <v>20</v>
      </c>
      <c r="W1251">
        <v>0</v>
      </c>
      <c r="X1251" s="11">
        <v>1</v>
      </c>
      <c r="Y1251" s="11">
        <v>3</v>
      </c>
      <c r="Z1251" s="11">
        <v>8.9700000000000006</v>
      </c>
    </row>
    <row r="1252" spans="1:26" x14ac:dyDescent="0.25">
      <c r="A1252" s="11">
        <v>1.665</v>
      </c>
      <c r="B1252">
        <v>6</v>
      </c>
      <c r="C1252" s="11">
        <v>5</v>
      </c>
      <c r="D1252" s="11">
        <v>8.6</v>
      </c>
      <c r="E1252" s="11">
        <v>213</v>
      </c>
      <c r="F1252" s="11">
        <v>381.8</v>
      </c>
      <c r="G1252" s="11">
        <v>40</v>
      </c>
      <c r="H1252">
        <v>0</v>
      </c>
      <c r="I1252" s="11">
        <v>2</v>
      </c>
      <c r="J1252" s="11">
        <v>116</v>
      </c>
      <c r="K1252">
        <v>1.39286</v>
      </c>
      <c r="N1252" s="11">
        <v>1.3</v>
      </c>
      <c r="O1252" s="11">
        <v>1</v>
      </c>
      <c r="P1252" s="11">
        <v>5</v>
      </c>
      <c r="Q1252" s="11">
        <v>8</v>
      </c>
      <c r="R1252" s="11">
        <v>46.4</v>
      </c>
      <c r="S1252" s="11">
        <v>465</v>
      </c>
      <c r="T1252" s="11">
        <v>30</v>
      </c>
      <c r="W1252">
        <v>0</v>
      </c>
      <c r="X1252" s="11">
        <v>1</v>
      </c>
      <c r="Y1252" s="11">
        <v>3</v>
      </c>
      <c r="Z1252" s="11">
        <v>9.15</v>
      </c>
    </row>
    <row r="1253" spans="1:26" x14ac:dyDescent="0.25">
      <c r="A1253" s="11">
        <v>1.665</v>
      </c>
      <c r="B1253">
        <v>6</v>
      </c>
      <c r="C1253" s="11">
        <v>5</v>
      </c>
      <c r="D1253" s="11">
        <v>8.6</v>
      </c>
      <c r="E1253" s="11">
        <v>213</v>
      </c>
      <c r="F1253" s="11">
        <v>381.8</v>
      </c>
      <c r="G1253" s="11">
        <v>50</v>
      </c>
      <c r="H1253">
        <v>0</v>
      </c>
      <c r="I1253" s="11">
        <v>2</v>
      </c>
      <c r="J1253" s="11">
        <v>116</v>
      </c>
      <c r="K1253">
        <v>1.4766900000000001</v>
      </c>
      <c r="N1253" s="11">
        <v>1.3</v>
      </c>
      <c r="O1253" s="11">
        <v>1</v>
      </c>
      <c r="P1253" s="11">
        <v>5</v>
      </c>
      <c r="Q1253" s="11">
        <v>8</v>
      </c>
      <c r="R1253" s="11">
        <v>46.4</v>
      </c>
      <c r="S1253" s="11">
        <v>465</v>
      </c>
      <c r="T1253" s="11">
        <v>40</v>
      </c>
      <c r="W1253">
        <v>0</v>
      </c>
      <c r="X1253" s="11">
        <v>1</v>
      </c>
      <c r="Y1253" s="11">
        <v>3</v>
      </c>
      <c r="Z1253" s="11">
        <v>9.36</v>
      </c>
    </row>
    <row r="1254" spans="1:26" x14ac:dyDescent="0.25">
      <c r="A1254" s="11">
        <v>1.665</v>
      </c>
      <c r="B1254">
        <v>6</v>
      </c>
      <c r="C1254" s="11">
        <v>5</v>
      </c>
      <c r="D1254" s="11">
        <v>8.6</v>
      </c>
      <c r="E1254" s="11">
        <v>213</v>
      </c>
      <c r="F1254" s="11">
        <v>381.8</v>
      </c>
      <c r="G1254" s="11">
        <v>60</v>
      </c>
      <c r="H1254">
        <v>0</v>
      </c>
      <c r="I1254" s="11">
        <v>2</v>
      </c>
      <c r="J1254" s="11">
        <v>116</v>
      </c>
      <c r="K1254">
        <v>1.4766900000000001</v>
      </c>
      <c r="N1254" s="11">
        <v>1.3</v>
      </c>
      <c r="O1254" s="11">
        <v>1</v>
      </c>
      <c r="P1254" s="11">
        <v>5</v>
      </c>
      <c r="Q1254" s="11">
        <v>8</v>
      </c>
      <c r="R1254" s="11">
        <v>46.4</v>
      </c>
      <c r="S1254" s="11">
        <v>465</v>
      </c>
      <c r="T1254" s="11">
        <v>10</v>
      </c>
      <c r="W1254">
        <v>0</v>
      </c>
      <c r="X1254">
        <v>2</v>
      </c>
      <c r="Y1254" s="11">
        <v>3</v>
      </c>
      <c r="Z1254" s="11">
        <v>8.94</v>
      </c>
    </row>
    <row r="1255" spans="1:26" x14ac:dyDescent="0.25">
      <c r="A1255" s="11">
        <v>1.665</v>
      </c>
      <c r="B1255">
        <v>6</v>
      </c>
      <c r="C1255" s="11">
        <v>5</v>
      </c>
      <c r="D1255" s="11">
        <v>8.6</v>
      </c>
      <c r="E1255" s="11">
        <v>213</v>
      </c>
      <c r="F1255" s="11">
        <v>381.8</v>
      </c>
      <c r="G1255" s="11">
        <v>70</v>
      </c>
      <c r="H1255">
        <v>0</v>
      </c>
      <c r="I1255" s="11">
        <v>2</v>
      </c>
      <c r="J1255" s="11">
        <v>116</v>
      </c>
      <c r="K1255">
        <v>1.4766900000000001</v>
      </c>
      <c r="N1255" s="11">
        <v>1.3</v>
      </c>
      <c r="O1255" s="11">
        <v>1</v>
      </c>
      <c r="P1255" s="11">
        <v>5</v>
      </c>
      <c r="Q1255" s="11">
        <v>8</v>
      </c>
      <c r="R1255" s="11">
        <v>46.4</v>
      </c>
      <c r="S1255" s="11">
        <v>465</v>
      </c>
      <c r="T1255" s="11">
        <v>20</v>
      </c>
      <c r="W1255">
        <v>0</v>
      </c>
      <c r="X1255">
        <v>2</v>
      </c>
      <c r="Y1255" s="11">
        <v>3</v>
      </c>
      <c r="Z1255" s="11">
        <v>9.15</v>
      </c>
    </row>
    <row r="1256" spans="1:26" x14ac:dyDescent="0.25">
      <c r="A1256" s="11">
        <v>1.665</v>
      </c>
      <c r="B1256">
        <v>6</v>
      </c>
      <c r="C1256" s="11">
        <v>5</v>
      </c>
      <c r="D1256" s="11">
        <v>8.6</v>
      </c>
      <c r="E1256" s="11">
        <v>213</v>
      </c>
      <c r="F1256" s="11">
        <v>381.8</v>
      </c>
      <c r="G1256" s="11">
        <v>80</v>
      </c>
      <c r="H1256">
        <v>0</v>
      </c>
      <c r="I1256" s="11">
        <v>2</v>
      </c>
      <c r="J1256" s="11">
        <v>116</v>
      </c>
      <c r="K1256">
        <v>1.25989</v>
      </c>
      <c r="N1256" s="11">
        <v>1.3</v>
      </c>
      <c r="O1256" s="11">
        <v>1</v>
      </c>
      <c r="P1256" s="11">
        <v>5</v>
      </c>
      <c r="Q1256" s="11">
        <v>8</v>
      </c>
      <c r="R1256" s="11">
        <v>46.4</v>
      </c>
      <c r="S1256" s="11">
        <v>465</v>
      </c>
      <c r="T1256" s="11">
        <v>30</v>
      </c>
      <c r="W1256">
        <v>0</v>
      </c>
      <c r="X1256">
        <v>2</v>
      </c>
      <c r="Y1256" s="11">
        <v>3</v>
      </c>
      <c r="Z1256" s="11">
        <v>9.1300000000000008</v>
      </c>
    </row>
    <row r="1257" spans="1:26" x14ac:dyDescent="0.25">
      <c r="A1257" s="11">
        <v>1.665</v>
      </c>
      <c r="B1257">
        <v>6</v>
      </c>
      <c r="C1257" s="11">
        <v>5</v>
      </c>
      <c r="D1257" s="11">
        <v>8.6</v>
      </c>
      <c r="E1257" s="11">
        <v>213</v>
      </c>
      <c r="F1257" s="11">
        <v>381.8</v>
      </c>
      <c r="G1257" s="11">
        <v>90</v>
      </c>
      <c r="H1257">
        <v>0</v>
      </c>
      <c r="I1257" s="11">
        <v>2</v>
      </c>
      <c r="J1257" s="11">
        <v>116</v>
      </c>
      <c r="K1257">
        <v>1.2772300000000001</v>
      </c>
      <c r="N1257" s="11">
        <v>1.3</v>
      </c>
      <c r="O1257" s="11">
        <v>1</v>
      </c>
      <c r="P1257" s="11">
        <v>5</v>
      </c>
      <c r="Q1257" s="11">
        <v>8</v>
      </c>
      <c r="R1257" s="11">
        <v>46.4</v>
      </c>
      <c r="S1257" s="11">
        <v>465</v>
      </c>
      <c r="T1257" s="11">
        <v>40</v>
      </c>
      <c r="W1257">
        <v>0</v>
      </c>
      <c r="X1257">
        <v>2</v>
      </c>
      <c r="Y1257" s="11">
        <v>3</v>
      </c>
      <c r="Z1257" s="11">
        <v>9.52</v>
      </c>
    </row>
    <row r="1258" spans="1:26" x14ac:dyDescent="0.25">
      <c r="A1258" s="11">
        <v>1.665</v>
      </c>
      <c r="B1258">
        <v>6</v>
      </c>
      <c r="C1258" s="11">
        <v>5</v>
      </c>
      <c r="D1258" s="11">
        <v>8.6</v>
      </c>
      <c r="E1258" s="11">
        <v>213</v>
      </c>
      <c r="F1258" s="11">
        <v>381.8</v>
      </c>
      <c r="G1258" s="11">
        <v>100</v>
      </c>
      <c r="H1258">
        <v>0</v>
      </c>
      <c r="I1258" s="11">
        <v>2</v>
      </c>
      <c r="J1258" s="11">
        <v>116</v>
      </c>
      <c r="K1258">
        <v>1.1616</v>
      </c>
      <c r="N1258" s="11">
        <v>1.3</v>
      </c>
      <c r="O1258" s="11">
        <v>1</v>
      </c>
      <c r="P1258" s="11">
        <v>5</v>
      </c>
      <c r="Q1258" s="11">
        <v>6.9</v>
      </c>
      <c r="R1258" s="11">
        <v>183.8</v>
      </c>
      <c r="S1258" s="11">
        <v>450</v>
      </c>
      <c r="T1258" s="11">
        <v>20</v>
      </c>
      <c r="W1258">
        <v>0</v>
      </c>
      <c r="X1258">
        <v>1</v>
      </c>
      <c r="Y1258" s="11">
        <v>0</v>
      </c>
      <c r="Z1258" s="11">
        <v>1.64</v>
      </c>
    </row>
    <row r="1259" spans="1:26" x14ac:dyDescent="0.25">
      <c r="A1259" s="11">
        <v>1.665</v>
      </c>
      <c r="B1259">
        <v>6</v>
      </c>
      <c r="C1259" s="11">
        <v>5</v>
      </c>
      <c r="D1259" s="11">
        <v>8.6</v>
      </c>
      <c r="E1259" s="11">
        <v>213</v>
      </c>
      <c r="F1259" s="11">
        <v>381.8</v>
      </c>
      <c r="G1259" s="11">
        <v>10</v>
      </c>
      <c r="H1259">
        <v>0</v>
      </c>
      <c r="I1259" s="11">
        <v>2</v>
      </c>
      <c r="J1259" s="11">
        <v>128</v>
      </c>
      <c r="K1259">
        <v>1.8900699999999999</v>
      </c>
      <c r="N1259" s="11">
        <v>1.3</v>
      </c>
      <c r="O1259" s="11">
        <v>1</v>
      </c>
      <c r="P1259" s="11">
        <v>5</v>
      </c>
      <c r="Q1259" s="11">
        <v>6.9</v>
      </c>
      <c r="R1259" s="11">
        <v>183.8</v>
      </c>
      <c r="S1259" s="11">
        <v>450</v>
      </c>
      <c r="T1259" s="11">
        <v>20</v>
      </c>
      <c r="W1259">
        <v>0</v>
      </c>
      <c r="X1259">
        <v>1</v>
      </c>
      <c r="Y1259" s="11">
        <v>10</v>
      </c>
      <c r="Z1259" s="11">
        <v>1.54</v>
      </c>
    </row>
    <row r="1260" spans="1:26" x14ac:dyDescent="0.25">
      <c r="A1260" s="11">
        <v>1.665</v>
      </c>
      <c r="B1260">
        <v>6</v>
      </c>
      <c r="C1260" s="11">
        <v>5</v>
      </c>
      <c r="D1260" s="11">
        <v>8.6</v>
      </c>
      <c r="E1260" s="11">
        <v>213</v>
      </c>
      <c r="F1260" s="11">
        <v>381.8</v>
      </c>
      <c r="G1260" s="11">
        <v>20</v>
      </c>
      <c r="H1260">
        <v>0</v>
      </c>
      <c r="I1260" s="11">
        <v>2</v>
      </c>
      <c r="J1260" s="11">
        <v>128</v>
      </c>
      <c r="K1260">
        <v>1.7079500000000001</v>
      </c>
      <c r="N1260" s="11">
        <v>1.3</v>
      </c>
      <c r="O1260" s="11">
        <v>1</v>
      </c>
      <c r="P1260" s="11">
        <v>5</v>
      </c>
      <c r="Q1260" s="11">
        <v>6.9</v>
      </c>
      <c r="R1260" s="11">
        <v>183.8</v>
      </c>
      <c r="S1260" s="11">
        <v>450</v>
      </c>
      <c r="T1260" s="11">
        <v>20</v>
      </c>
      <c r="W1260">
        <v>0</v>
      </c>
      <c r="X1260">
        <v>1</v>
      </c>
      <c r="Y1260" s="11">
        <v>60</v>
      </c>
      <c r="Z1260" s="11">
        <v>1.25</v>
      </c>
    </row>
    <row r="1261" spans="1:26" x14ac:dyDescent="0.25">
      <c r="A1261" s="11">
        <v>1.665</v>
      </c>
      <c r="B1261">
        <v>6</v>
      </c>
      <c r="C1261" s="11">
        <v>5</v>
      </c>
      <c r="D1261" s="11">
        <v>8.6</v>
      </c>
      <c r="E1261" s="11">
        <v>213</v>
      </c>
      <c r="F1261" s="11">
        <v>381.8</v>
      </c>
      <c r="G1261" s="11">
        <v>30</v>
      </c>
      <c r="H1261">
        <v>0</v>
      </c>
      <c r="I1261" s="11">
        <v>2</v>
      </c>
      <c r="J1261" s="11">
        <v>128</v>
      </c>
      <c r="K1261">
        <v>2.0895299999999999</v>
      </c>
      <c r="N1261" s="11">
        <v>1.3</v>
      </c>
      <c r="O1261" s="11">
        <v>1</v>
      </c>
      <c r="P1261" s="11">
        <v>5</v>
      </c>
      <c r="Q1261" s="11">
        <v>6.9</v>
      </c>
      <c r="R1261" s="11">
        <v>183.8</v>
      </c>
      <c r="S1261" s="11">
        <v>450</v>
      </c>
      <c r="T1261" s="11">
        <v>20</v>
      </c>
      <c r="W1261">
        <v>0</v>
      </c>
      <c r="X1261">
        <v>1</v>
      </c>
      <c r="Y1261" s="11">
        <v>90</v>
      </c>
      <c r="Z1261" s="11">
        <v>1.07</v>
      </c>
    </row>
    <row r="1262" spans="1:26" x14ac:dyDescent="0.25">
      <c r="A1262" s="11">
        <v>1.665</v>
      </c>
      <c r="B1262">
        <v>6</v>
      </c>
      <c r="C1262" s="11">
        <v>5</v>
      </c>
      <c r="D1262" s="11">
        <v>8.6</v>
      </c>
      <c r="E1262" s="11">
        <v>213</v>
      </c>
      <c r="F1262" s="11">
        <v>381.8</v>
      </c>
      <c r="G1262" s="11">
        <v>40</v>
      </c>
      <c r="H1262">
        <v>0</v>
      </c>
      <c r="I1262" s="11">
        <v>2</v>
      </c>
      <c r="J1262" s="11">
        <v>128</v>
      </c>
      <c r="K1262">
        <v>2.02305</v>
      </c>
      <c r="N1262" s="11">
        <v>1.3</v>
      </c>
      <c r="O1262" s="11">
        <v>1</v>
      </c>
      <c r="P1262" s="11">
        <v>5</v>
      </c>
      <c r="Q1262" s="11">
        <v>6.9</v>
      </c>
      <c r="R1262" s="11">
        <v>183.8</v>
      </c>
      <c r="S1262" s="11">
        <v>450</v>
      </c>
      <c r="T1262" s="11">
        <v>20</v>
      </c>
      <c r="W1262">
        <v>0</v>
      </c>
      <c r="X1262">
        <v>1</v>
      </c>
      <c r="Y1262" s="11">
        <v>135</v>
      </c>
      <c r="Z1262" s="11">
        <v>1.02</v>
      </c>
    </row>
    <row r="1263" spans="1:26" x14ac:dyDescent="0.25">
      <c r="A1263" s="11">
        <v>1.665</v>
      </c>
      <c r="B1263">
        <v>6</v>
      </c>
      <c r="C1263" s="11">
        <v>5</v>
      </c>
      <c r="D1263" s="11">
        <v>8.6</v>
      </c>
      <c r="E1263" s="11">
        <v>213</v>
      </c>
      <c r="F1263" s="11">
        <v>381.8</v>
      </c>
      <c r="G1263" s="11">
        <v>50</v>
      </c>
      <c r="H1263">
        <v>0</v>
      </c>
      <c r="I1263" s="11">
        <v>2</v>
      </c>
      <c r="J1263" s="11">
        <v>128</v>
      </c>
      <c r="K1263">
        <v>1.92476</v>
      </c>
      <c r="N1263" s="11">
        <v>1.3</v>
      </c>
      <c r="O1263" s="11">
        <v>1</v>
      </c>
      <c r="P1263" s="11">
        <v>5</v>
      </c>
      <c r="Q1263" s="11">
        <v>6.9</v>
      </c>
      <c r="R1263" s="11">
        <v>183.8</v>
      </c>
      <c r="S1263" s="11">
        <v>450</v>
      </c>
      <c r="T1263" s="11">
        <v>40</v>
      </c>
      <c r="W1263">
        <v>0</v>
      </c>
      <c r="X1263">
        <v>1</v>
      </c>
      <c r="Y1263" s="11">
        <v>0</v>
      </c>
      <c r="Z1263" s="11">
        <v>1.74</v>
      </c>
    </row>
    <row r="1264" spans="1:26" x14ac:dyDescent="0.25">
      <c r="A1264" s="11">
        <v>1.665</v>
      </c>
      <c r="B1264">
        <v>6</v>
      </c>
      <c r="C1264" s="11">
        <v>5</v>
      </c>
      <c r="D1264" s="11">
        <v>8.6</v>
      </c>
      <c r="E1264" s="11">
        <v>213</v>
      </c>
      <c r="F1264" s="11">
        <v>381.8</v>
      </c>
      <c r="G1264" s="11">
        <v>60</v>
      </c>
      <c r="H1264">
        <v>0</v>
      </c>
      <c r="I1264" s="11">
        <v>2</v>
      </c>
      <c r="J1264" s="11">
        <v>128</v>
      </c>
      <c r="K1264">
        <v>1.8582700000000001</v>
      </c>
      <c r="N1264" s="11">
        <v>1.3</v>
      </c>
      <c r="O1264" s="11">
        <v>1</v>
      </c>
      <c r="P1264" s="11">
        <v>5</v>
      </c>
      <c r="Q1264" s="11">
        <v>6.9</v>
      </c>
      <c r="R1264" s="11">
        <v>183.8</v>
      </c>
      <c r="S1264" s="11">
        <v>450</v>
      </c>
      <c r="T1264" s="11">
        <v>40</v>
      </c>
      <c r="W1264">
        <v>0</v>
      </c>
      <c r="X1264">
        <v>1</v>
      </c>
      <c r="Y1264" s="11">
        <v>10</v>
      </c>
      <c r="Z1264" s="11">
        <v>1.68</v>
      </c>
    </row>
    <row r="1265" spans="1:26" x14ac:dyDescent="0.25">
      <c r="A1265" s="11">
        <v>1.665</v>
      </c>
      <c r="B1265">
        <v>6</v>
      </c>
      <c r="C1265" s="11">
        <v>5</v>
      </c>
      <c r="D1265" s="11">
        <v>8.6</v>
      </c>
      <c r="E1265" s="11">
        <v>213</v>
      </c>
      <c r="F1265" s="11">
        <v>381.8</v>
      </c>
      <c r="G1265" s="11">
        <v>70</v>
      </c>
      <c r="H1265">
        <v>0</v>
      </c>
      <c r="I1265" s="11">
        <v>2</v>
      </c>
      <c r="J1265" s="11">
        <v>128</v>
      </c>
      <c r="K1265">
        <v>1.6906099999999999</v>
      </c>
      <c r="N1265" s="11">
        <v>1.3</v>
      </c>
      <c r="O1265" s="11">
        <v>1</v>
      </c>
      <c r="P1265" s="11">
        <v>5</v>
      </c>
      <c r="Q1265" s="11">
        <v>6.9</v>
      </c>
      <c r="R1265" s="11">
        <v>183.8</v>
      </c>
      <c r="S1265" s="11">
        <v>450</v>
      </c>
      <c r="T1265" s="11">
        <v>40</v>
      </c>
      <c r="W1265">
        <v>0</v>
      </c>
      <c r="X1265">
        <v>1</v>
      </c>
      <c r="Y1265" s="11">
        <v>60</v>
      </c>
      <c r="Z1265" s="11">
        <v>1.57</v>
      </c>
    </row>
    <row r="1266" spans="1:26" x14ac:dyDescent="0.25">
      <c r="A1266" s="11">
        <v>1.665</v>
      </c>
      <c r="B1266">
        <v>6</v>
      </c>
      <c r="C1266" s="11">
        <v>5</v>
      </c>
      <c r="D1266" s="11">
        <v>8.6</v>
      </c>
      <c r="E1266" s="11">
        <v>213</v>
      </c>
      <c r="F1266" s="11">
        <v>381.8</v>
      </c>
      <c r="G1266" s="11">
        <v>80</v>
      </c>
      <c r="H1266">
        <v>0</v>
      </c>
      <c r="I1266" s="11">
        <v>2</v>
      </c>
      <c r="J1266" s="11">
        <v>128</v>
      </c>
      <c r="K1266">
        <v>1.6761600000000001</v>
      </c>
      <c r="N1266" s="11">
        <v>1.3</v>
      </c>
      <c r="O1266" s="11">
        <v>1</v>
      </c>
      <c r="P1266" s="11">
        <v>5</v>
      </c>
      <c r="Q1266" s="11">
        <v>6.9</v>
      </c>
      <c r="R1266" s="11">
        <v>183.8</v>
      </c>
      <c r="S1266" s="11">
        <v>450</v>
      </c>
      <c r="T1266" s="11">
        <v>40</v>
      </c>
      <c r="W1266">
        <v>0</v>
      </c>
      <c r="X1266">
        <v>1</v>
      </c>
      <c r="Y1266" s="11">
        <v>90</v>
      </c>
      <c r="Z1266" s="11">
        <v>1.5</v>
      </c>
    </row>
    <row r="1267" spans="1:26" x14ac:dyDescent="0.25">
      <c r="A1267" s="11">
        <v>1.665</v>
      </c>
      <c r="B1267">
        <v>6</v>
      </c>
      <c r="C1267" s="11">
        <v>5</v>
      </c>
      <c r="D1267" s="11">
        <v>8.6</v>
      </c>
      <c r="E1267" s="11">
        <v>213</v>
      </c>
      <c r="F1267" s="11">
        <v>381.8</v>
      </c>
      <c r="G1267" s="11">
        <v>90</v>
      </c>
      <c r="H1267">
        <v>0</v>
      </c>
      <c r="I1267" s="11">
        <v>2</v>
      </c>
      <c r="J1267" s="11">
        <v>128</v>
      </c>
      <c r="K1267">
        <v>1.44201</v>
      </c>
      <c r="N1267" s="11">
        <v>1.3</v>
      </c>
      <c r="O1267" s="11">
        <v>1</v>
      </c>
      <c r="P1267" s="11">
        <v>5</v>
      </c>
      <c r="Q1267" s="11">
        <v>6.9</v>
      </c>
      <c r="R1267" s="11">
        <v>183.8</v>
      </c>
      <c r="S1267" s="11">
        <v>450</v>
      </c>
      <c r="T1267" s="11">
        <v>40</v>
      </c>
      <c r="W1267">
        <v>0</v>
      </c>
      <c r="X1267">
        <v>1</v>
      </c>
      <c r="Y1267" s="11">
        <v>135</v>
      </c>
      <c r="Z1267" s="11">
        <v>1.45</v>
      </c>
    </row>
    <row r="1268" spans="1:26" x14ac:dyDescent="0.25">
      <c r="A1268" s="11">
        <v>1.665</v>
      </c>
      <c r="B1268">
        <v>6</v>
      </c>
      <c r="C1268" s="11">
        <v>5</v>
      </c>
      <c r="D1268" s="11">
        <v>8.6</v>
      </c>
      <c r="E1268" s="11">
        <v>213</v>
      </c>
      <c r="F1268" s="11">
        <v>381.8</v>
      </c>
      <c r="G1268" s="11">
        <v>100</v>
      </c>
      <c r="H1268">
        <v>0</v>
      </c>
      <c r="I1268" s="11">
        <v>2</v>
      </c>
      <c r="J1268" s="11">
        <v>128</v>
      </c>
      <c r="K1268">
        <v>1.0286299999999999</v>
      </c>
      <c r="N1268" s="11">
        <v>1.3</v>
      </c>
      <c r="O1268" s="11">
        <v>1</v>
      </c>
      <c r="P1268" s="11">
        <v>5</v>
      </c>
      <c r="Q1268" s="11">
        <v>6.9</v>
      </c>
      <c r="R1268" s="11">
        <v>183.8</v>
      </c>
      <c r="S1268" s="11">
        <v>450</v>
      </c>
      <c r="T1268" s="11">
        <v>60</v>
      </c>
      <c r="W1268">
        <v>0</v>
      </c>
      <c r="X1268">
        <v>1</v>
      </c>
      <c r="Y1268" s="11">
        <v>0</v>
      </c>
      <c r="Z1268" s="11">
        <v>1.79</v>
      </c>
    </row>
    <row r="1269" spans="1:26" x14ac:dyDescent="0.25">
      <c r="A1269" s="11">
        <v>1.665</v>
      </c>
      <c r="B1269">
        <v>8</v>
      </c>
      <c r="C1269" s="11">
        <v>5</v>
      </c>
      <c r="D1269" s="11">
        <v>8.6</v>
      </c>
      <c r="E1269" s="11">
        <v>213</v>
      </c>
      <c r="F1269" s="11">
        <v>405</v>
      </c>
      <c r="G1269" s="11">
        <v>10</v>
      </c>
      <c r="H1269">
        <v>0</v>
      </c>
      <c r="I1269" s="11">
        <v>2</v>
      </c>
      <c r="J1269" s="11">
        <v>0</v>
      </c>
      <c r="K1269">
        <v>0.37201000000000001</v>
      </c>
      <c r="N1269" s="11">
        <v>1.3</v>
      </c>
      <c r="O1269" s="11">
        <v>1</v>
      </c>
      <c r="P1269" s="11">
        <v>5</v>
      </c>
      <c r="Q1269" s="11">
        <v>6.9</v>
      </c>
      <c r="R1269" s="11">
        <v>183.8</v>
      </c>
      <c r="S1269" s="11">
        <v>450</v>
      </c>
      <c r="T1269" s="11">
        <v>60</v>
      </c>
      <c r="W1269">
        <v>0</v>
      </c>
      <c r="X1269">
        <v>1</v>
      </c>
      <c r="Y1269" s="11">
        <v>10</v>
      </c>
      <c r="Z1269" s="11">
        <v>1.79</v>
      </c>
    </row>
    <row r="1270" spans="1:26" x14ac:dyDescent="0.25">
      <c r="A1270" s="11">
        <v>1.665</v>
      </c>
      <c r="B1270">
        <v>8</v>
      </c>
      <c r="C1270" s="11">
        <v>5</v>
      </c>
      <c r="D1270" s="11">
        <v>8.6</v>
      </c>
      <c r="E1270" s="11">
        <v>213</v>
      </c>
      <c r="F1270" s="11">
        <v>405</v>
      </c>
      <c r="G1270" s="11">
        <v>20</v>
      </c>
      <c r="H1270">
        <v>0</v>
      </c>
      <c r="I1270" s="11">
        <v>2</v>
      </c>
      <c r="J1270" s="11">
        <v>0</v>
      </c>
      <c r="K1270">
        <v>0.38965</v>
      </c>
      <c r="N1270" s="11">
        <v>1.3</v>
      </c>
      <c r="O1270" s="11">
        <v>1</v>
      </c>
      <c r="P1270" s="11">
        <v>5</v>
      </c>
      <c r="Q1270" s="11">
        <v>6.9</v>
      </c>
      <c r="R1270" s="11">
        <v>183.8</v>
      </c>
      <c r="S1270" s="11">
        <v>450</v>
      </c>
      <c r="T1270" s="11">
        <v>60</v>
      </c>
      <c r="W1270">
        <v>0</v>
      </c>
      <c r="X1270">
        <v>1</v>
      </c>
      <c r="Y1270" s="11">
        <v>60</v>
      </c>
      <c r="Z1270" s="11">
        <v>1.85</v>
      </c>
    </row>
    <row r="1271" spans="1:26" x14ac:dyDescent="0.25">
      <c r="A1271" s="11">
        <v>1.665</v>
      </c>
      <c r="B1271">
        <v>8</v>
      </c>
      <c r="C1271" s="11">
        <v>5</v>
      </c>
      <c r="D1271" s="11">
        <v>8.6</v>
      </c>
      <c r="E1271" s="11">
        <v>213</v>
      </c>
      <c r="F1271" s="11">
        <v>405</v>
      </c>
      <c r="G1271" s="11">
        <v>30</v>
      </c>
      <c r="H1271">
        <v>0</v>
      </c>
      <c r="I1271" s="11">
        <v>2</v>
      </c>
      <c r="J1271" s="11">
        <v>0</v>
      </c>
      <c r="K1271">
        <v>0.57494000000000001</v>
      </c>
      <c r="N1271" s="11">
        <v>1.3</v>
      </c>
      <c r="O1271" s="11">
        <v>1</v>
      </c>
      <c r="P1271" s="11">
        <v>5</v>
      </c>
      <c r="Q1271" s="11">
        <v>6.9</v>
      </c>
      <c r="R1271" s="11">
        <v>183.8</v>
      </c>
      <c r="S1271" s="11">
        <v>450</v>
      </c>
      <c r="T1271" s="11">
        <v>60</v>
      </c>
      <c r="W1271">
        <v>0</v>
      </c>
      <c r="X1271">
        <v>1</v>
      </c>
      <c r="Y1271" s="11">
        <v>90</v>
      </c>
      <c r="Z1271" s="11">
        <v>1.91</v>
      </c>
    </row>
    <row r="1272" spans="1:26" x14ac:dyDescent="0.25">
      <c r="A1272" s="11">
        <v>1.665</v>
      </c>
      <c r="B1272">
        <v>8</v>
      </c>
      <c r="C1272" s="11">
        <v>5</v>
      </c>
      <c r="D1272" s="11">
        <v>8.6</v>
      </c>
      <c r="E1272" s="11">
        <v>213</v>
      </c>
      <c r="F1272" s="11">
        <v>405</v>
      </c>
      <c r="G1272" s="11">
        <v>40</v>
      </c>
      <c r="H1272">
        <v>0</v>
      </c>
      <c r="I1272" s="11">
        <v>2</v>
      </c>
      <c r="J1272" s="11">
        <v>0</v>
      </c>
      <c r="K1272">
        <v>0.91315999999999997</v>
      </c>
      <c r="N1272" s="11">
        <v>1.3</v>
      </c>
      <c r="O1272" s="11">
        <v>1</v>
      </c>
      <c r="P1272" s="11">
        <v>5</v>
      </c>
      <c r="Q1272" s="11">
        <v>6.9</v>
      </c>
      <c r="R1272" s="11">
        <v>183.8</v>
      </c>
      <c r="S1272" s="11">
        <v>450</v>
      </c>
      <c r="T1272" s="11">
        <v>60</v>
      </c>
      <c r="W1272">
        <v>0</v>
      </c>
      <c r="X1272">
        <v>1</v>
      </c>
      <c r="Y1272" s="11">
        <v>135</v>
      </c>
      <c r="Z1272" s="11">
        <v>1.92</v>
      </c>
    </row>
    <row r="1273" spans="1:26" x14ac:dyDescent="0.25">
      <c r="A1273" s="11">
        <v>1.665</v>
      </c>
      <c r="B1273">
        <v>8</v>
      </c>
      <c r="C1273" s="11">
        <v>5</v>
      </c>
      <c r="D1273" s="11">
        <v>8.6</v>
      </c>
      <c r="E1273" s="11">
        <v>213</v>
      </c>
      <c r="F1273" s="11">
        <v>405</v>
      </c>
      <c r="G1273" s="11">
        <v>50</v>
      </c>
      <c r="H1273">
        <v>0</v>
      </c>
      <c r="I1273" s="11">
        <v>2</v>
      </c>
      <c r="J1273" s="11">
        <v>0</v>
      </c>
      <c r="K1273">
        <v>0.91315999999999997</v>
      </c>
      <c r="N1273" s="11">
        <v>1.3</v>
      </c>
      <c r="O1273" s="11">
        <v>1</v>
      </c>
      <c r="P1273" s="11">
        <v>5</v>
      </c>
      <c r="Q1273" s="11">
        <v>6.9</v>
      </c>
      <c r="R1273" s="11">
        <v>183.8</v>
      </c>
      <c r="S1273" s="11">
        <v>450</v>
      </c>
      <c r="T1273" s="11">
        <v>80</v>
      </c>
      <c r="W1273">
        <v>0</v>
      </c>
      <c r="X1273">
        <v>1</v>
      </c>
      <c r="Y1273" s="11">
        <v>0</v>
      </c>
      <c r="Z1273" s="11">
        <v>1.71</v>
      </c>
    </row>
    <row r="1274" spans="1:26" x14ac:dyDescent="0.25">
      <c r="A1274" s="11">
        <v>1.665</v>
      </c>
      <c r="B1274">
        <v>8</v>
      </c>
      <c r="C1274" s="11">
        <v>5</v>
      </c>
      <c r="D1274" s="11">
        <v>8.6</v>
      </c>
      <c r="E1274" s="11">
        <v>213</v>
      </c>
      <c r="F1274" s="11">
        <v>405</v>
      </c>
      <c r="G1274" s="11">
        <v>60</v>
      </c>
      <c r="H1274">
        <v>0</v>
      </c>
      <c r="I1274" s="11">
        <v>2</v>
      </c>
      <c r="J1274" s="11">
        <v>0</v>
      </c>
      <c r="K1274">
        <v>0.94845000000000002</v>
      </c>
      <c r="N1274" s="11">
        <v>1.3</v>
      </c>
      <c r="O1274" s="11">
        <v>1</v>
      </c>
      <c r="P1274" s="11">
        <v>5</v>
      </c>
      <c r="Q1274" s="11">
        <v>6.9</v>
      </c>
      <c r="R1274" s="11">
        <v>183.8</v>
      </c>
      <c r="S1274" s="11">
        <v>450</v>
      </c>
      <c r="T1274" s="11">
        <v>80</v>
      </c>
      <c r="W1274">
        <v>0</v>
      </c>
      <c r="X1274">
        <v>1</v>
      </c>
      <c r="Y1274" s="11">
        <v>10</v>
      </c>
      <c r="Z1274" s="11">
        <v>1.63</v>
      </c>
    </row>
    <row r="1275" spans="1:26" x14ac:dyDescent="0.25">
      <c r="A1275" s="11">
        <v>1.665</v>
      </c>
      <c r="B1275">
        <v>8</v>
      </c>
      <c r="C1275" s="11">
        <v>5</v>
      </c>
      <c r="D1275" s="11">
        <v>8.6</v>
      </c>
      <c r="E1275" s="11">
        <v>213</v>
      </c>
      <c r="F1275" s="11">
        <v>405</v>
      </c>
      <c r="G1275" s="11">
        <v>70</v>
      </c>
      <c r="H1275">
        <v>0</v>
      </c>
      <c r="I1275" s="11">
        <v>2</v>
      </c>
      <c r="J1275" s="11">
        <v>0</v>
      </c>
      <c r="K1275">
        <v>1.0307999999999999</v>
      </c>
      <c r="N1275" s="11">
        <v>1.3</v>
      </c>
      <c r="O1275" s="11">
        <v>1</v>
      </c>
      <c r="P1275" s="11">
        <v>5</v>
      </c>
      <c r="Q1275" s="11">
        <v>6.9</v>
      </c>
      <c r="R1275" s="11">
        <v>183.8</v>
      </c>
      <c r="S1275" s="11">
        <v>450</v>
      </c>
      <c r="T1275" s="11">
        <v>80</v>
      </c>
      <c r="W1275">
        <v>0</v>
      </c>
      <c r="X1275">
        <v>1</v>
      </c>
      <c r="Y1275" s="11">
        <v>60</v>
      </c>
      <c r="Z1275" s="11">
        <v>1.66</v>
      </c>
    </row>
    <row r="1276" spans="1:26" x14ac:dyDescent="0.25">
      <c r="A1276" s="11">
        <v>1.665</v>
      </c>
      <c r="B1276">
        <v>8</v>
      </c>
      <c r="C1276" s="11">
        <v>5</v>
      </c>
      <c r="D1276" s="11">
        <v>8.6</v>
      </c>
      <c r="E1276" s="11">
        <v>213</v>
      </c>
      <c r="F1276" s="11">
        <v>405</v>
      </c>
      <c r="G1276" s="11">
        <v>80</v>
      </c>
      <c r="H1276">
        <v>0</v>
      </c>
      <c r="I1276" s="11">
        <v>2</v>
      </c>
      <c r="J1276" s="11">
        <v>0</v>
      </c>
      <c r="K1276">
        <v>1.23373</v>
      </c>
      <c r="N1276" s="11">
        <v>1.3</v>
      </c>
      <c r="O1276" s="11">
        <v>1</v>
      </c>
      <c r="P1276" s="11">
        <v>5</v>
      </c>
      <c r="Q1276" s="11">
        <v>6.9</v>
      </c>
      <c r="R1276" s="11">
        <v>183.8</v>
      </c>
      <c r="S1276" s="11">
        <v>450</v>
      </c>
      <c r="T1276" s="11">
        <v>80</v>
      </c>
      <c r="W1276">
        <v>0</v>
      </c>
      <c r="X1276">
        <v>1</v>
      </c>
      <c r="Y1276" s="11">
        <v>90</v>
      </c>
      <c r="Z1276" s="11">
        <v>1.68</v>
      </c>
    </row>
    <row r="1277" spans="1:26" x14ac:dyDescent="0.25">
      <c r="A1277" s="11">
        <v>1.665</v>
      </c>
      <c r="B1277">
        <v>8</v>
      </c>
      <c r="C1277" s="11">
        <v>5</v>
      </c>
      <c r="D1277" s="11">
        <v>8.6</v>
      </c>
      <c r="E1277" s="11">
        <v>213</v>
      </c>
      <c r="F1277" s="11">
        <v>405</v>
      </c>
      <c r="G1277" s="11">
        <v>90</v>
      </c>
      <c r="H1277">
        <v>0</v>
      </c>
      <c r="I1277" s="11">
        <v>2</v>
      </c>
      <c r="J1277" s="11">
        <v>0</v>
      </c>
      <c r="K1277">
        <v>1.4043099999999999</v>
      </c>
      <c r="N1277" s="11">
        <v>1.3</v>
      </c>
      <c r="O1277" s="11">
        <v>1</v>
      </c>
      <c r="P1277" s="11">
        <v>5</v>
      </c>
      <c r="Q1277" s="11">
        <v>6.9</v>
      </c>
      <c r="R1277" s="11">
        <v>183.8</v>
      </c>
      <c r="S1277" s="11">
        <v>450</v>
      </c>
      <c r="T1277" s="11">
        <v>80</v>
      </c>
      <c r="W1277">
        <v>0</v>
      </c>
      <c r="X1277">
        <v>1</v>
      </c>
      <c r="Y1277" s="11">
        <v>135</v>
      </c>
      <c r="Z1277" s="11">
        <v>1.67</v>
      </c>
    </row>
    <row r="1278" spans="1:26" x14ac:dyDescent="0.25">
      <c r="A1278" s="11">
        <v>1.665</v>
      </c>
      <c r="B1278">
        <v>8</v>
      </c>
      <c r="C1278" s="11">
        <v>5</v>
      </c>
      <c r="D1278" s="11">
        <v>8.6</v>
      </c>
      <c r="E1278" s="11">
        <v>213</v>
      </c>
      <c r="F1278" s="11">
        <v>405</v>
      </c>
      <c r="G1278" s="11">
        <v>100</v>
      </c>
      <c r="H1278">
        <v>0</v>
      </c>
      <c r="I1278" s="11">
        <v>2</v>
      </c>
      <c r="J1278" s="11">
        <v>0</v>
      </c>
      <c r="K1278">
        <v>1.1337299999999999</v>
      </c>
      <c r="N1278" s="11">
        <v>1.3</v>
      </c>
      <c r="O1278" s="11">
        <v>1</v>
      </c>
      <c r="P1278" s="11">
        <v>5</v>
      </c>
      <c r="Q1278" s="11">
        <v>6.9</v>
      </c>
      <c r="R1278" s="11">
        <v>183.8</v>
      </c>
      <c r="S1278" s="11">
        <v>450</v>
      </c>
      <c r="T1278" s="11">
        <v>100</v>
      </c>
      <c r="W1278">
        <v>0</v>
      </c>
      <c r="X1278">
        <v>1</v>
      </c>
      <c r="Y1278" s="11">
        <v>0</v>
      </c>
      <c r="Z1278" s="11">
        <v>1.46</v>
      </c>
    </row>
    <row r="1279" spans="1:26" x14ac:dyDescent="0.25">
      <c r="A1279" s="11">
        <v>1.665</v>
      </c>
      <c r="B1279">
        <v>8</v>
      </c>
      <c r="C1279" s="11">
        <v>5</v>
      </c>
      <c r="D1279" s="11">
        <v>8.6</v>
      </c>
      <c r="E1279" s="11">
        <v>213</v>
      </c>
      <c r="F1279" s="11">
        <v>405</v>
      </c>
      <c r="G1279" s="11">
        <v>10</v>
      </c>
      <c r="H1279">
        <v>0</v>
      </c>
      <c r="I1279" s="11">
        <v>2</v>
      </c>
      <c r="J1279" s="11">
        <v>98</v>
      </c>
      <c r="K1279">
        <v>1.1337299999999999</v>
      </c>
      <c r="N1279" s="11">
        <v>1.3</v>
      </c>
      <c r="O1279" s="11">
        <v>1</v>
      </c>
      <c r="P1279" s="11">
        <v>5</v>
      </c>
      <c r="Q1279" s="11">
        <v>6.9</v>
      </c>
      <c r="R1279" s="11">
        <v>183.8</v>
      </c>
      <c r="S1279" s="11">
        <v>450</v>
      </c>
      <c r="T1279" s="11">
        <v>100</v>
      </c>
      <c r="W1279">
        <v>0</v>
      </c>
      <c r="X1279">
        <v>1</v>
      </c>
      <c r="Y1279" s="11">
        <v>10</v>
      </c>
      <c r="Z1279" s="11">
        <v>1.42</v>
      </c>
    </row>
    <row r="1280" spans="1:26" x14ac:dyDescent="0.25">
      <c r="A1280" s="11">
        <v>1.665</v>
      </c>
      <c r="B1280">
        <v>8</v>
      </c>
      <c r="C1280" s="11">
        <v>5</v>
      </c>
      <c r="D1280" s="11">
        <v>8.6</v>
      </c>
      <c r="E1280" s="11">
        <v>213</v>
      </c>
      <c r="F1280" s="11">
        <v>405</v>
      </c>
      <c r="G1280" s="11">
        <v>20</v>
      </c>
      <c r="H1280">
        <v>0</v>
      </c>
      <c r="I1280" s="11">
        <v>2</v>
      </c>
      <c r="J1280" s="11">
        <v>98</v>
      </c>
      <c r="K1280">
        <v>1.3543099999999999</v>
      </c>
      <c r="N1280" s="11">
        <v>1.3</v>
      </c>
      <c r="O1280" s="11">
        <v>1</v>
      </c>
      <c r="P1280" s="11">
        <v>5</v>
      </c>
      <c r="Q1280" s="11">
        <v>6.9</v>
      </c>
      <c r="R1280" s="11">
        <v>183.8</v>
      </c>
      <c r="S1280" s="11">
        <v>450</v>
      </c>
      <c r="T1280" s="11">
        <v>100</v>
      </c>
      <c r="W1280">
        <v>0</v>
      </c>
      <c r="X1280">
        <v>1</v>
      </c>
      <c r="Y1280" s="11">
        <v>60</v>
      </c>
      <c r="Z1280" s="11">
        <v>1.43</v>
      </c>
    </row>
    <row r="1281" spans="1:26" x14ac:dyDescent="0.25">
      <c r="A1281" s="11">
        <v>1.665</v>
      </c>
      <c r="B1281">
        <v>8</v>
      </c>
      <c r="C1281" s="11">
        <v>5</v>
      </c>
      <c r="D1281" s="11">
        <v>8.6</v>
      </c>
      <c r="E1281" s="11">
        <v>213</v>
      </c>
      <c r="F1281" s="11">
        <v>405</v>
      </c>
      <c r="G1281" s="11">
        <v>30</v>
      </c>
      <c r="H1281">
        <v>0</v>
      </c>
      <c r="I1281" s="11">
        <v>2</v>
      </c>
      <c r="J1281" s="11">
        <v>98</v>
      </c>
      <c r="K1281">
        <v>1.2013799999999999</v>
      </c>
      <c r="N1281" s="11">
        <v>1.3</v>
      </c>
      <c r="O1281" s="11">
        <v>1</v>
      </c>
      <c r="P1281" s="11">
        <v>5</v>
      </c>
      <c r="Q1281" s="11">
        <v>6.9</v>
      </c>
      <c r="R1281" s="11">
        <v>183.8</v>
      </c>
      <c r="S1281" s="11">
        <v>450</v>
      </c>
      <c r="T1281" s="11">
        <v>100</v>
      </c>
      <c r="W1281">
        <v>0</v>
      </c>
      <c r="X1281">
        <v>1</v>
      </c>
      <c r="Y1281" s="11">
        <v>90</v>
      </c>
      <c r="Z1281" s="11">
        <v>1.42</v>
      </c>
    </row>
    <row r="1282" spans="1:26" x14ac:dyDescent="0.25">
      <c r="A1282" s="11">
        <v>1.665</v>
      </c>
      <c r="B1282">
        <v>8</v>
      </c>
      <c r="C1282" s="11">
        <v>5</v>
      </c>
      <c r="D1282" s="11">
        <v>8.6</v>
      </c>
      <c r="E1282" s="11">
        <v>213</v>
      </c>
      <c r="F1282" s="11">
        <v>405</v>
      </c>
      <c r="G1282" s="11">
        <v>40</v>
      </c>
      <c r="H1282">
        <v>0</v>
      </c>
      <c r="I1282" s="11">
        <v>2</v>
      </c>
      <c r="J1282" s="11">
        <v>98</v>
      </c>
      <c r="K1282">
        <v>1.28667</v>
      </c>
      <c r="N1282" s="11">
        <v>1.3</v>
      </c>
      <c r="O1282" s="11">
        <v>1</v>
      </c>
      <c r="P1282" s="11">
        <v>5</v>
      </c>
      <c r="Q1282" s="11">
        <v>6.9</v>
      </c>
      <c r="R1282" s="11">
        <v>183.8</v>
      </c>
      <c r="S1282" s="11">
        <v>450</v>
      </c>
      <c r="T1282" s="11">
        <v>100</v>
      </c>
      <c r="W1282">
        <v>0</v>
      </c>
      <c r="X1282">
        <v>1</v>
      </c>
      <c r="Y1282" s="11">
        <v>135</v>
      </c>
      <c r="Z1282" s="11">
        <v>1.4</v>
      </c>
    </row>
    <row r="1283" spans="1:26" x14ac:dyDescent="0.25">
      <c r="A1283" s="11">
        <v>1.665</v>
      </c>
      <c r="B1283">
        <v>8</v>
      </c>
      <c r="C1283" s="11">
        <v>5</v>
      </c>
      <c r="D1283" s="11">
        <v>8.6</v>
      </c>
      <c r="E1283" s="11">
        <v>213</v>
      </c>
      <c r="F1283" s="11">
        <v>405</v>
      </c>
      <c r="G1283" s="11">
        <v>50</v>
      </c>
      <c r="H1283">
        <v>0</v>
      </c>
      <c r="I1283" s="11">
        <v>2</v>
      </c>
      <c r="J1283" s="11">
        <v>98</v>
      </c>
      <c r="K1283">
        <v>1.28667</v>
      </c>
      <c r="N1283" s="11">
        <v>1.3</v>
      </c>
      <c r="O1283" s="11">
        <v>1</v>
      </c>
      <c r="P1283" s="11">
        <v>5</v>
      </c>
      <c r="Q1283" s="11">
        <v>6.9</v>
      </c>
      <c r="R1283" s="11">
        <v>183.8</v>
      </c>
      <c r="S1283" s="11">
        <v>450</v>
      </c>
      <c r="T1283" s="11">
        <v>0</v>
      </c>
      <c r="W1283">
        <v>20</v>
      </c>
      <c r="X1283">
        <v>1</v>
      </c>
      <c r="Y1283" s="11">
        <v>0</v>
      </c>
      <c r="Z1283">
        <v>1.6488400000000001</v>
      </c>
    </row>
    <row r="1284" spans="1:26" x14ac:dyDescent="0.25">
      <c r="A1284" s="11">
        <v>1.665</v>
      </c>
      <c r="B1284">
        <v>8</v>
      </c>
      <c r="C1284" s="11">
        <v>5</v>
      </c>
      <c r="D1284" s="11">
        <v>8.6</v>
      </c>
      <c r="E1284" s="11">
        <v>213</v>
      </c>
      <c r="F1284" s="11">
        <v>405</v>
      </c>
      <c r="G1284" s="11">
        <v>60</v>
      </c>
      <c r="H1284">
        <v>0</v>
      </c>
      <c r="I1284" s="11">
        <v>2</v>
      </c>
      <c r="J1284" s="11">
        <v>98</v>
      </c>
      <c r="K1284">
        <v>1.3013699999999999</v>
      </c>
      <c r="N1284" s="11">
        <v>1.3</v>
      </c>
      <c r="O1284" s="11">
        <v>1</v>
      </c>
      <c r="P1284" s="11">
        <v>5</v>
      </c>
      <c r="Q1284" s="11">
        <v>6.9</v>
      </c>
      <c r="R1284" s="11">
        <v>183.8</v>
      </c>
      <c r="S1284" s="11">
        <v>450</v>
      </c>
      <c r="T1284" s="11">
        <v>0</v>
      </c>
      <c r="W1284">
        <v>20</v>
      </c>
      <c r="X1284">
        <v>1</v>
      </c>
      <c r="Y1284" s="11">
        <v>10</v>
      </c>
      <c r="Z1284">
        <v>1.60972</v>
      </c>
    </row>
    <row r="1285" spans="1:26" x14ac:dyDescent="0.25">
      <c r="A1285" s="11">
        <v>1.665</v>
      </c>
      <c r="B1285">
        <v>8</v>
      </c>
      <c r="C1285" s="11">
        <v>5</v>
      </c>
      <c r="D1285" s="11">
        <v>8.6</v>
      </c>
      <c r="E1285" s="11">
        <v>213</v>
      </c>
      <c r="F1285" s="11">
        <v>405</v>
      </c>
      <c r="G1285" s="11">
        <v>70</v>
      </c>
      <c r="H1285">
        <v>0</v>
      </c>
      <c r="I1285" s="11">
        <v>2</v>
      </c>
      <c r="J1285" s="11">
        <v>98</v>
      </c>
      <c r="K1285">
        <v>1.3543099999999999</v>
      </c>
      <c r="N1285" s="11">
        <v>1.3</v>
      </c>
      <c r="O1285" s="11">
        <v>1</v>
      </c>
      <c r="P1285" s="11">
        <v>5</v>
      </c>
      <c r="Q1285" s="11">
        <v>6.9</v>
      </c>
      <c r="R1285" s="11">
        <v>183.8</v>
      </c>
      <c r="S1285" s="11">
        <v>450</v>
      </c>
      <c r="T1285" s="11">
        <v>0</v>
      </c>
      <c r="W1285">
        <v>20</v>
      </c>
      <c r="X1285">
        <v>1</v>
      </c>
      <c r="Y1285" s="11">
        <v>60</v>
      </c>
      <c r="Z1285">
        <v>1.4986200000000001</v>
      </c>
    </row>
    <row r="1286" spans="1:26" x14ac:dyDescent="0.25">
      <c r="A1286" s="11">
        <v>1.665</v>
      </c>
      <c r="B1286">
        <v>8</v>
      </c>
      <c r="C1286" s="11">
        <v>5</v>
      </c>
      <c r="D1286" s="11">
        <v>8.6</v>
      </c>
      <c r="E1286" s="11">
        <v>213</v>
      </c>
      <c r="F1286" s="11">
        <v>405</v>
      </c>
      <c r="G1286" s="11">
        <v>80</v>
      </c>
      <c r="H1286">
        <v>0</v>
      </c>
      <c r="I1286" s="11">
        <v>2</v>
      </c>
      <c r="J1286" s="11">
        <v>98</v>
      </c>
      <c r="K1286">
        <v>1.42195</v>
      </c>
      <c r="N1286" s="11">
        <v>1.3</v>
      </c>
      <c r="O1286" s="11">
        <v>1</v>
      </c>
      <c r="P1286" s="11">
        <v>5</v>
      </c>
      <c r="Q1286" s="11">
        <v>6.9</v>
      </c>
      <c r="R1286" s="11">
        <v>183.8</v>
      </c>
      <c r="S1286" s="11">
        <v>450</v>
      </c>
      <c r="T1286" s="11">
        <v>0</v>
      </c>
      <c r="W1286">
        <v>20</v>
      </c>
      <c r="X1286">
        <v>1</v>
      </c>
      <c r="Y1286" s="11">
        <v>90</v>
      </c>
      <c r="Z1286">
        <v>1.3793200000000001</v>
      </c>
    </row>
    <row r="1287" spans="1:26" x14ac:dyDescent="0.25">
      <c r="A1287" s="11">
        <v>1.665</v>
      </c>
      <c r="B1287">
        <v>8</v>
      </c>
      <c r="C1287" s="11">
        <v>5</v>
      </c>
      <c r="D1287" s="11">
        <v>8.6</v>
      </c>
      <c r="E1287" s="11">
        <v>213</v>
      </c>
      <c r="F1287" s="11">
        <v>405</v>
      </c>
      <c r="G1287" s="11">
        <v>90</v>
      </c>
      <c r="H1287">
        <v>0</v>
      </c>
      <c r="I1287" s="11">
        <v>2</v>
      </c>
      <c r="J1287" s="11">
        <v>98</v>
      </c>
      <c r="K1287">
        <v>1.1837299999999999</v>
      </c>
      <c r="N1287" s="11">
        <v>1.3</v>
      </c>
      <c r="O1287" s="11">
        <v>1</v>
      </c>
      <c r="P1287" s="11">
        <v>5</v>
      </c>
      <c r="Q1287" s="11">
        <v>6.9</v>
      </c>
      <c r="R1287" s="11">
        <v>183.8</v>
      </c>
      <c r="S1287" s="11">
        <v>450</v>
      </c>
      <c r="T1287" s="11">
        <v>0</v>
      </c>
      <c r="W1287">
        <v>20</v>
      </c>
      <c r="X1287">
        <v>1</v>
      </c>
      <c r="Y1287" s="11">
        <v>135</v>
      </c>
      <c r="Z1287">
        <v>1.2373099999999999</v>
      </c>
    </row>
    <row r="1288" spans="1:26" x14ac:dyDescent="0.25">
      <c r="A1288" s="11">
        <v>1.665</v>
      </c>
      <c r="B1288">
        <v>8</v>
      </c>
      <c r="C1288" s="11">
        <v>5</v>
      </c>
      <c r="D1288" s="11">
        <v>8.6</v>
      </c>
      <c r="E1288" s="11">
        <v>213</v>
      </c>
      <c r="F1288" s="11">
        <v>405</v>
      </c>
      <c r="G1288" s="11">
        <v>100</v>
      </c>
      <c r="H1288">
        <v>0</v>
      </c>
      <c r="I1288" s="11">
        <v>2</v>
      </c>
      <c r="J1288" s="11">
        <v>98</v>
      </c>
      <c r="K1288">
        <v>1.2013799999999999</v>
      </c>
      <c r="N1288" s="11">
        <v>1.3</v>
      </c>
      <c r="O1288" s="11">
        <v>1</v>
      </c>
      <c r="P1288" s="11">
        <v>5</v>
      </c>
      <c r="Q1288" s="11">
        <v>6.9</v>
      </c>
      <c r="R1288" s="11">
        <v>183.8</v>
      </c>
      <c r="S1288" s="11">
        <v>450</v>
      </c>
      <c r="T1288" s="11">
        <v>0</v>
      </c>
      <c r="W1288">
        <v>20</v>
      </c>
      <c r="X1288">
        <v>1</v>
      </c>
      <c r="Y1288" s="11">
        <v>0</v>
      </c>
      <c r="Z1288">
        <v>1.61551</v>
      </c>
    </row>
    <row r="1289" spans="1:26" x14ac:dyDescent="0.25">
      <c r="A1289" s="11">
        <v>1.665</v>
      </c>
      <c r="B1289">
        <v>8</v>
      </c>
      <c r="C1289" s="11">
        <v>5</v>
      </c>
      <c r="D1289" s="11">
        <v>8.6</v>
      </c>
      <c r="E1289" s="11">
        <v>213</v>
      </c>
      <c r="F1289" s="11">
        <v>405</v>
      </c>
      <c r="G1289" s="11">
        <v>10</v>
      </c>
      <c r="H1289">
        <v>0</v>
      </c>
      <c r="I1289" s="11">
        <v>2</v>
      </c>
      <c r="J1289" s="11">
        <v>116</v>
      </c>
      <c r="K1289">
        <v>0.98080000000000001</v>
      </c>
      <c r="N1289" s="11">
        <v>1.3</v>
      </c>
      <c r="O1289" s="11">
        <v>1</v>
      </c>
      <c r="P1289" s="11">
        <v>5</v>
      </c>
      <c r="Q1289" s="11">
        <v>6.9</v>
      </c>
      <c r="R1289" s="11">
        <v>183.8</v>
      </c>
      <c r="S1289" s="11">
        <v>450</v>
      </c>
      <c r="T1289" s="11">
        <v>0</v>
      </c>
      <c r="W1289">
        <v>20</v>
      </c>
      <c r="X1289">
        <v>1</v>
      </c>
      <c r="Y1289" s="11">
        <v>10</v>
      </c>
      <c r="Z1289">
        <v>1.6208199999999999</v>
      </c>
    </row>
    <row r="1290" spans="1:26" x14ac:dyDescent="0.25">
      <c r="A1290" s="11">
        <v>1.665</v>
      </c>
      <c r="B1290">
        <v>8</v>
      </c>
      <c r="C1290" s="11">
        <v>5</v>
      </c>
      <c r="D1290" s="11">
        <v>8.6</v>
      </c>
      <c r="E1290" s="11">
        <v>213</v>
      </c>
      <c r="F1290" s="11">
        <v>405</v>
      </c>
      <c r="G1290" s="11">
        <v>20</v>
      </c>
      <c r="H1290">
        <v>0</v>
      </c>
      <c r="I1290" s="11">
        <v>2</v>
      </c>
      <c r="J1290" s="11">
        <v>116</v>
      </c>
      <c r="K1290">
        <v>1.2513700000000001</v>
      </c>
      <c r="N1290" s="11">
        <v>1.3</v>
      </c>
      <c r="O1290" s="11">
        <v>1</v>
      </c>
      <c r="P1290" s="11">
        <v>5</v>
      </c>
      <c r="Q1290" s="11">
        <v>6.9</v>
      </c>
      <c r="R1290" s="11">
        <v>183.8</v>
      </c>
      <c r="S1290" s="11">
        <v>450</v>
      </c>
      <c r="T1290" s="11">
        <v>0</v>
      </c>
      <c r="W1290">
        <v>20</v>
      </c>
      <c r="X1290">
        <v>1</v>
      </c>
      <c r="Y1290" s="11">
        <v>60</v>
      </c>
      <c r="Z1290">
        <v>1.57639</v>
      </c>
    </row>
    <row r="1291" spans="1:26" x14ac:dyDescent="0.25">
      <c r="A1291" s="11">
        <v>1.665</v>
      </c>
      <c r="B1291">
        <v>8</v>
      </c>
      <c r="C1291" s="11">
        <v>5</v>
      </c>
      <c r="D1291" s="11">
        <v>8.6</v>
      </c>
      <c r="E1291" s="11">
        <v>213</v>
      </c>
      <c r="F1291" s="11">
        <v>405</v>
      </c>
      <c r="G1291" s="11">
        <v>30</v>
      </c>
      <c r="H1291">
        <v>0</v>
      </c>
      <c r="I1291" s="11">
        <v>2</v>
      </c>
      <c r="J1291" s="11">
        <v>116</v>
      </c>
      <c r="K1291">
        <v>1.4896</v>
      </c>
      <c r="N1291" s="11">
        <v>1.3</v>
      </c>
      <c r="O1291" s="11">
        <v>1</v>
      </c>
      <c r="P1291" s="11">
        <v>5</v>
      </c>
      <c r="Q1291" s="11">
        <v>6.9</v>
      </c>
      <c r="R1291" s="11">
        <v>183.8</v>
      </c>
      <c r="S1291" s="11">
        <v>450</v>
      </c>
      <c r="T1291" s="11">
        <v>0</v>
      </c>
      <c r="W1291">
        <v>20</v>
      </c>
      <c r="X1291">
        <v>1</v>
      </c>
      <c r="Y1291" s="11">
        <v>90</v>
      </c>
      <c r="Z1291">
        <v>1.4599800000000001</v>
      </c>
    </row>
    <row r="1292" spans="1:26" x14ac:dyDescent="0.25">
      <c r="A1292" s="11">
        <v>1.665</v>
      </c>
      <c r="B1292">
        <v>8</v>
      </c>
      <c r="C1292" s="11">
        <v>5</v>
      </c>
      <c r="D1292" s="11">
        <v>8.6</v>
      </c>
      <c r="E1292" s="11">
        <v>213</v>
      </c>
      <c r="F1292" s="11">
        <v>405</v>
      </c>
      <c r="G1292" s="11">
        <v>40</v>
      </c>
      <c r="H1292">
        <v>0</v>
      </c>
      <c r="I1292" s="11">
        <v>2</v>
      </c>
      <c r="J1292" s="11">
        <v>116</v>
      </c>
      <c r="K1292">
        <v>1.8954599999999999</v>
      </c>
      <c r="N1292" s="11">
        <v>1.3</v>
      </c>
      <c r="O1292" s="11">
        <v>1</v>
      </c>
      <c r="P1292" s="11">
        <v>5</v>
      </c>
      <c r="Q1292" s="11">
        <v>6.9</v>
      </c>
      <c r="R1292" s="11">
        <v>183.8</v>
      </c>
      <c r="S1292" s="11">
        <v>450</v>
      </c>
      <c r="T1292" s="11">
        <v>0</v>
      </c>
      <c r="W1292">
        <v>20</v>
      </c>
      <c r="X1292">
        <v>1</v>
      </c>
      <c r="Y1292" s="11">
        <v>135</v>
      </c>
      <c r="Z1292">
        <v>1.38463</v>
      </c>
    </row>
    <row r="1293" spans="1:26" x14ac:dyDescent="0.25">
      <c r="A1293" s="11">
        <v>1.665</v>
      </c>
      <c r="B1293">
        <v>8</v>
      </c>
      <c r="C1293" s="11">
        <v>5</v>
      </c>
      <c r="D1293" s="11">
        <v>8.6</v>
      </c>
      <c r="E1293" s="11">
        <v>213</v>
      </c>
      <c r="F1293" s="11">
        <v>405</v>
      </c>
      <c r="G1293" s="11">
        <v>50</v>
      </c>
      <c r="H1293">
        <v>0</v>
      </c>
      <c r="I1293" s="11">
        <v>2</v>
      </c>
      <c r="J1293" s="11">
        <v>116</v>
      </c>
      <c r="K1293">
        <v>1.4542999999999999</v>
      </c>
      <c r="N1293" s="11">
        <v>1.48</v>
      </c>
      <c r="O1293" s="11">
        <v>7</v>
      </c>
      <c r="P1293" s="11">
        <v>5</v>
      </c>
      <c r="Q1293" s="11">
        <v>8.3000000000000007</v>
      </c>
      <c r="R1293" s="11">
        <v>140.19999999999999</v>
      </c>
      <c r="S1293" s="11">
        <v>360</v>
      </c>
      <c r="T1293" s="11">
        <v>60</v>
      </c>
      <c r="W1293">
        <v>0</v>
      </c>
      <c r="X1293">
        <v>2</v>
      </c>
      <c r="Y1293" s="11">
        <v>0</v>
      </c>
      <c r="Z1293">
        <v>2.1</v>
      </c>
    </row>
    <row r="1294" spans="1:26" x14ac:dyDescent="0.25">
      <c r="A1294" s="11">
        <v>1.665</v>
      </c>
      <c r="B1294">
        <v>8</v>
      </c>
      <c r="C1294" s="11">
        <v>5</v>
      </c>
      <c r="D1294" s="11">
        <v>8.6</v>
      </c>
      <c r="E1294" s="11">
        <v>213</v>
      </c>
      <c r="F1294" s="11">
        <v>405</v>
      </c>
      <c r="G1294" s="11">
        <v>60</v>
      </c>
      <c r="H1294">
        <v>0</v>
      </c>
      <c r="I1294" s="11">
        <v>2</v>
      </c>
      <c r="J1294" s="11">
        <v>116</v>
      </c>
      <c r="K1294">
        <v>1.5219499999999999</v>
      </c>
      <c r="N1294" s="11">
        <v>1.48</v>
      </c>
      <c r="O1294" s="11">
        <v>7</v>
      </c>
      <c r="P1294" s="11">
        <v>5</v>
      </c>
      <c r="Q1294" s="11">
        <v>8.3000000000000007</v>
      </c>
      <c r="R1294" s="11">
        <v>140.19999999999999</v>
      </c>
      <c r="S1294" s="11">
        <v>360</v>
      </c>
      <c r="T1294" s="11">
        <v>60</v>
      </c>
      <c r="W1294">
        <v>0</v>
      </c>
      <c r="X1294">
        <v>4</v>
      </c>
      <c r="Y1294" s="11">
        <v>0</v>
      </c>
      <c r="Z1294">
        <v>2.4</v>
      </c>
    </row>
    <row r="1295" spans="1:26" x14ac:dyDescent="0.25">
      <c r="A1295" s="11">
        <v>1.665</v>
      </c>
      <c r="B1295">
        <v>8</v>
      </c>
      <c r="C1295" s="11">
        <v>5</v>
      </c>
      <c r="D1295" s="11">
        <v>8.6</v>
      </c>
      <c r="E1295" s="11">
        <v>213</v>
      </c>
      <c r="F1295" s="11">
        <v>405</v>
      </c>
      <c r="G1295" s="11">
        <v>70</v>
      </c>
      <c r="H1295">
        <v>0</v>
      </c>
      <c r="I1295" s="11">
        <v>2</v>
      </c>
      <c r="J1295" s="11">
        <v>116</v>
      </c>
      <c r="K1295">
        <v>1.5895900000000001</v>
      </c>
      <c r="N1295" s="11">
        <v>1.48</v>
      </c>
      <c r="O1295" s="11">
        <v>7</v>
      </c>
      <c r="P1295" s="11">
        <v>5</v>
      </c>
      <c r="Q1295" s="11">
        <v>8.3000000000000007</v>
      </c>
      <c r="R1295" s="11">
        <v>140.19999999999999</v>
      </c>
      <c r="S1295" s="11">
        <v>360</v>
      </c>
      <c r="T1295" s="11">
        <v>60</v>
      </c>
      <c r="W1295">
        <v>0</v>
      </c>
      <c r="X1295">
        <v>6</v>
      </c>
      <c r="Y1295" s="11">
        <v>0</v>
      </c>
      <c r="Z1295">
        <v>4</v>
      </c>
    </row>
    <row r="1296" spans="1:26" x14ac:dyDescent="0.25">
      <c r="A1296" s="11">
        <v>1.665</v>
      </c>
      <c r="B1296">
        <v>8</v>
      </c>
      <c r="C1296" s="11">
        <v>5</v>
      </c>
      <c r="D1296" s="11">
        <v>8.6</v>
      </c>
      <c r="E1296" s="11">
        <v>213</v>
      </c>
      <c r="F1296" s="11">
        <v>405</v>
      </c>
      <c r="G1296" s="11">
        <v>80</v>
      </c>
      <c r="H1296">
        <v>0</v>
      </c>
      <c r="I1296" s="11">
        <v>2</v>
      </c>
      <c r="J1296" s="11">
        <v>116</v>
      </c>
      <c r="K1296">
        <v>1.4043099999999999</v>
      </c>
      <c r="N1296" s="11">
        <v>1.48</v>
      </c>
      <c r="O1296" s="11">
        <v>7</v>
      </c>
      <c r="P1296" s="11">
        <v>5</v>
      </c>
      <c r="Q1296" s="11">
        <v>8.3000000000000007</v>
      </c>
      <c r="R1296" s="11">
        <v>140.19999999999999</v>
      </c>
      <c r="S1296" s="11">
        <v>360</v>
      </c>
      <c r="T1296" s="11">
        <v>60</v>
      </c>
      <c r="W1296">
        <v>0</v>
      </c>
      <c r="X1296">
        <v>8</v>
      </c>
      <c r="Y1296" s="11">
        <v>0</v>
      </c>
      <c r="Z1296">
        <v>4.7</v>
      </c>
    </row>
    <row r="1297" spans="1:26" x14ac:dyDescent="0.25">
      <c r="A1297" s="11">
        <v>1.665</v>
      </c>
      <c r="B1297">
        <v>8</v>
      </c>
      <c r="C1297" s="11">
        <v>5</v>
      </c>
      <c r="D1297" s="11">
        <v>8.6</v>
      </c>
      <c r="E1297" s="11">
        <v>213</v>
      </c>
      <c r="F1297" s="11">
        <v>405</v>
      </c>
      <c r="G1297" s="11">
        <v>90</v>
      </c>
      <c r="H1297">
        <v>0</v>
      </c>
      <c r="I1297" s="11">
        <v>2</v>
      </c>
      <c r="J1297" s="11">
        <v>116</v>
      </c>
      <c r="K1297">
        <v>1.21902</v>
      </c>
      <c r="N1297" s="11">
        <v>1.48</v>
      </c>
      <c r="O1297" s="11">
        <v>7</v>
      </c>
      <c r="P1297" s="11">
        <v>5</v>
      </c>
      <c r="Q1297" s="11">
        <v>8.3000000000000007</v>
      </c>
      <c r="R1297" s="11">
        <v>140.19999999999999</v>
      </c>
      <c r="S1297" s="11">
        <v>360</v>
      </c>
      <c r="T1297" s="11">
        <v>60</v>
      </c>
      <c r="W1297">
        <v>0</v>
      </c>
      <c r="X1297">
        <v>10</v>
      </c>
      <c r="Y1297" s="11">
        <v>0</v>
      </c>
      <c r="Z1297">
        <v>1.18</v>
      </c>
    </row>
    <row r="1298" spans="1:26" x14ac:dyDescent="0.25">
      <c r="A1298" s="11">
        <v>1.665</v>
      </c>
      <c r="B1298">
        <v>8</v>
      </c>
      <c r="C1298" s="11">
        <v>5</v>
      </c>
      <c r="D1298" s="11">
        <v>8.6</v>
      </c>
      <c r="E1298" s="11">
        <v>213</v>
      </c>
      <c r="F1298" s="11">
        <v>405</v>
      </c>
      <c r="G1298" s="11">
        <v>100</v>
      </c>
      <c r="H1298">
        <v>0</v>
      </c>
      <c r="I1298" s="11">
        <v>2</v>
      </c>
      <c r="J1298" s="11">
        <v>116</v>
      </c>
      <c r="K1298">
        <v>0.94845000000000002</v>
      </c>
      <c r="N1298" s="11">
        <v>1.48</v>
      </c>
      <c r="O1298" s="11">
        <v>7</v>
      </c>
      <c r="P1298" s="11">
        <v>5</v>
      </c>
      <c r="Q1298" s="11">
        <v>8.3000000000000007</v>
      </c>
      <c r="R1298" s="11">
        <v>140.19999999999999</v>
      </c>
      <c r="S1298" s="11">
        <v>360</v>
      </c>
      <c r="T1298" s="11">
        <v>60</v>
      </c>
      <c r="W1298">
        <v>0</v>
      </c>
      <c r="X1298">
        <v>2</v>
      </c>
      <c r="Y1298" s="11">
        <v>135</v>
      </c>
      <c r="Z1298">
        <v>6.2</v>
      </c>
    </row>
    <row r="1299" spans="1:26" x14ac:dyDescent="0.25">
      <c r="A1299" s="11">
        <v>1.665</v>
      </c>
      <c r="B1299">
        <v>8</v>
      </c>
      <c r="C1299" s="11">
        <v>5</v>
      </c>
      <c r="D1299" s="11">
        <v>8.6</v>
      </c>
      <c r="E1299" s="11">
        <v>213</v>
      </c>
      <c r="F1299" s="11">
        <v>405</v>
      </c>
      <c r="G1299" s="11">
        <v>10</v>
      </c>
      <c r="H1299">
        <v>0</v>
      </c>
      <c r="I1299" s="11">
        <v>2</v>
      </c>
      <c r="J1299" s="11">
        <v>128</v>
      </c>
      <c r="K1299">
        <v>1.6248800000000001</v>
      </c>
      <c r="N1299" s="11">
        <v>1.48</v>
      </c>
      <c r="O1299" s="11">
        <v>7</v>
      </c>
      <c r="P1299" s="11">
        <v>5</v>
      </c>
      <c r="Q1299" s="11">
        <v>8.3000000000000007</v>
      </c>
      <c r="R1299" s="11">
        <v>140.19999999999999</v>
      </c>
      <c r="S1299" s="11">
        <v>360</v>
      </c>
      <c r="T1299" s="11">
        <v>60</v>
      </c>
      <c r="W1299">
        <v>0</v>
      </c>
      <c r="X1299">
        <v>4</v>
      </c>
      <c r="Y1299" s="11">
        <v>135</v>
      </c>
      <c r="Z1299">
        <v>1.4</v>
      </c>
    </row>
    <row r="1300" spans="1:26" x14ac:dyDescent="0.25">
      <c r="A1300" s="11">
        <v>1.665</v>
      </c>
      <c r="B1300">
        <v>8</v>
      </c>
      <c r="C1300" s="11">
        <v>5</v>
      </c>
      <c r="D1300" s="11">
        <v>8.6</v>
      </c>
      <c r="E1300" s="11">
        <v>213</v>
      </c>
      <c r="F1300" s="11">
        <v>405</v>
      </c>
      <c r="G1300" s="11">
        <v>20</v>
      </c>
      <c r="H1300">
        <v>0</v>
      </c>
      <c r="I1300" s="11">
        <v>2</v>
      </c>
      <c r="J1300" s="11">
        <v>128</v>
      </c>
      <c r="K1300">
        <v>1.77488</v>
      </c>
      <c r="N1300" s="11">
        <v>1.48</v>
      </c>
      <c r="O1300" s="11">
        <v>7</v>
      </c>
      <c r="P1300" s="11">
        <v>5</v>
      </c>
      <c r="Q1300" s="11">
        <v>8.3000000000000007</v>
      </c>
      <c r="R1300" s="11">
        <v>140.19999999999999</v>
      </c>
      <c r="S1300" s="11">
        <v>360</v>
      </c>
      <c r="T1300" s="11">
        <v>60</v>
      </c>
      <c r="W1300">
        <v>0</v>
      </c>
      <c r="X1300">
        <v>6</v>
      </c>
      <c r="Y1300" s="11">
        <v>135</v>
      </c>
      <c r="Z1300">
        <v>3.3</v>
      </c>
    </row>
    <row r="1301" spans="1:26" x14ac:dyDescent="0.25">
      <c r="A1301" s="11">
        <v>1.665</v>
      </c>
      <c r="B1301">
        <v>8</v>
      </c>
      <c r="C1301" s="11">
        <v>5</v>
      </c>
      <c r="D1301" s="11">
        <v>8.6</v>
      </c>
      <c r="E1301" s="11">
        <v>213</v>
      </c>
      <c r="F1301" s="11">
        <v>405</v>
      </c>
      <c r="G1301" s="11">
        <v>30</v>
      </c>
      <c r="H1301">
        <v>0</v>
      </c>
      <c r="I1301" s="11">
        <v>2</v>
      </c>
      <c r="J1301" s="11">
        <v>128</v>
      </c>
      <c r="K1301">
        <v>2.2160299999999999</v>
      </c>
      <c r="N1301" s="11">
        <v>1.48</v>
      </c>
      <c r="O1301" s="11">
        <v>7</v>
      </c>
      <c r="P1301" s="11">
        <v>5</v>
      </c>
      <c r="Q1301" s="11">
        <v>8.3000000000000007</v>
      </c>
      <c r="R1301" s="11">
        <v>140.19999999999999</v>
      </c>
      <c r="S1301" s="11">
        <v>360</v>
      </c>
      <c r="T1301" s="11">
        <v>60</v>
      </c>
      <c r="W1301">
        <v>0</v>
      </c>
      <c r="X1301">
        <v>8</v>
      </c>
      <c r="Y1301" s="11">
        <v>135</v>
      </c>
      <c r="Z1301">
        <v>4.0999999999999996</v>
      </c>
    </row>
    <row r="1302" spans="1:26" x14ac:dyDescent="0.25">
      <c r="A1302" s="11">
        <v>1.665</v>
      </c>
      <c r="B1302">
        <v>8</v>
      </c>
      <c r="C1302" s="11">
        <v>5</v>
      </c>
      <c r="D1302" s="11">
        <v>8.6</v>
      </c>
      <c r="E1302" s="11">
        <v>213</v>
      </c>
      <c r="F1302" s="11">
        <v>405</v>
      </c>
      <c r="G1302" s="11">
        <v>40</v>
      </c>
      <c r="H1302">
        <v>0</v>
      </c>
      <c r="I1302" s="11">
        <v>2</v>
      </c>
      <c r="J1302" s="11">
        <v>128</v>
      </c>
      <c r="K1302">
        <v>2.4013100000000001</v>
      </c>
      <c r="N1302" s="11">
        <v>1.48</v>
      </c>
      <c r="O1302" s="11">
        <v>7</v>
      </c>
      <c r="P1302" s="11">
        <v>5</v>
      </c>
      <c r="Q1302" s="11">
        <v>8.3000000000000007</v>
      </c>
      <c r="R1302" s="11">
        <v>140.19999999999999</v>
      </c>
      <c r="S1302" s="11">
        <v>360</v>
      </c>
      <c r="T1302" s="11">
        <v>60</v>
      </c>
      <c r="W1302">
        <v>0</v>
      </c>
      <c r="X1302">
        <v>10</v>
      </c>
      <c r="Y1302" s="11">
        <v>135</v>
      </c>
      <c r="Z1302">
        <v>1.17</v>
      </c>
    </row>
    <row r="1303" spans="1:26" x14ac:dyDescent="0.25">
      <c r="A1303" s="11">
        <v>1.665</v>
      </c>
      <c r="B1303">
        <v>8</v>
      </c>
      <c r="C1303" s="11">
        <v>5</v>
      </c>
      <c r="D1303" s="11">
        <v>8.6</v>
      </c>
      <c r="E1303" s="11">
        <v>213</v>
      </c>
      <c r="F1303" s="11">
        <v>405</v>
      </c>
      <c r="G1303" s="11">
        <v>50</v>
      </c>
      <c r="H1303">
        <v>0</v>
      </c>
      <c r="I1303" s="11">
        <v>2</v>
      </c>
      <c r="J1303" s="11">
        <v>128</v>
      </c>
      <c r="K1303">
        <v>2.4513099999999999</v>
      </c>
      <c r="N1303" s="11">
        <v>1.48</v>
      </c>
      <c r="O1303" s="11">
        <v>7</v>
      </c>
      <c r="P1303" s="11">
        <v>5</v>
      </c>
      <c r="Q1303" s="11">
        <v>8.3000000000000007</v>
      </c>
      <c r="R1303" s="11">
        <v>140.19999999999999</v>
      </c>
      <c r="S1303" s="11">
        <v>360</v>
      </c>
      <c r="T1303" s="11">
        <v>100</v>
      </c>
      <c r="W1303">
        <v>0</v>
      </c>
      <c r="X1303">
        <v>2</v>
      </c>
      <c r="Y1303" s="11">
        <v>0</v>
      </c>
      <c r="Z1303" s="11">
        <v>4.2</v>
      </c>
    </row>
    <row r="1304" spans="1:26" x14ac:dyDescent="0.25">
      <c r="A1304" s="11">
        <v>1.665</v>
      </c>
      <c r="B1304">
        <v>8</v>
      </c>
      <c r="C1304" s="11">
        <v>5</v>
      </c>
      <c r="D1304" s="11">
        <v>8.6</v>
      </c>
      <c r="E1304" s="11">
        <v>213</v>
      </c>
      <c r="F1304" s="11">
        <v>405</v>
      </c>
      <c r="G1304" s="11">
        <v>60</v>
      </c>
      <c r="H1304">
        <v>0</v>
      </c>
      <c r="I1304" s="11">
        <v>2</v>
      </c>
      <c r="J1304" s="11">
        <v>128</v>
      </c>
      <c r="K1304">
        <v>2.14839</v>
      </c>
      <c r="N1304" s="11">
        <v>1.48</v>
      </c>
      <c r="O1304" s="11">
        <v>7</v>
      </c>
      <c r="P1304" s="11">
        <v>5</v>
      </c>
      <c r="Q1304" s="11">
        <v>8.3000000000000007</v>
      </c>
      <c r="R1304" s="11">
        <v>140.19999999999999</v>
      </c>
      <c r="S1304" s="11">
        <v>360</v>
      </c>
      <c r="T1304" s="11">
        <v>100</v>
      </c>
      <c r="W1304">
        <v>0</v>
      </c>
      <c r="X1304">
        <v>4</v>
      </c>
      <c r="Y1304" s="11">
        <v>0</v>
      </c>
      <c r="Z1304" s="11">
        <v>5.2</v>
      </c>
    </row>
    <row r="1305" spans="1:26" x14ac:dyDescent="0.25">
      <c r="A1305" s="11">
        <v>1.665</v>
      </c>
      <c r="B1305">
        <v>8</v>
      </c>
      <c r="C1305" s="11">
        <v>5</v>
      </c>
      <c r="D1305" s="11">
        <v>8.6</v>
      </c>
      <c r="E1305" s="11">
        <v>213</v>
      </c>
      <c r="F1305" s="11">
        <v>405</v>
      </c>
      <c r="G1305" s="11">
        <v>70</v>
      </c>
      <c r="H1305">
        <v>0</v>
      </c>
      <c r="I1305" s="11">
        <v>2</v>
      </c>
      <c r="J1305" s="11">
        <v>128</v>
      </c>
      <c r="K1305">
        <v>2.1983799999999998</v>
      </c>
      <c r="N1305" s="11">
        <v>1.48</v>
      </c>
      <c r="O1305" s="11">
        <v>7</v>
      </c>
      <c r="P1305" s="11">
        <v>5</v>
      </c>
      <c r="Q1305" s="11">
        <v>8.3000000000000007</v>
      </c>
      <c r="R1305" s="11">
        <v>140.19999999999999</v>
      </c>
      <c r="S1305" s="11">
        <v>360</v>
      </c>
      <c r="T1305" s="11">
        <v>100</v>
      </c>
      <c r="W1305">
        <v>0</v>
      </c>
      <c r="X1305">
        <v>6</v>
      </c>
      <c r="Y1305" s="11">
        <v>0</v>
      </c>
      <c r="Z1305" s="11">
        <v>7.8</v>
      </c>
    </row>
    <row r="1306" spans="1:26" x14ac:dyDescent="0.25">
      <c r="A1306" s="11">
        <v>1.665</v>
      </c>
      <c r="B1306">
        <v>8</v>
      </c>
      <c r="C1306" s="11">
        <v>5</v>
      </c>
      <c r="D1306" s="11">
        <v>8.6</v>
      </c>
      <c r="E1306" s="11">
        <v>213</v>
      </c>
      <c r="F1306" s="11">
        <v>405</v>
      </c>
      <c r="G1306" s="11">
        <v>80</v>
      </c>
      <c r="H1306">
        <v>0</v>
      </c>
      <c r="I1306" s="11">
        <v>2</v>
      </c>
      <c r="J1306" s="11">
        <v>128</v>
      </c>
      <c r="K1306">
        <v>2.0454500000000002</v>
      </c>
      <c r="N1306" s="11">
        <v>1.48</v>
      </c>
      <c r="O1306" s="11">
        <v>7</v>
      </c>
      <c r="P1306" s="11">
        <v>5</v>
      </c>
      <c r="Q1306" s="11">
        <v>8.3000000000000007</v>
      </c>
      <c r="R1306" s="11">
        <v>140.19999999999999</v>
      </c>
      <c r="S1306" s="11">
        <v>360</v>
      </c>
      <c r="T1306" s="11">
        <v>100</v>
      </c>
      <c r="W1306">
        <v>0</v>
      </c>
      <c r="X1306">
        <v>8</v>
      </c>
      <c r="Y1306" s="11">
        <v>0</v>
      </c>
      <c r="Z1306" s="11">
        <v>0.2</v>
      </c>
    </row>
    <row r="1307" spans="1:26" x14ac:dyDescent="0.25">
      <c r="A1307" s="11">
        <v>1.665</v>
      </c>
      <c r="B1307">
        <v>8</v>
      </c>
      <c r="C1307" s="11">
        <v>5</v>
      </c>
      <c r="D1307" s="11">
        <v>8.6</v>
      </c>
      <c r="E1307" s="11">
        <v>213</v>
      </c>
      <c r="F1307" s="11">
        <v>405</v>
      </c>
      <c r="G1307" s="11">
        <v>90</v>
      </c>
      <c r="H1307">
        <v>0</v>
      </c>
      <c r="I1307" s="11">
        <v>2</v>
      </c>
      <c r="J1307" s="11">
        <v>128</v>
      </c>
      <c r="K1307">
        <v>1.8101700000000001</v>
      </c>
      <c r="N1307" s="11">
        <v>1.48</v>
      </c>
      <c r="O1307" s="11">
        <v>7</v>
      </c>
      <c r="P1307" s="11">
        <v>5</v>
      </c>
      <c r="Q1307" s="11">
        <v>8.3000000000000007</v>
      </c>
      <c r="R1307" s="11">
        <v>140.19999999999999</v>
      </c>
      <c r="S1307" s="11">
        <v>360</v>
      </c>
      <c r="T1307" s="11">
        <v>100</v>
      </c>
      <c r="W1307">
        <v>0</v>
      </c>
      <c r="X1307">
        <v>10</v>
      </c>
      <c r="Y1307" s="11">
        <v>0</v>
      </c>
      <c r="Z1307" s="11">
        <v>17.899999999999999</v>
      </c>
    </row>
    <row r="1308" spans="1:26" x14ac:dyDescent="0.25">
      <c r="A1308" s="11">
        <v>1.665</v>
      </c>
      <c r="B1308">
        <v>8</v>
      </c>
      <c r="C1308" s="11">
        <v>5</v>
      </c>
      <c r="D1308" s="11">
        <v>8.6</v>
      </c>
      <c r="E1308" s="11">
        <v>213</v>
      </c>
      <c r="F1308" s="11">
        <v>405</v>
      </c>
      <c r="G1308" s="11">
        <v>100</v>
      </c>
      <c r="H1308">
        <v>0</v>
      </c>
      <c r="I1308" s="11">
        <v>2</v>
      </c>
      <c r="J1308" s="11">
        <v>128</v>
      </c>
      <c r="K1308">
        <v>1.3690100000000001</v>
      </c>
      <c r="N1308" s="11">
        <v>1.48</v>
      </c>
      <c r="O1308" s="11">
        <v>7</v>
      </c>
      <c r="P1308" s="11">
        <v>5</v>
      </c>
      <c r="Q1308" s="11">
        <v>8.3000000000000007</v>
      </c>
      <c r="R1308" s="11">
        <v>140.19999999999999</v>
      </c>
      <c r="S1308" s="11">
        <v>360</v>
      </c>
      <c r="T1308" s="11">
        <v>100</v>
      </c>
      <c r="W1308">
        <v>0</v>
      </c>
      <c r="X1308">
        <v>2</v>
      </c>
      <c r="Y1308" s="11">
        <v>135</v>
      </c>
      <c r="Z1308" s="11">
        <v>6.8</v>
      </c>
    </row>
    <row r="1309" spans="1:26" x14ac:dyDescent="0.25">
      <c r="A1309" s="11">
        <v>1.33</v>
      </c>
      <c r="B1309">
        <v>0.2</v>
      </c>
      <c r="C1309" s="11">
        <v>5</v>
      </c>
      <c r="D1309" s="11">
        <v>8</v>
      </c>
      <c r="E1309" s="11">
        <v>105.3</v>
      </c>
      <c r="F1309" s="11">
        <v>0</v>
      </c>
      <c r="G1309" s="11">
        <v>40</v>
      </c>
      <c r="H1309" s="11">
        <v>0</v>
      </c>
      <c r="I1309" s="11">
        <v>1</v>
      </c>
      <c r="J1309" s="11">
        <v>0</v>
      </c>
      <c r="K1309">
        <v>4.7190150000000006</v>
      </c>
      <c r="N1309" s="11">
        <v>1.48</v>
      </c>
      <c r="O1309" s="11">
        <v>7</v>
      </c>
      <c r="P1309" s="11">
        <v>5</v>
      </c>
      <c r="Q1309" s="11">
        <v>8.3000000000000007</v>
      </c>
      <c r="R1309" s="11">
        <v>140.19999999999999</v>
      </c>
      <c r="S1309" s="11">
        <v>360</v>
      </c>
      <c r="T1309" s="11">
        <v>100</v>
      </c>
      <c r="W1309">
        <v>0</v>
      </c>
      <c r="X1309">
        <v>4</v>
      </c>
      <c r="Y1309" s="11">
        <v>135</v>
      </c>
      <c r="Z1309" s="11">
        <v>9</v>
      </c>
    </row>
    <row r="1310" spans="1:26" x14ac:dyDescent="0.25">
      <c r="A1310" s="11">
        <v>1.33</v>
      </c>
      <c r="B1310">
        <v>0.2</v>
      </c>
      <c r="C1310" s="11">
        <v>10</v>
      </c>
      <c r="D1310" s="11">
        <v>8</v>
      </c>
      <c r="E1310" s="11">
        <v>105.3</v>
      </c>
      <c r="F1310" s="11">
        <v>0</v>
      </c>
      <c r="G1310" s="11">
        <v>40</v>
      </c>
      <c r="H1310" s="11">
        <v>0</v>
      </c>
      <c r="I1310" s="11">
        <v>1</v>
      </c>
      <c r="J1310" s="11">
        <v>0</v>
      </c>
      <c r="K1310">
        <v>4.7190150000000006</v>
      </c>
      <c r="N1310" s="11">
        <v>1.48</v>
      </c>
      <c r="O1310" s="11">
        <v>7</v>
      </c>
      <c r="P1310" s="11">
        <v>5</v>
      </c>
      <c r="Q1310" s="11">
        <v>8.3000000000000007</v>
      </c>
      <c r="R1310" s="11">
        <v>140.19999999999999</v>
      </c>
      <c r="S1310" s="11">
        <v>360</v>
      </c>
      <c r="T1310" s="11">
        <v>100</v>
      </c>
      <c r="W1310">
        <v>0</v>
      </c>
      <c r="X1310">
        <v>6</v>
      </c>
      <c r="Y1310" s="11">
        <v>135</v>
      </c>
      <c r="Z1310" s="11">
        <v>12</v>
      </c>
    </row>
    <row r="1311" spans="1:26" x14ac:dyDescent="0.25">
      <c r="A1311" s="11">
        <v>1.33</v>
      </c>
      <c r="B1311">
        <v>0.2</v>
      </c>
      <c r="C1311" s="11">
        <v>15</v>
      </c>
      <c r="D1311" s="11">
        <v>8</v>
      </c>
      <c r="E1311" s="11">
        <v>105.3</v>
      </c>
      <c r="F1311" s="11">
        <v>0</v>
      </c>
      <c r="G1311" s="11">
        <v>40</v>
      </c>
      <c r="H1311" s="11">
        <v>0</v>
      </c>
      <c r="I1311" s="11">
        <v>1</v>
      </c>
      <c r="J1311" s="11">
        <v>0</v>
      </c>
      <c r="K1311">
        <v>4.7190150000000006</v>
      </c>
      <c r="N1311" s="11">
        <v>1.48</v>
      </c>
      <c r="O1311" s="11">
        <v>7</v>
      </c>
      <c r="P1311" s="11">
        <v>5</v>
      </c>
      <c r="Q1311" s="11">
        <v>8.3000000000000007</v>
      </c>
      <c r="R1311" s="11">
        <v>140.19999999999999</v>
      </c>
      <c r="S1311" s="11">
        <v>360</v>
      </c>
      <c r="T1311" s="11">
        <v>100</v>
      </c>
      <c r="W1311">
        <v>0</v>
      </c>
      <c r="X1311">
        <v>8</v>
      </c>
      <c r="Y1311" s="11">
        <v>135</v>
      </c>
      <c r="Z1311" s="11">
        <v>15.7</v>
      </c>
    </row>
    <row r="1312" spans="1:26" x14ac:dyDescent="0.25">
      <c r="A1312" s="11">
        <v>1.33</v>
      </c>
      <c r="B1312">
        <v>0.2</v>
      </c>
      <c r="C1312" s="11">
        <v>20</v>
      </c>
      <c r="D1312" s="11">
        <v>8</v>
      </c>
      <c r="E1312" s="11">
        <v>105.3</v>
      </c>
      <c r="F1312" s="11">
        <v>0</v>
      </c>
      <c r="G1312" s="11">
        <v>40</v>
      </c>
      <c r="H1312" s="11">
        <v>0</v>
      </c>
      <c r="I1312" s="11">
        <v>1</v>
      </c>
      <c r="J1312" s="11">
        <v>0</v>
      </c>
      <c r="K1312">
        <v>4.7190150000000006</v>
      </c>
      <c r="N1312" s="11">
        <v>1.48</v>
      </c>
      <c r="O1312" s="11">
        <v>7</v>
      </c>
      <c r="P1312" s="11">
        <v>5</v>
      </c>
      <c r="Q1312" s="11">
        <v>8.3000000000000007</v>
      </c>
      <c r="R1312" s="11">
        <v>140.19999999999999</v>
      </c>
      <c r="S1312" s="11">
        <v>360</v>
      </c>
      <c r="T1312" s="11">
        <v>100</v>
      </c>
      <c r="W1312">
        <v>0</v>
      </c>
      <c r="X1312">
        <v>10</v>
      </c>
      <c r="Y1312" s="11">
        <v>135</v>
      </c>
      <c r="Z1312" s="11">
        <v>23.6</v>
      </c>
    </row>
    <row r="1313" spans="1:26" x14ac:dyDescent="0.25">
      <c r="A1313" s="11">
        <v>1.33</v>
      </c>
      <c r="B1313">
        <v>0.2</v>
      </c>
      <c r="C1313" s="11">
        <v>25</v>
      </c>
      <c r="D1313" s="11">
        <v>8</v>
      </c>
      <c r="E1313" s="11">
        <v>105.3</v>
      </c>
      <c r="F1313" s="11">
        <v>0</v>
      </c>
      <c r="G1313" s="11">
        <v>40</v>
      </c>
      <c r="H1313" s="11">
        <v>0</v>
      </c>
      <c r="I1313" s="11">
        <v>1</v>
      </c>
      <c r="J1313" s="11">
        <v>0</v>
      </c>
      <c r="K1313">
        <v>4.7190150000000006</v>
      </c>
      <c r="N1313" s="11">
        <v>1.44</v>
      </c>
      <c r="O1313" s="11">
        <v>0.26</v>
      </c>
      <c r="P1313" s="11">
        <v>5</v>
      </c>
      <c r="Q1313" s="11">
        <v>10.7</v>
      </c>
      <c r="R1313" s="11">
        <v>150</v>
      </c>
      <c r="S1313" s="11">
        <v>285</v>
      </c>
      <c r="T1313" s="11">
        <v>100</v>
      </c>
      <c r="W1313">
        <v>0</v>
      </c>
      <c r="X1313">
        <v>1</v>
      </c>
      <c r="Y1313" s="11">
        <v>14</v>
      </c>
      <c r="Z1313">
        <v>12.2959</v>
      </c>
    </row>
    <row r="1314" spans="1:26" x14ac:dyDescent="0.25">
      <c r="A1314" s="11">
        <v>1.33</v>
      </c>
      <c r="B1314">
        <v>0.2</v>
      </c>
      <c r="C1314" s="11">
        <v>5</v>
      </c>
      <c r="D1314" s="11">
        <v>8</v>
      </c>
      <c r="E1314" s="11">
        <v>105.3</v>
      </c>
      <c r="F1314" s="11">
        <v>665</v>
      </c>
      <c r="G1314" s="11">
        <v>40</v>
      </c>
      <c r="H1314" s="11">
        <v>0</v>
      </c>
      <c r="I1314" s="11">
        <v>1</v>
      </c>
      <c r="J1314" s="11">
        <v>120</v>
      </c>
      <c r="K1314">
        <v>0.82955599999999996</v>
      </c>
      <c r="N1314" s="11">
        <v>1.44</v>
      </c>
      <c r="O1314" s="11">
        <v>0.26</v>
      </c>
      <c r="P1314" s="11">
        <v>5</v>
      </c>
      <c r="Q1314" s="11">
        <v>10.7</v>
      </c>
      <c r="R1314" s="11">
        <v>150</v>
      </c>
      <c r="S1314" s="11">
        <v>285</v>
      </c>
      <c r="T1314" s="11">
        <v>100</v>
      </c>
      <c r="W1314">
        <v>0</v>
      </c>
      <c r="X1314">
        <v>1</v>
      </c>
      <c r="Y1314" s="11">
        <v>44</v>
      </c>
      <c r="Z1314">
        <v>9.3242000000000012</v>
      </c>
    </row>
    <row r="1315" spans="1:26" x14ac:dyDescent="0.25">
      <c r="A1315" s="11">
        <v>1.33</v>
      </c>
      <c r="B1315">
        <v>0.2</v>
      </c>
      <c r="C1315" s="11">
        <v>10</v>
      </c>
      <c r="D1315" s="11">
        <v>8</v>
      </c>
      <c r="E1315" s="11">
        <v>105.3</v>
      </c>
      <c r="F1315" s="11">
        <v>460</v>
      </c>
      <c r="G1315" s="11">
        <v>40</v>
      </c>
      <c r="H1315" s="11">
        <v>0</v>
      </c>
      <c r="I1315" s="11">
        <v>1</v>
      </c>
      <c r="J1315" s="11">
        <v>120</v>
      </c>
      <c r="K1315">
        <v>0.89602599999999999</v>
      </c>
      <c r="N1315" s="11">
        <v>1.44</v>
      </c>
      <c r="O1315" s="11">
        <v>0.26</v>
      </c>
      <c r="P1315" s="11">
        <v>5</v>
      </c>
      <c r="Q1315" s="11">
        <v>10.7</v>
      </c>
      <c r="R1315" s="11">
        <v>150</v>
      </c>
      <c r="S1315" s="11">
        <v>285</v>
      </c>
      <c r="T1315" s="11">
        <v>100</v>
      </c>
      <c r="W1315">
        <v>0</v>
      </c>
      <c r="X1315">
        <v>1</v>
      </c>
      <c r="Y1315" s="11">
        <v>73</v>
      </c>
      <c r="Z1315">
        <v>9.0437999999999992</v>
      </c>
    </row>
    <row r="1316" spans="1:26" x14ac:dyDescent="0.25">
      <c r="A1316" s="11">
        <v>1.33</v>
      </c>
      <c r="B1316">
        <v>0.2</v>
      </c>
      <c r="C1316" s="11">
        <v>15</v>
      </c>
      <c r="D1316" s="11">
        <v>8</v>
      </c>
      <c r="E1316" s="11">
        <v>105.3</v>
      </c>
      <c r="F1316" s="11">
        <v>293</v>
      </c>
      <c r="G1316" s="11">
        <v>40</v>
      </c>
      <c r="H1316" s="11">
        <v>0</v>
      </c>
      <c r="I1316" s="11">
        <v>1</v>
      </c>
      <c r="J1316" s="11">
        <v>120</v>
      </c>
      <c r="K1316">
        <v>2.4685220000000001</v>
      </c>
      <c r="N1316" s="11">
        <v>1.44</v>
      </c>
      <c r="O1316" s="11">
        <v>0.26</v>
      </c>
      <c r="P1316" s="11">
        <v>5</v>
      </c>
      <c r="Q1316" s="11">
        <v>10.7</v>
      </c>
      <c r="R1316" s="11">
        <v>150</v>
      </c>
      <c r="S1316" s="11">
        <v>285</v>
      </c>
      <c r="T1316" s="11">
        <v>100</v>
      </c>
      <c r="W1316">
        <v>0</v>
      </c>
      <c r="X1316">
        <v>1</v>
      </c>
      <c r="Y1316" s="11">
        <v>103</v>
      </c>
      <c r="Z1316">
        <v>9.8849</v>
      </c>
    </row>
    <row r="1317" spans="1:26" x14ac:dyDescent="0.25">
      <c r="A1317" s="11">
        <v>1.33</v>
      </c>
      <c r="B1317">
        <v>0.2</v>
      </c>
      <c r="C1317" s="11">
        <v>20</v>
      </c>
      <c r="D1317" s="11">
        <v>8</v>
      </c>
      <c r="E1317" s="11">
        <v>105.3</v>
      </c>
      <c r="F1317" s="11">
        <v>273</v>
      </c>
      <c r="G1317" s="11">
        <v>40</v>
      </c>
      <c r="H1317" s="11">
        <v>0</v>
      </c>
      <c r="I1317" s="11">
        <v>1</v>
      </c>
      <c r="J1317" s="11">
        <v>120</v>
      </c>
      <c r="K1317">
        <v>2.8502510000000001</v>
      </c>
      <c r="N1317" s="11">
        <v>1.44</v>
      </c>
      <c r="O1317" s="11">
        <v>0.26</v>
      </c>
      <c r="P1317" s="11">
        <v>5</v>
      </c>
      <c r="Q1317" s="11">
        <v>10.7</v>
      </c>
      <c r="R1317" s="11">
        <v>150</v>
      </c>
      <c r="S1317" s="11">
        <v>285</v>
      </c>
      <c r="T1317" s="11">
        <v>100</v>
      </c>
      <c r="W1317">
        <v>0</v>
      </c>
      <c r="X1317">
        <v>1</v>
      </c>
      <c r="Y1317" s="11">
        <v>132</v>
      </c>
      <c r="Z1317">
        <v>9.8849</v>
      </c>
    </row>
    <row r="1318" spans="1:26" x14ac:dyDescent="0.25">
      <c r="A1318" s="11">
        <v>1.33</v>
      </c>
      <c r="B1318">
        <v>0.2</v>
      </c>
      <c r="C1318" s="11">
        <v>25</v>
      </c>
      <c r="D1318" s="11">
        <v>8</v>
      </c>
      <c r="E1318" s="11">
        <v>105.3</v>
      </c>
      <c r="F1318" s="11">
        <v>254</v>
      </c>
      <c r="G1318" s="11">
        <v>40</v>
      </c>
      <c r="H1318" s="11">
        <v>0</v>
      </c>
      <c r="I1318" s="11">
        <v>1</v>
      </c>
      <c r="J1318" s="11">
        <v>120</v>
      </c>
      <c r="K1318">
        <v>2.829361</v>
      </c>
      <c r="N1318" s="11">
        <v>1.44</v>
      </c>
      <c r="O1318" s="11">
        <v>0.26</v>
      </c>
      <c r="P1318" s="11">
        <v>5</v>
      </c>
      <c r="Q1318" s="11">
        <v>10.7</v>
      </c>
      <c r="R1318" s="11">
        <v>150</v>
      </c>
      <c r="S1318" s="11">
        <v>285</v>
      </c>
      <c r="T1318" s="11">
        <v>100</v>
      </c>
      <c r="W1318">
        <v>0</v>
      </c>
      <c r="X1318">
        <v>1</v>
      </c>
      <c r="Y1318" s="11">
        <v>161</v>
      </c>
      <c r="Z1318">
        <v>10.613799999999999</v>
      </c>
    </row>
    <row r="1319" spans="1:26" x14ac:dyDescent="0.25">
      <c r="A1319" s="11">
        <v>1.33</v>
      </c>
      <c r="B1319">
        <v>0.2</v>
      </c>
      <c r="C1319" s="11">
        <v>5</v>
      </c>
      <c r="D1319" s="11">
        <v>8</v>
      </c>
      <c r="E1319" s="11">
        <v>105.3</v>
      </c>
      <c r="F1319" s="11">
        <v>636</v>
      </c>
      <c r="G1319" s="11">
        <v>40</v>
      </c>
      <c r="H1319" s="11">
        <v>0</v>
      </c>
      <c r="I1319" s="11">
        <v>2</v>
      </c>
      <c r="J1319" s="11">
        <v>120</v>
      </c>
      <c r="K1319">
        <v>0.82006000000000001</v>
      </c>
      <c r="N1319" s="11">
        <v>1.44</v>
      </c>
      <c r="O1319" s="11">
        <v>0.26</v>
      </c>
      <c r="P1319" s="11">
        <v>5</v>
      </c>
      <c r="Q1319" s="11">
        <v>10.7</v>
      </c>
      <c r="R1319" s="11">
        <v>150</v>
      </c>
      <c r="S1319" s="11">
        <v>285</v>
      </c>
      <c r="T1319" s="11">
        <v>100</v>
      </c>
      <c r="W1319">
        <v>27.5</v>
      </c>
      <c r="X1319">
        <v>1</v>
      </c>
      <c r="Y1319" s="11">
        <v>14</v>
      </c>
      <c r="Z1319">
        <v>12.8005</v>
      </c>
    </row>
    <row r="1320" spans="1:26" x14ac:dyDescent="0.25">
      <c r="A1320" s="11">
        <v>1.33</v>
      </c>
      <c r="B1320">
        <v>0.2</v>
      </c>
      <c r="C1320" s="11">
        <v>10</v>
      </c>
      <c r="D1320" s="11">
        <v>8</v>
      </c>
      <c r="E1320" s="11">
        <v>105.3</v>
      </c>
      <c r="F1320" s="11">
        <v>460</v>
      </c>
      <c r="G1320" s="11">
        <v>40</v>
      </c>
      <c r="H1320" s="11">
        <v>0</v>
      </c>
      <c r="I1320" s="11">
        <v>2</v>
      </c>
      <c r="J1320" s="11">
        <v>120</v>
      </c>
      <c r="K1320">
        <v>0.86373999999999995</v>
      </c>
      <c r="N1320" s="11">
        <v>1.44</v>
      </c>
      <c r="O1320" s="11">
        <v>0.26</v>
      </c>
      <c r="P1320" s="11">
        <v>5</v>
      </c>
      <c r="Q1320" s="11">
        <v>10.7</v>
      </c>
      <c r="R1320" s="11">
        <v>150</v>
      </c>
      <c r="S1320" s="11">
        <v>285</v>
      </c>
      <c r="T1320" s="11">
        <v>100</v>
      </c>
      <c r="W1320">
        <v>27.5</v>
      </c>
      <c r="X1320">
        <v>1</v>
      </c>
      <c r="Y1320" s="11">
        <v>44</v>
      </c>
      <c r="Z1320">
        <v>11.454800000000001</v>
      </c>
    </row>
    <row r="1321" spans="1:26" x14ac:dyDescent="0.25">
      <c r="A1321" s="11">
        <v>1.33</v>
      </c>
      <c r="B1321">
        <v>0.2</v>
      </c>
      <c r="C1321" s="11">
        <v>15</v>
      </c>
      <c r="D1321" s="11">
        <v>8</v>
      </c>
      <c r="E1321" s="11">
        <v>105.3</v>
      </c>
      <c r="F1321" s="11">
        <v>372</v>
      </c>
      <c r="G1321" s="11">
        <v>40</v>
      </c>
      <c r="H1321" s="11">
        <v>0</v>
      </c>
      <c r="I1321" s="11">
        <v>2</v>
      </c>
      <c r="J1321" s="11">
        <v>120</v>
      </c>
      <c r="K1321">
        <v>1.8247100000000001</v>
      </c>
      <c r="N1321" s="11">
        <v>1.44</v>
      </c>
      <c r="O1321" s="11">
        <v>0.26</v>
      </c>
      <c r="P1321" s="11">
        <v>5</v>
      </c>
      <c r="Q1321" s="11">
        <v>10.7</v>
      </c>
      <c r="R1321" s="11">
        <v>150</v>
      </c>
      <c r="S1321" s="11">
        <v>285</v>
      </c>
      <c r="T1321" s="11">
        <v>100</v>
      </c>
      <c r="W1321">
        <v>27.5</v>
      </c>
      <c r="X1321">
        <v>1</v>
      </c>
      <c r="Y1321" s="11">
        <v>73</v>
      </c>
      <c r="Z1321">
        <v>10.5016</v>
      </c>
    </row>
    <row r="1322" spans="1:26" x14ac:dyDescent="0.25">
      <c r="A1322" s="11">
        <v>1.33</v>
      </c>
      <c r="B1322">
        <v>0.2</v>
      </c>
      <c r="C1322" s="11">
        <v>20</v>
      </c>
      <c r="D1322" s="11">
        <v>8</v>
      </c>
      <c r="E1322" s="11">
        <v>105.3</v>
      </c>
      <c r="F1322" s="11">
        <v>362</v>
      </c>
      <c r="G1322" s="11">
        <v>40</v>
      </c>
      <c r="H1322" s="11">
        <v>0</v>
      </c>
      <c r="I1322" s="11">
        <v>2</v>
      </c>
      <c r="J1322" s="11">
        <v>120</v>
      </c>
      <c r="K1322">
        <v>2.4685220000000001</v>
      </c>
      <c r="N1322" s="11">
        <v>1.44</v>
      </c>
      <c r="O1322" s="11">
        <v>0.26</v>
      </c>
      <c r="P1322" s="11">
        <v>5</v>
      </c>
      <c r="Q1322" s="11">
        <v>10.7</v>
      </c>
      <c r="R1322" s="11">
        <v>150</v>
      </c>
      <c r="S1322" s="11">
        <v>285</v>
      </c>
      <c r="T1322" s="11">
        <v>100</v>
      </c>
      <c r="W1322">
        <v>27.5</v>
      </c>
      <c r="X1322">
        <v>1</v>
      </c>
      <c r="Y1322" s="11">
        <v>103</v>
      </c>
      <c r="Z1322">
        <v>13.0809</v>
      </c>
    </row>
    <row r="1323" spans="1:26" x14ac:dyDescent="0.25">
      <c r="A1323" s="11">
        <v>1.33</v>
      </c>
      <c r="B1323">
        <v>0.2</v>
      </c>
      <c r="C1323" s="11">
        <v>25</v>
      </c>
      <c r="D1323" s="11">
        <v>8</v>
      </c>
      <c r="E1323" s="11">
        <v>105.3</v>
      </c>
      <c r="F1323" s="11">
        <v>244</v>
      </c>
      <c r="G1323" s="11">
        <v>40</v>
      </c>
      <c r="H1323" s="11">
        <v>0</v>
      </c>
      <c r="I1323" s="11">
        <v>2</v>
      </c>
      <c r="J1323" s="11">
        <v>120</v>
      </c>
      <c r="K1323">
        <v>2.5235969999999996</v>
      </c>
      <c r="N1323" s="11">
        <v>1.44</v>
      </c>
      <c r="O1323" s="11">
        <v>0.26</v>
      </c>
      <c r="P1323" s="11">
        <v>5</v>
      </c>
      <c r="Q1323" s="11">
        <v>10.7</v>
      </c>
      <c r="R1323" s="11">
        <v>150</v>
      </c>
      <c r="S1323" s="11">
        <v>285</v>
      </c>
      <c r="T1323" s="11">
        <v>100</v>
      </c>
      <c r="W1323">
        <v>27.5</v>
      </c>
      <c r="X1323">
        <v>1</v>
      </c>
      <c r="Y1323" s="11">
        <v>132</v>
      </c>
      <c r="Z1323">
        <v>14.987299999999999</v>
      </c>
    </row>
    <row r="1324" spans="1:26" x14ac:dyDescent="0.25">
      <c r="A1324" s="11">
        <v>1.33</v>
      </c>
      <c r="B1324">
        <v>0.2</v>
      </c>
      <c r="C1324" s="11">
        <v>5</v>
      </c>
      <c r="D1324" s="11">
        <v>8</v>
      </c>
      <c r="E1324" s="11">
        <v>105.3</v>
      </c>
      <c r="F1324" s="11">
        <v>627</v>
      </c>
      <c r="G1324" s="11">
        <v>40</v>
      </c>
      <c r="H1324" s="11">
        <v>0</v>
      </c>
      <c r="I1324" s="11">
        <v>3</v>
      </c>
      <c r="J1324" s="11">
        <v>120</v>
      </c>
      <c r="K1324">
        <v>0.54658200000000001</v>
      </c>
      <c r="N1324" s="11">
        <v>1.44</v>
      </c>
      <c r="O1324" s="11">
        <v>0.26</v>
      </c>
      <c r="P1324" s="11">
        <v>5</v>
      </c>
      <c r="Q1324" s="11">
        <v>10.7</v>
      </c>
      <c r="R1324" s="11">
        <v>150</v>
      </c>
      <c r="S1324" s="11">
        <v>285</v>
      </c>
      <c r="T1324" s="11">
        <v>100</v>
      </c>
      <c r="W1324">
        <v>27.5</v>
      </c>
      <c r="X1324">
        <v>1</v>
      </c>
      <c r="Y1324" s="11">
        <v>161</v>
      </c>
      <c r="Z1324">
        <v>16.2348</v>
      </c>
    </row>
    <row r="1325" spans="1:26" x14ac:dyDescent="0.25">
      <c r="A1325" s="11">
        <v>1.33</v>
      </c>
      <c r="B1325">
        <v>0.2</v>
      </c>
      <c r="C1325" s="11">
        <v>10</v>
      </c>
      <c r="D1325" s="11">
        <v>8</v>
      </c>
      <c r="E1325" s="11">
        <v>105.3</v>
      </c>
      <c r="F1325" s="11">
        <v>541</v>
      </c>
      <c r="G1325" s="11">
        <v>40</v>
      </c>
      <c r="H1325" s="11">
        <v>0</v>
      </c>
      <c r="I1325" s="11">
        <v>3</v>
      </c>
      <c r="J1325" s="11">
        <v>120</v>
      </c>
      <c r="K1325">
        <v>0.82955599999999996</v>
      </c>
      <c r="N1325" s="11">
        <v>1.44</v>
      </c>
      <c r="O1325" s="11">
        <v>0.26</v>
      </c>
      <c r="P1325" s="11">
        <v>5</v>
      </c>
      <c r="Q1325" s="11">
        <v>10.7</v>
      </c>
      <c r="R1325" s="11">
        <v>150</v>
      </c>
      <c r="S1325" s="11">
        <v>285</v>
      </c>
      <c r="T1325" s="11">
        <v>100</v>
      </c>
      <c r="W1325">
        <v>60</v>
      </c>
      <c r="X1325">
        <v>1</v>
      </c>
      <c r="Y1325" s="11">
        <v>14</v>
      </c>
      <c r="Z1325">
        <v>14.763</v>
      </c>
    </row>
    <row r="1326" spans="1:26" x14ac:dyDescent="0.25">
      <c r="A1326" s="11">
        <v>1.33</v>
      </c>
      <c r="B1326">
        <v>0.2</v>
      </c>
      <c r="C1326" s="11">
        <v>15</v>
      </c>
      <c r="D1326" s="11">
        <v>8</v>
      </c>
      <c r="E1326" s="11">
        <v>105.3</v>
      </c>
      <c r="F1326" s="11">
        <v>363</v>
      </c>
      <c r="G1326" s="11">
        <v>40</v>
      </c>
      <c r="H1326" s="11">
        <v>0</v>
      </c>
      <c r="I1326" s="11">
        <v>3</v>
      </c>
      <c r="J1326" s="11">
        <v>120</v>
      </c>
      <c r="K1326">
        <v>1.528443</v>
      </c>
      <c r="N1326" s="11">
        <v>1.44</v>
      </c>
      <c r="O1326" s="11">
        <v>0.26</v>
      </c>
      <c r="P1326" s="11">
        <v>5</v>
      </c>
      <c r="Q1326" s="11">
        <v>10.7</v>
      </c>
      <c r="R1326" s="11">
        <v>150</v>
      </c>
      <c r="S1326" s="11">
        <v>285</v>
      </c>
      <c r="T1326" s="11">
        <v>100</v>
      </c>
      <c r="W1326">
        <v>60</v>
      </c>
      <c r="X1326">
        <v>1</v>
      </c>
      <c r="Y1326" s="11">
        <v>44</v>
      </c>
      <c r="Z1326">
        <v>15.954499999999999</v>
      </c>
    </row>
    <row r="1327" spans="1:26" x14ac:dyDescent="0.25">
      <c r="A1327" s="11">
        <v>1.33</v>
      </c>
      <c r="B1327">
        <v>0.2</v>
      </c>
      <c r="C1327" s="11">
        <v>20</v>
      </c>
      <c r="D1327" s="11">
        <v>8</v>
      </c>
      <c r="E1327" s="11">
        <v>105.3</v>
      </c>
      <c r="F1327" s="11">
        <v>274</v>
      </c>
      <c r="G1327" s="11">
        <v>40</v>
      </c>
      <c r="H1327" s="11">
        <v>0</v>
      </c>
      <c r="I1327" s="11">
        <v>3</v>
      </c>
      <c r="J1327" s="11">
        <v>120</v>
      </c>
      <c r="K1327">
        <v>1.9994319999999999</v>
      </c>
      <c r="N1327" s="11">
        <v>1.44</v>
      </c>
      <c r="O1327" s="11">
        <v>0.26</v>
      </c>
      <c r="P1327" s="11">
        <v>5</v>
      </c>
      <c r="Q1327" s="11">
        <v>10.7</v>
      </c>
      <c r="R1327" s="11">
        <v>150</v>
      </c>
      <c r="S1327" s="11">
        <v>285</v>
      </c>
      <c r="T1327" s="11">
        <v>100</v>
      </c>
      <c r="W1327">
        <v>60</v>
      </c>
      <c r="X1327">
        <v>1</v>
      </c>
      <c r="Y1327" s="11">
        <v>73</v>
      </c>
      <c r="Z1327">
        <v>12.8566</v>
      </c>
    </row>
    <row r="1328" spans="1:26" x14ac:dyDescent="0.25">
      <c r="A1328" s="11">
        <v>1.33</v>
      </c>
      <c r="B1328">
        <v>0.2</v>
      </c>
      <c r="C1328" s="11">
        <v>25</v>
      </c>
      <c r="D1328" s="11">
        <v>8</v>
      </c>
      <c r="E1328" s="11">
        <v>105.3</v>
      </c>
      <c r="F1328" s="11">
        <v>235</v>
      </c>
      <c r="G1328" s="11">
        <v>40</v>
      </c>
      <c r="H1328" s="11">
        <v>0</v>
      </c>
      <c r="I1328" s="11">
        <v>3</v>
      </c>
      <c r="J1328" s="11">
        <v>120</v>
      </c>
      <c r="K1328">
        <v>2.0867930000000001</v>
      </c>
      <c r="N1328" s="11">
        <v>1.44</v>
      </c>
      <c r="O1328" s="11">
        <v>0.26</v>
      </c>
      <c r="P1328" s="11">
        <v>5</v>
      </c>
      <c r="Q1328" s="11">
        <v>10.7</v>
      </c>
      <c r="R1328" s="11">
        <v>150</v>
      </c>
      <c r="S1328" s="11">
        <v>285</v>
      </c>
      <c r="T1328" s="11">
        <v>100</v>
      </c>
      <c r="W1328">
        <v>60</v>
      </c>
      <c r="X1328">
        <v>1</v>
      </c>
      <c r="Y1328" s="11">
        <v>103</v>
      </c>
      <c r="Z1328">
        <v>15.8423</v>
      </c>
    </row>
    <row r="1329" spans="1:26" x14ac:dyDescent="0.25">
      <c r="A1329" s="11">
        <v>1.5</v>
      </c>
      <c r="B1329">
        <v>6</v>
      </c>
      <c r="C1329" s="11">
        <v>5</v>
      </c>
      <c r="D1329" s="11">
        <v>6.85</v>
      </c>
      <c r="E1329" s="11">
        <v>105</v>
      </c>
      <c r="F1329" s="11">
        <v>450</v>
      </c>
      <c r="G1329" s="11">
        <v>20</v>
      </c>
      <c r="H1329" s="11">
        <v>0</v>
      </c>
      <c r="I1329" s="11">
        <v>1</v>
      </c>
      <c r="J1329" s="11">
        <v>0</v>
      </c>
      <c r="K1329" s="11">
        <v>6.26</v>
      </c>
      <c r="N1329" s="11">
        <v>1.44</v>
      </c>
      <c r="O1329" s="11">
        <v>0.26</v>
      </c>
      <c r="P1329" s="11">
        <v>5</v>
      </c>
      <c r="Q1329" s="11">
        <v>10.7</v>
      </c>
      <c r="R1329" s="11">
        <v>150</v>
      </c>
      <c r="S1329" s="11">
        <v>285</v>
      </c>
      <c r="T1329" s="11">
        <v>100</v>
      </c>
      <c r="W1329">
        <v>60</v>
      </c>
      <c r="X1329">
        <v>1</v>
      </c>
      <c r="Y1329" s="11">
        <v>132</v>
      </c>
      <c r="Z1329">
        <v>16.459099999999999</v>
      </c>
    </row>
    <row r="1330" spans="1:26" x14ac:dyDescent="0.25">
      <c r="A1330" s="11">
        <v>1.5</v>
      </c>
      <c r="B1330">
        <v>6</v>
      </c>
      <c r="C1330" s="11">
        <v>5</v>
      </c>
      <c r="D1330" s="11">
        <v>6.85</v>
      </c>
      <c r="E1330" s="11">
        <v>105</v>
      </c>
      <c r="F1330" s="11">
        <v>450</v>
      </c>
      <c r="G1330" s="11">
        <v>20</v>
      </c>
      <c r="H1330" s="11">
        <v>0</v>
      </c>
      <c r="I1330" s="11">
        <v>1</v>
      </c>
      <c r="J1330" s="11">
        <v>18</v>
      </c>
      <c r="K1330" s="11">
        <v>3.21</v>
      </c>
      <c r="N1330" s="11">
        <v>1.44</v>
      </c>
      <c r="O1330" s="11">
        <v>0.26</v>
      </c>
      <c r="P1330" s="11">
        <v>5</v>
      </c>
      <c r="Q1330" s="11">
        <v>10.7</v>
      </c>
      <c r="R1330" s="11">
        <v>150</v>
      </c>
      <c r="S1330" s="11">
        <v>285</v>
      </c>
      <c r="T1330" s="11">
        <v>100</v>
      </c>
      <c r="W1330">
        <v>60</v>
      </c>
      <c r="X1330">
        <v>1</v>
      </c>
      <c r="Y1330" s="11">
        <v>161</v>
      </c>
      <c r="Z1330">
        <v>18.0291</v>
      </c>
    </row>
    <row r="1331" spans="1:26" x14ac:dyDescent="0.25">
      <c r="A1331" s="11">
        <v>1.5</v>
      </c>
      <c r="B1331">
        <v>6</v>
      </c>
      <c r="C1331" s="11">
        <v>5</v>
      </c>
      <c r="D1331" s="11">
        <v>6.85</v>
      </c>
      <c r="E1331" s="11">
        <v>105</v>
      </c>
      <c r="F1331" s="11">
        <v>450</v>
      </c>
      <c r="G1331" s="11">
        <v>20</v>
      </c>
      <c r="H1331" s="11">
        <v>0</v>
      </c>
      <c r="I1331" s="11">
        <v>1</v>
      </c>
      <c r="J1331" s="11">
        <v>40</v>
      </c>
      <c r="K1331" s="11">
        <v>1.43</v>
      </c>
      <c r="N1331" s="11">
        <v>1.44</v>
      </c>
      <c r="O1331" s="11">
        <v>0.26</v>
      </c>
      <c r="P1331" s="11">
        <v>5</v>
      </c>
      <c r="Q1331" s="11">
        <v>10.7</v>
      </c>
      <c r="R1331" s="11">
        <v>150</v>
      </c>
      <c r="S1331" s="11">
        <v>390</v>
      </c>
      <c r="T1331" s="11">
        <v>100</v>
      </c>
      <c r="W1331">
        <v>0</v>
      </c>
      <c r="X1331">
        <v>1</v>
      </c>
      <c r="Y1331" s="11">
        <v>14</v>
      </c>
      <c r="Z1331">
        <v>12.9312</v>
      </c>
    </row>
    <row r="1332" spans="1:26" x14ac:dyDescent="0.25">
      <c r="A1332" s="11">
        <v>1.5</v>
      </c>
      <c r="B1332">
        <v>6</v>
      </c>
      <c r="C1332" s="11">
        <v>5</v>
      </c>
      <c r="D1332" s="11">
        <v>6.85</v>
      </c>
      <c r="E1332" s="11">
        <v>105</v>
      </c>
      <c r="F1332" s="11">
        <v>450</v>
      </c>
      <c r="G1332" s="11">
        <v>20</v>
      </c>
      <c r="H1332" s="11">
        <v>0</v>
      </c>
      <c r="I1332" s="11">
        <v>1</v>
      </c>
      <c r="J1332" s="11">
        <v>66</v>
      </c>
      <c r="K1332" s="11">
        <v>0.56999999999999995</v>
      </c>
      <c r="N1332" s="11">
        <v>1.44</v>
      </c>
      <c r="O1332" s="11">
        <v>0.26</v>
      </c>
      <c r="P1332" s="11">
        <v>5</v>
      </c>
      <c r="Q1332" s="11">
        <v>10.7</v>
      </c>
      <c r="R1332" s="11">
        <v>150</v>
      </c>
      <c r="S1332" s="11">
        <v>390</v>
      </c>
      <c r="T1332" s="11">
        <v>100</v>
      </c>
      <c r="W1332">
        <v>0</v>
      </c>
      <c r="X1332">
        <v>1</v>
      </c>
      <c r="Y1332" s="11">
        <v>44</v>
      </c>
      <c r="Z1332">
        <v>10.002200000000002</v>
      </c>
    </row>
    <row r="1333" spans="1:26" x14ac:dyDescent="0.25">
      <c r="A1333" s="11">
        <v>1.5</v>
      </c>
      <c r="B1333">
        <v>6</v>
      </c>
      <c r="C1333" s="11">
        <v>5</v>
      </c>
      <c r="D1333" s="11">
        <v>6.85</v>
      </c>
      <c r="E1333" s="11">
        <v>105</v>
      </c>
      <c r="F1333" s="11">
        <v>450</v>
      </c>
      <c r="G1333" s="11">
        <v>20</v>
      </c>
      <c r="H1333" s="11">
        <v>0</v>
      </c>
      <c r="I1333" s="11">
        <v>1</v>
      </c>
      <c r="J1333" s="11">
        <v>76</v>
      </c>
      <c r="K1333" s="11">
        <v>0.68</v>
      </c>
      <c r="N1333" s="11">
        <v>1.44</v>
      </c>
      <c r="O1333" s="11">
        <v>0.26</v>
      </c>
      <c r="P1333" s="11">
        <v>5</v>
      </c>
      <c r="Q1333" s="11">
        <v>10.7</v>
      </c>
      <c r="R1333" s="11">
        <v>150</v>
      </c>
      <c r="S1333" s="11">
        <v>390</v>
      </c>
      <c r="T1333" s="11">
        <v>100</v>
      </c>
      <c r="W1333">
        <v>0</v>
      </c>
      <c r="X1333">
        <v>1</v>
      </c>
      <c r="Y1333" s="11">
        <v>73</v>
      </c>
      <c r="Z1333">
        <v>5.8528000000000002</v>
      </c>
    </row>
    <row r="1334" spans="1:26" x14ac:dyDescent="0.25">
      <c r="A1334" s="11">
        <v>1.5</v>
      </c>
      <c r="B1334">
        <v>6</v>
      </c>
      <c r="C1334" s="11">
        <v>5</v>
      </c>
      <c r="D1334" s="11">
        <v>6.85</v>
      </c>
      <c r="E1334" s="11">
        <v>105</v>
      </c>
      <c r="F1334" s="11">
        <v>450</v>
      </c>
      <c r="G1334" s="11">
        <v>20</v>
      </c>
      <c r="H1334" s="11">
        <v>0</v>
      </c>
      <c r="I1334" s="11">
        <v>1</v>
      </c>
      <c r="J1334" s="11">
        <v>86</v>
      </c>
      <c r="K1334" s="11">
        <v>0.7</v>
      </c>
      <c r="N1334" s="11">
        <v>1.44</v>
      </c>
      <c r="O1334" s="11">
        <v>0.26</v>
      </c>
      <c r="P1334" s="11">
        <v>5</v>
      </c>
      <c r="Q1334" s="11">
        <v>10.7</v>
      </c>
      <c r="R1334" s="11">
        <v>150</v>
      </c>
      <c r="S1334" s="11">
        <v>390</v>
      </c>
      <c r="T1334" s="11">
        <v>100</v>
      </c>
      <c r="W1334">
        <v>0</v>
      </c>
      <c r="X1334">
        <v>1</v>
      </c>
      <c r="Y1334" s="11">
        <v>103</v>
      </c>
      <c r="Z1334">
        <v>9.8068999999999988</v>
      </c>
    </row>
    <row r="1335" spans="1:26" x14ac:dyDescent="0.25">
      <c r="A1335" s="11">
        <v>1.5</v>
      </c>
      <c r="B1335">
        <v>6</v>
      </c>
      <c r="C1335" s="11">
        <v>5</v>
      </c>
      <c r="D1335" s="11">
        <v>6.85</v>
      </c>
      <c r="E1335" s="11">
        <v>105</v>
      </c>
      <c r="F1335" s="11">
        <v>450</v>
      </c>
      <c r="G1335" s="11">
        <v>20</v>
      </c>
      <c r="H1335" s="11">
        <v>0</v>
      </c>
      <c r="I1335" s="11">
        <v>1</v>
      </c>
      <c r="J1335" s="11">
        <v>95</v>
      </c>
      <c r="K1335" s="11">
        <v>0.71</v>
      </c>
      <c r="N1335" s="11">
        <v>1.44</v>
      </c>
      <c r="O1335" s="11">
        <v>0.26</v>
      </c>
      <c r="P1335" s="11">
        <v>5</v>
      </c>
      <c r="Q1335" s="11">
        <v>10.7</v>
      </c>
      <c r="R1335" s="11">
        <v>150</v>
      </c>
      <c r="S1335" s="11">
        <v>390</v>
      </c>
      <c r="T1335" s="11">
        <v>100</v>
      </c>
      <c r="W1335">
        <v>0</v>
      </c>
      <c r="X1335">
        <v>1</v>
      </c>
      <c r="Y1335" s="11">
        <v>132</v>
      </c>
      <c r="Z1335">
        <v>8.1471999999999998</v>
      </c>
    </row>
    <row r="1336" spans="1:26" x14ac:dyDescent="0.25">
      <c r="A1336" s="11">
        <v>1.5</v>
      </c>
      <c r="B1336">
        <v>6</v>
      </c>
      <c r="C1336" s="11">
        <v>5</v>
      </c>
      <c r="D1336" s="11">
        <v>6.85</v>
      </c>
      <c r="E1336" s="11">
        <v>105</v>
      </c>
      <c r="F1336" s="11">
        <v>450</v>
      </c>
      <c r="G1336" s="11">
        <v>20</v>
      </c>
      <c r="H1336" s="11">
        <v>0</v>
      </c>
      <c r="I1336" s="11">
        <v>1</v>
      </c>
      <c r="J1336" s="11">
        <v>108</v>
      </c>
      <c r="K1336" s="11">
        <v>0.82</v>
      </c>
      <c r="N1336" s="11">
        <v>1.44</v>
      </c>
      <c r="O1336" s="11">
        <v>0.26</v>
      </c>
      <c r="P1336" s="11">
        <v>5</v>
      </c>
      <c r="Q1336" s="11">
        <v>10.7</v>
      </c>
      <c r="R1336" s="11">
        <v>150</v>
      </c>
      <c r="S1336" s="11">
        <v>390</v>
      </c>
      <c r="T1336" s="11">
        <v>100</v>
      </c>
      <c r="W1336">
        <v>0</v>
      </c>
      <c r="X1336">
        <v>1</v>
      </c>
      <c r="Y1336" s="11">
        <v>161</v>
      </c>
      <c r="Z1336">
        <v>8.7818000000000005</v>
      </c>
    </row>
    <row r="1337" spans="1:26" x14ac:dyDescent="0.25">
      <c r="A1337" s="11">
        <v>1.5</v>
      </c>
      <c r="B1337">
        <v>6</v>
      </c>
      <c r="C1337" s="11">
        <v>5</v>
      </c>
      <c r="D1337" s="11">
        <v>6.85</v>
      </c>
      <c r="E1337" s="11">
        <v>105</v>
      </c>
      <c r="F1337" s="11">
        <v>450</v>
      </c>
      <c r="G1337" s="11">
        <v>40</v>
      </c>
      <c r="H1337" s="11">
        <v>0</v>
      </c>
      <c r="I1337" s="11">
        <v>1</v>
      </c>
      <c r="J1337" s="11">
        <v>0</v>
      </c>
      <c r="K1337" s="11">
        <v>4.76</v>
      </c>
      <c r="N1337" s="11">
        <v>1.44</v>
      </c>
      <c r="O1337" s="11">
        <v>0.26</v>
      </c>
      <c r="P1337" s="11">
        <v>5</v>
      </c>
      <c r="Q1337" s="11">
        <v>10.7</v>
      </c>
      <c r="R1337" s="11">
        <v>150</v>
      </c>
      <c r="S1337" s="11">
        <v>390</v>
      </c>
      <c r="T1337" s="11">
        <v>100</v>
      </c>
      <c r="W1337">
        <v>27.5</v>
      </c>
      <c r="X1337">
        <v>1</v>
      </c>
      <c r="Y1337" s="11">
        <v>14</v>
      </c>
      <c r="Z1337">
        <v>12.247699999999998</v>
      </c>
    </row>
    <row r="1338" spans="1:26" x14ac:dyDescent="0.25">
      <c r="A1338" s="11">
        <v>1.5</v>
      </c>
      <c r="B1338">
        <v>6</v>
      </c>
      <c r="C1338" s="11">
        <v>5</v>
      </c>
      <c r="D1338" s="11">
        <v>6.85</v>
      </c>
      <c r="E1338" s="11">
        <v>105</v>
      </c>
      <c r="F1338" s="11">
        <v>450</v>
      </c>
      <c r="G1338" s="11">
        <v>40</v>
      </c>
      <c r="H1338" s="11">
        <v>0</v>
      </c>
      <c r="I1338" s="11">
        <v>1</v>
      </c>
      <c r="J1338" s="11">
        <v>18</v>
      </c>
      <c r="K1338" s="11">
        <v>3.33</v>
      </c>
      <c r="N1338" s="11">
        <v>1.44</v>
      </c>
      <c r="O1338" s="11">
        <v>0.26</v>
      </c>
      <c r="P1338" s="11">
        <v>5</v>
      </c>
      <c r="Q1338" s="11">
        <v>10.7</v>
      </c>
      <c r="R1338" s="11">
        <v>150</v>
      </c>
      <c r="S1338" s="11">
        <v>390</v>
      </c>
      <c r="T1338" s="11">
        <v>100</v>
      </c>
      <c r="W1338">
        <v>27.5</v>
      </c>
      <c r="X1338">
        <v>1</v>
      </c>
      <c r="Y1338" s="11">
        <v>44</v>
      </c>
      <c r="Z1338">
        <v>10.9297</v>
      </c>
    </row>
    <row r="1339" spans="1:26" x14ac:dyDescent="0.25">
      <c r="A1339" s="11">
        <v>1.5</v>
      </c>
      <c r="B1339">
        <v>6</v>
      </c>
      <c r="C1339" s="11">
        <v>5</v>
      </c>
      <c r="D1339" s="11">
        <v>6.85</v>
      </c>
      <c r="E1339" s="11">
        <v>105</v>
      </c>
      <c r="F1339" s="11">
        <v>450</v>
      </c>
      <c r="G1339" s="11">
        <v>40</v>
      </c>
      <c r="H1339" s="11">
        <v>0</v>
      </c>
      <c r="I1339" s="11">
        <v>1</v>
      </c>
      <c r="J1339" s="11">
        <v>40</v>
      </c>
      <c r="K1339" s="11">
        <v>2.23</v>
      </c>
      <c r="N1339" s="11">
        <v>1.44</v>
      </c>
      <c r="O1339" s="11">
        <v>0.26</v>
      </c>
      <c r="P1339" s="11">
        <v>5</v>
      </c>
      <c r="Q1339" s="11">
        <v>10.7</v>
      </c>
      <c r="R1339" s="11">
        <v>150</v>
      </c>
      <c r="S1339" s="11">
        <v>390</v>
      </c>
      <c r="T1339" s="11">
        <v>100</v>
      </c>
      <c r="W1339">
        <v>27.5</v>
      </c>
      <c r="X1339">
        <v>1</v>
      </c>
      <c r="Y1339" s="11">
        <v>73</v>
      </c>
      <c r="Z1339">
        <v>8.3425000000000011</v>
      </c>
    </row>
    <row r="1340" spans="1:26" x14ac:dyDescent="0.25">
      <c r="A1340" s="11">
        <v>1.5</v>
      </c>
      <c r="B1340">
        <v>6</v>
      </c>
      <c r="C1340" s="11">
        <v>5</v>
      </c>
      <c r="D1340" s="11">
        <v>6.85</v>
      </c>
      <c r="E1340" s="11">
        <v>105</v>
      </c>
      <c r="F1340" s="11">
        <v>450</v>
      </c>
      <c r="G1340" s="11">
        <v>40</v>
      </c>
      <c r="H1340" s="11">
        <v>0</v>
      </c>
      <c r="I1340" s="11">
        <v>1</v>
      </c>
      <c r="J1340" s="11">
        <v>66</v>
      </c>
      <c r="K1340" s="11">
        <v>1.91</v>
      </c>
      <c r="N1340" s="11">
        <v>1.44</v>
      </c>
      <c r="O1340" s="11">
        <v>0.26</v>
      </c>
      <c r="P1340" s="11">
        <v>5</v>
      </c>
      <c r="Q1340" s="11">
        <v>10.7</v>
      </c>
      <c r="R1340" s="11">
        <v>150</v>
      </c>
      <c r="S1340" s="11">
        <v>390</v>
      </c>
      <c r="T1340" s="11">
        <v>100</v>
      </c>
      <c r="W1340">
        <v>27.5</v>
      </c>
      <c r="X1340">
        <v>1</v>
      </c>
      <c r="Y1340" s="11">
        <v>103</v>
      </c>
      <c r="Z1340">
        <v>11.759599999999999</v>
      </c>
    </row>
    <row r="1341" spans="1:26" x14ac:dyDescent="0.25">
      <c r="A1341" s="11">
        <v>1.5</v>
      </c>
      <c r="B1341">
        <v>6</v>
      </c>
      <c r="C1341" s="11">
        <v>5</v>
      </c>
      <c r="D1341" s="11">
        <v>6.85</v>
      </c>
      <c r="E1341" s="11">
        <v>105</v>
      </c>
      <c r="F1341" s="11">
        <v>450</v>
      </c>
      <c r="G1341" s="11">
        <v>40</v>
      </c>
      <c r="H1341" s="11">
        <v>0</v>
      </c>
      <c r="I1341" s="11">
        <v>1</v>
      </c>
      <c r="J1341" s="11">
        <v>76</v>
      </c>
      <c r="K1341" s="11">
        <v>2.1</v>
      </c>
      <c r="N1341" s="11">
        <v>1.44</v>
      </c>
      <c r="O1341" s="11">
        <v>0.26</v>
      </c>
      <c r="P1341" s="11">
        <v>5</v>
      </c>
      <c r="Q1341" s="11">
        <v>10.7</v>
      </c>
      <c r="R1341" s="11">
        <v>150</v>
      </c>
      <c r="S1341" s="11">
        <v>390</v>
      </c>
      <c r="T1341" s="11">
        <v>100</v>
      </c>
      <c r="W1341">
        <v>27.5</v>
      </c>
      <c r="X1341">
        <v>1</v>
      </c>
      <c r="Y1341" s="11">
        <v>132</v>
      </c>
      <c r="Z1341">
        <v>11.2714</v>
      </c>
    </row>
    <row r="1342" spans="1:26" x14ac:dyDescent="0.25">
      <c r="A1342" s="11">
        <v>1.5</v>
      </c>
      <c r="B1342">
        <v>6</v>
      </c>
      <c r="C1342" s="11">
        <v>5</v>
      </c>
      <c r="D1342" s="11">
        <v>6.85</v>
      </c>
      <c r="E1342" s="11">
        <v>105</v>
      </c>
      <c r="F1342" s="11">
        <v>450</v>
      </c>
      <c r="G1342" s="11">
        <v>40</v>
      </c>
      <c r="H1342" s="11">
        <v>0</v>
      </c>
      <c r="I1342" s="11">
        <v>1</v>
      </c>
      <c r="J1342" s="11">
        <v>86</v>
      </c>
      <c r="K1342" s="11">
        <v>2.35</v>
      </c>
      <c r="N1342" s="11">
        <v>1.44</v>
      </c>
      <c r="O1342" s="11">
        <v>0.26</v>
      </c>
      <c r="P1342" s="11">
        <v>5</v>
      </c>
      <c r="Q1342" s="11">
        <v>10.7</v>
      </c>
      <c r="R1342" s="11">
        <v>150</v>
      </c>
      <c r="S1342" s="11">
        <v>390</v>
      </c>
      <c r="T1342" s="11">
        <v>100</v>
      </c>
      <c r="W1342">
        <v>27.5</v>
      </c>
      <c r="X1342">
        <v>1</v>
      </c>
      <c r="Y1342" s="11">
        <v>161</v>
      </c>
      <c r="Z1342">
        <v>12.150099999999998</v>
      </c>
    </row>
    <row r="1343" spans="1:26" x14ac:dyDescent="0.25">
      <c r="A1343" s="11">
        <v>1.5</v>
      </c>
      <c r="B1343">
        <v>6</v>
      </c>
      <c r="C1343" s="11">
        <v>5</v>
      </c>
      <c r="D1343" s="11">
        <v>6.85</v>
      </c>
      <c r="E1343" s="11">
        <v>105</v>
      </c>
      <c r="F1343" s="11">
        <v>450</v>
      </c>
      <c r="G1343" s="11">
        <v>40</v>
      </c>
      <c r="H1343" s="11">
        <v>0</v>
      </c>
      <c r="I1343" s="11">
        <v>1</v>
      </c>
      <c r="J1343" s="11">
        <v>95</v>
      </c>
      <c r="K1343" s="11">
        <v>2.4300000000000002</v>
      </c>
      <c r="N1343" s="11">
        <v>1.44</v>
      </c>
      <c r="O1343" s="11">
        <v>0.26</v>
      </c>
      <c r="P1343" s="11">
        <v>5</v>
      </c>
      <c r="Q1343" s="11">
        <v>10.7</v>
      </c>
      <c r="R1343" s="11">
        <v>150</v>
      </c>
      <c r="S1343" s="11">
        <v>390</v>
      </c>
      <c r="T1343" s="11">
        <v>100</v>
      </c>
      <c r="W1343">
        <v>60</v>
      </c>
      <c r="X1343">
        <v>1</v>
      </c>
      <c r="Y1343" s="11">
        <v>14</v>
      </c>
      <c r="Z1343">
        <v>14.651899999999999</v>
      </c>
    </row>
    <row r="1344" spans="1:26" x14ac:dyDescent="0.25">
      <c r="A1344" s="11">
        <v>1.5</v>
      </c>
      <c r="B1344">
        <v>6</v>
      </c>
      <c r="C1344" s="11">
        <v>5</v>
      </c>
      <c r="D1344" s="11">
        <v>6.85</v>
      </c>
      <c r="E1344" s="11">
        <v>105</v>
      </c>
      <c r="F1344" s="11">
        <v>450</v>
      </c>
      <c r="G1344" s="11">
        <v>40</v>
      </c>
      <c r="H1344" s="11">
        <v>0</v>
      </c>
      <c r="I1344" s="11">
        <v>1</v>
      </c>
      <c r="J1344" s="11">
        <v>108</v>
      </c>
      <c r="K1344" s="11">
        <v>2.54</v>
      </c>
      <c r="N1344" s="11">
        <v>1.44</v>
      </c>
      <c r="O1344" s="11">
        <v>0.26</v>
      </c>
      <c r="P1344" s="11">
        <v>5</v>
      </c>
      <c r="Q1344" s="11">
        <v>10.7</v>
      </c>
      <c r="R1344" s="11">
        <v>150</v>
      </c>
      <c r="S1344" s="11">
        <v>390</v>
      </c>
      <c r="T1344" s="11">
        <v>100</v>
      </c>
      <c r="W1344">
        <v>60</v>
      </c>
      <c r="X1344">
        <v>1</v>
      </c>
      <c r="Y1344" s="11">
        <v>44</v>
      </c>
      <c r="Z1344">
        <v>12.150099999999998</v>
      </c>
    </row>
    <row r="1345" spans="1:26" x14ac:dyDescent="0.25">
      <c r="A1345" s="11">
        <v>1.5</v>
      </c>
      <c r="B1345">
        <v>6</v>
      </c>
      <c r="C1345" s="11">
        <v>5</v>
      </c>
      <c r="D1345" s="11">
        <v>6.85</v>
      </c>
      <c r="E1345" s="11">
        <v>105</v>
      </c>
      <c r="F1345" s="11">
        <v>450</v>
      </c>
      <c r="G1345" s="11">
        <v>60</v>
      </c>
      <c r="H1345" s="11">
        <v>0</v>
      </c>
      <c r="I1345" s="11">
        <v>1</v>
      </c>
      <c r="J1345" s="11">
        <v>0</v>
      </c>
      <c r="K1345" s="11">
        <v>4.9800000000000004</v>
      </c>
      <c r="N1345" s="11">
        <v>1.44</v>
      </c>
      <c r="O1345" s="11">
        <v>0.26</v>
      </c>
      <c r="P1345" s="11">
        <v>5</v>
      </c>
      <c r="Q1345" s="11">
        <v>10.7</v>
      </c>
      <c r="R1345" s="11">
        <v>150</v>
      </c>
      <c r="S1345" s="11">
        <v>390</v>
      </c>
      <c r="T1345" s="11">
        <v>100</v>
      </c>
      <c r="W1345">
        <v>60</v>
      </c>
      <c r="X1345">
        <v>1</v>
      </c>
      <c r="Y1345" s="11">
        <v>73</v>
      </c>
      <c r="Z1345">
        <v>11.0762</v>
      </c>
    </row>
    <row r="1346" spans="1:26" x14ac:dyDescent="0.25">
      <c r="A1346" s="11">
        <v>1.5</v>
      </c>
      <c r="B1346">
        <v>6</v>
      </c>
      <c r="C1346" s="11">
        <v>5</v>
      </c>
      <c r="D1346" s="11">
        <v>6.85</v>
      </c>
      <c r="E1346" s="11">
        <v>105</v>
      </c>
      <c r="F1346" s="11">
        <v>450</v>
      </c>
      <c r="G1346" s="11">
        <v>60</v>
      </c>
      <c r="H1346" s="11">
        <v>0</v>
      </c>
      <c r="I1346" s="11">
        <v>1</v>
      </c>
      <c r="J1346" s="11">
        <v>18</v>
      </c>
      <c r="K1346" s="11">
        <v>4.2699999999999996</v>
      </c>
      <c r="N1346" s="11">
        <v>1.44</v>
      </c>
      <c r="O1346" s="11">
        <v>0.26</v>
      </c>
      <c r="P1346" s="11">
        <v>5</v>
      </c>
      <c r="Q1346" s="11">
        <v>10.7</v>
      </c>
      <c r="R1346" s="11">
        <v>150</v>
      </c>
      <c r="S1346" s="11">
        <v>390</v>
      </c>
      <c r="T1346" s="11">
        <v>100</v>
      </c>
      <c r="W1346">
        <v>60</v>
      </c>
      <c r="X1346">
        <v>1</v>
      </c>
      <c r="Y1346" s="11">
        <v>103</v>
      </c>
      <c r="Z1346">
        <v>15.921199999999999</v>
      </c>
    </row>
    <row r="1347" spans="1:26" x14ac:dyDescent="0.25">
      <c r="A1347" s="11">
        <v>1.5</v>
      </c>
      <c r="B1347">
        <v>6</v>
      </c>
      <c r="C1347" s="11">
        <v>5</v>
      </c>
      <c r="D1347" s="11">
        <v>6.85</v>
      </c>
      <c r="E1347" s="11">
        <v>105</v>
      </c>
      <c r="F1347" s="11">
        <v>450</v>
      </c>
      <c r="G1347" s="11">
        <v>60</v>
      </c>
      <c r="H1347" s="11">
        <v>0</v>
      </c>
      <c r="I1347" s="11">
        <v>1</v>
      </c>
      <c r="J1347" s="11">
        <v>40</v>
      </c>
      <c r="K1347" s="11">
        <v>2.15</v>
      </c>
      <c r="N1347" s="11">
        <v>1.44</v>
      </c>
      <c r="O1347" s="11">
        <v>0.26</v>
      </c>
      <c r="P1347" s="11">
        <v>5</v>
      </c>
      <c r="Q1347" s="11">
        <v>10.7</v>
      </c>
      <c r="R1347" s="11">
        <v>150</v>
      </c>
      <c r="S1347" s="11">
        <v>390</v>
      </c>
      <c r="T1347" s="11">
        <v>100</v>
      </c>
      <c r="W1347">
        <v>60</v>
      </c>
      <c r="X1347">
        <v>1</v>
      </c>
      <c r="Y1347" s="11">
        <v>132</v>
      </c>
      <c r="Z1347">
        <v>13.0288</v>
      </c>
    </row>
    <row r="1348" spans="1:26" x14ac:dyDescent="0.25">
      <c r="A1348" s="11">
        <v>1.5</v>
      </c>
      <c r="B1348">
        <v>6</v>
      </c>
      <c r="C1348" s="11">
        <v>5</v>
      </c>
      <c r="D1348" s="11">
        <v>6.85</v>
      </c>
      <c r="E1348" s="11">
        <v>105</v>
      </c>
      <c r="F1348" s="11">
        <v>450</v>
      </c>
      <c r="G1348" s="11">
        <v>60</v>
      </c>
      <c r="H1348" s="11">
        <v>0</v>
      </c>
      <c r="I1348" s="11">
        <v>1</v>
      </c>
      <c r="J1348" s="11">
        <v>66</v>
      </c>
      <c r="K1348" s="11">
        <v>3.05</v>
      </c>
      <c r="N1348" s="11">
        <v>1.44</v>
      </c>
      <c r="O1348" s="11">
        <v>0.26</v>
      </c>
      <c r="P1348" s="11">
        <v>5</v>
      </c>
      <c r="Q1348" s="11">
        <v>10.7</v>
      </c>
      <c r="R1348" s="11">
        <v>150</v>
      </c>
      <c r="S1348" s="11">
        <v>390</v>
      </c>
      <c r="T1348" s="11">
        <v>100</v>
      </c>
      <c r="W1348">
        <v>60</v>
      </c>
      <c r="X1348">
        <v>1</v>
      </c>
      <c r="Y1348" s="11">
        <v>161</v>
      </c>
      <c r="Z1348">
        <v>14.359</v>
      </c>
    </row>
    <row r="1349" spans="1:26" x14ac:dyDescent="0.25">
      <c r="A1349" s="11">
        <v>1.5</v>
      </c>
      <c r="B1349">
        <v>6</v>
      </c>
      <c r="C1349" s="11">
        <v>5</v>
      </c>
      <c r="D1349" s="11">
        <v>6.85</v>
      </c>
      <c r="E1349" s="11">
        <v>105</v>
      </c>
      <c r="F1349" s="11">
        <v>450</v>
      </c>
      <c r="G1349" s="11">
        <v>60</v>
      </c>
      <c r="H1349" s="11">
        <v>0</v>
      </c>
      <c r="I1349" s="11">
        <v>1</v>
      </c>
      <c r="J1349" s="11">
        <v>76</v>
      </c>
      <c r="K1349" s="11">
        <v>3.66</v>
      </c>
      <c r="N1349" s="11">
        <v>1.44</v>
      </c>
      <c r="O1349" s="11">
        <v>0.26</v>
      </c>
      <c r="P1349" s="11">
        <v>5</v>
      </c>
      <c r="Q1349" s="11">
        <v>10.7</v>
      </c>
      <c r="R1349" s="11">
        <v>150</v>
      </c>
      <c r="S1349" s="11">
        <v>495</v>
      </c>
      <c r="T1349" s="11">
        <v>100</v>
      </c>
      <c r="W1349">
        <v>0</v>
      </c>
      <c r="X1349">
        <v>1</v>
      </c>
      <c r="Y1349" s="11">
        <v>14</v>
      </c>
      <c r="Z1349">
        <v>12.906899999999998</v>
      </c>
    </row>
    <row r="1350" spans="1:26" x14ac:dyDescent="0.25">
      <c r="A1350" s="11">
        <v>1.5</v>
      </c>
      <c r="B1350">
        <v>6</v>
      </c>
      <c r="C1350" s="11">
        <v>5</v>
      </c>
      <c r="D1350" s="11">
        <v>6.85</v>
      </c>
      <c r="E1350" s="11">
        <v>105</v>
      </c>
      <c r="F1350" s="11">
        <v>450</v>
      </c>
      <c r="G1350" s="11">
        <v>60</v>
      </c>
      <c r="H1350" s="11">
        <v>0</v>
      </c>
      <c r="I1350" s="11">
        <v>1</v>
      </c>
      <c r="J1350" s="11">
        <v>86</v>
      </c>
      <c r="K1350" s="11">
        <v>3.75</v>
      </c>
      <c r="N1350" s="11">
        <v>1.44</v>
      </c>
      <c r="O1350" s="11">
        <v>0.26</v>
      </c>
      <c r="P1350" s="11">
        <v>5</v>
      </c>
      <c r="Q1350" s="11">
        <v>10.7</v>
      </c>
      <c r="R1350" s="11">
        <v>150</v>
      </c>
      <c r="S1350" s="11">
        <v>495</v>
      </c>
      <c r="T1350" s="11">
        <v>100</v>
      </c>
      <c r="W1350">
        <v>0</v>
      </c>
      <c r="X1350">
        <v>1</v>
      </c>
      <c r="Y1350" s="11">
        <v>44</v>
      </c>
      <c r="Z1350">
        <v>9.8838000000000008</v>
      </c>
    </row>
    <row r="1351" spans="1:26" x14ac:dyDescent="0.25">
      <c r="A1351" s="11">
        <v>1.5</v>
      </c>
      <c r="B1351">
        <v>6</v>
      </c>
      <c r="C1351" s="11">
        <v>5</v>
      </c>
      <c r="D1351" s="11">
        <v>6.85</v>
      </c>
      <c r="E1351" s="11">
        <v>105</v>
      </c>
      <c r="F1351" s="11">
        <v>450</v>
      </c>
      <c r="G1351" s="11">
        <v>60</v>
      </c>
      <c r="H1351" s="11">
        <v>0</v>
      </c>
      <c r="I1351" s="11">
        <v>1</v>
      </c>
      <c r="J1351" s="11">
        <v>95</v>
      </c>
      <c r="K1351" s="11">
        <v>3.81</v>
      </c>
      <c r="N1351" s="11">
        <v>1.44</v>
      </c>
      <c r="O1351" s="11">
        <v>0.26</v>
      </c>
      <c r="P1351" s="11">
        <v>5</v>
      </c>
      <c r="Q1351" s="11">
        <v>10.7</v>
      </c>
      <c r="R1351" s="11">
        <v>150</v>
      </c>
      <c r="S1351" s="11">
        <v>495</v>
      </c>
      <c r="T1351" s="11">
        <v>100</v>
      </c>
      <c r="W1351">
        <v>0</v>
      </c>
      <c r="X1351">
        <v>1</v>
      </c>
      <c r="Y1351" s="11">
        <v>73</v>
      </c>
      <c r="Z1351">
        <v>8.1492000000000004</v>
      </c>
    </row>
    <row r="1352" spans="1:26" x14ac:dyDescent="0.25">
      <c r="A1352" s="11">
        <v>1.5</v>
      </c>
      <c r="B1352">
        <v>6</v>
      </c>
      <c r="C1352" s="11">
        <v>5</v>
      </c>
      <c r="D1352" s="11">
        <v>6.85</v>
      </c>
      <c r="E1352" s="11">
        <v>105</v>
      </c>
      <c r="F1352" s="11">
        <v>450</v>
      </c>
      <c r="G1352" s="11">
        <v>60</v>
      </c>
      <c r="H1352" s="11">
        <v>0</v>
      </c>
      <c r="I1352" s="11">
        <v>1</v>
      </c>
      <c r="J1352" s="11">
        <v>108</v>
      </c>
      <c r="K1352" s="11">
        <v>4.0599999999999996</v>
      </c>
      <c r="N1352" s="11">
        <v>1.44</v>
      </c>
      <c r="O1352" s="11">
        <v>0.26</v>
      </c>
      <c r="P1352" s="11">
        <v>5</v>
      </c>
      <c r="Q1352" s="11">
        <v>10.7</v>
      </c>
      <c r="R1352" s="11">
        <v>150</v>
      </c>
      <c r="S1352" s="11">
        <v>495</v>
      </c>
      <c r="T1352" s="11">
        <v>100</v>
      </c>
      <c r="W1352">
        <v>0</v>
      </c>
      <c r="X1352">
        <v>1</v>
      </c>
      <c r="Y1352" s="11">
        <v>103</v>
      </c>
      <c r="Z1352">
        <v>10.5281</v>
      </c>
    </row>
    <row r="1353" spans="1:26" x14ac:dyDescent="0.25">
      <c r="A1353" s="11">
        <v>1.5</v>
      </c>
      <c r="B1353">
        <v>6</v>
      </c>
      <c r="C1353" s="11">
        <v>5</v>
      </c>
      <c r="D1353" s="11">
        <v>6.85</v>
      </c>
      <c r="E1353" s="11">
        <v>105</v>
      </c>
      <c r="F1353" s="11">
        <v>450</v>
      </c>
      <c r="G1353" s="11">
        <v>80</v>
      </c>
      <c r="H1353" s="11">
        <v>0</v>
      </c>
      <c r="I1353" s="11">
        <v>1</v>
      </c>
      <c r="J1353" s="11">
        <v>0</v>
      </c>
      <c r="K1353" s="11">
        <v>4.3600000000000003</v>
      </c>
      <c r="N1353" s="11">
        <v>1.44</v>
      </c>
      <c r="O1353" s="11">
        <v>0.26</v>
      </c>
      <c r="P1353" s="11">
        <v>5</v>
      </c>
      <c r="Q1353" s="11">
        <v>10.7</v>
      </c>
      <c r="R1353" s="11">
        <v>150</v>
      </c>
      <c r="S1353" s="11">
        <v>495</v>
      </c>
      <c r="T1353" s="11">
        <v>100</v>
      </c>
      <c r="W1353">
        <v>0</v>
      </c>
      <c r="X1353">
        <v>1</v>
      </c>
      <c r="Y1353" s="11">
        <v>132</v>
      </c>
      <c r="Z1353">
        <v>7.7526999999999999</v>
      </c>
    </row>
    <row r="1354" spans="1:26" x14ac:dyDescent="0.25">
      <c r="A1354" s="11">
        <v>1.5</v>
      </c>
      <c r="B1354">
        <v>6</v>
      </c>
      <c r="C1354" s="11">
        <v>5</v>
      </c>
      <c r="D1354" s="11">
        <v>6.85</v>
      </c>
      <c r="E1354" s="11">
        <v>105</v>
      </c>
      <c r="F1354" s="11">
        <v>450</v>
      </c>
      <c r="G1354" s="11">
        <v>80</v>
      </c>
      <c r="H1354" s="11">
        <v>0</v>
      </c>
      <c r="I1354" s="11">
        <v>1</v>
      </c>
      <c r="J1354" s="11">
        <v>18</v>
      </c>
      <c r="K1354" s="11">
        <v>4.1100000000000003</v>
      </c>
      <c r="N1354" s="11">
        <v>1.44</v>
      </c>
      <c r="O1354" s="11">
        <v>0.26</v>
      </c>
      <c r="P1354" s="11">
        <v>5</v>
      </c>
      <c r="Q1354" s="11">
        <v>10.7</v>
      </c>
      <c r="R1354" s="11">
        <v>150</v>
      </c>
      <c r="S1354" s="11">
        <v>495</v>
      </c>
      <c r="T1354" s="11">
        <v>100</v>
      </c>
      <c r="W1354">
        <v>0</v>
      </c>
      <c r="X1354">
        <v>1</v>
      </c>
      <c r="Y1354" s="11">
        <v>161</v>
      </c>
      <c r="Z1354">
        <v>8.3970000000000002</v>
      </c>
    </row>
    <row r="1355" spans="1:26" x14ac:dyDescent="0.25">
      <c r="A1355" s="11">
        <v>1.5</v>
      </c>
      <c r="B1355">
        <v>6</v>
      </c>
      <c r="C1355" s="11">
        <v>5</v>
      </c>
      <c r="D1355" s="11">
        <v>6.85</v>
      </c>
      <c r="E1355" s="11">
        <v>105</v>
      </c>
      <c r="F1355" s="11">
        <v>450</v>
      </c>
      <c r="G1355" s="11">
        <v>80</v>
      </c>
      <c r="H1355" s="11">
        <v>0</v>
      </c>
      <c r="I1355" s="11">
        <v>1</v>
      </c>
      <c r="J1355" s="11">
        <v>40</v>
      </c>
      <c r="K1355" s="11">
        <v>2.1</v>
      </c>
      <c r="N1355" s="11">
        <v>1.44</v>
      </c>
      <c r="O1355" s="11">
        <v>0.26</v>
      </c>
      <c r="P1355" s="11">
        <v>5</v>
      </c>
      <c r="Q1355" s="11">
        <v>10.7</v>
      </c>
      <c r="R1355" s="11">
        <v>150</v>
      </c>
      <c r="S1355" s="11">
        <v>495</v>
      </c>
      <c r="T1355" s="11">
        <v>100</v>
      </c>
      <c r="W1355">
        <v>27.5</v>
      </c>
      <c r="X1355">
        <v>1</v>
      </c>
      <c r="Y1355" s="11">
        <v>14</v>
      </c>
      <c r="Z1355">
        <v>12.361800000000001</v>
      </c>
    </row>
    <row r="1356" spans="1:26" x14ac:dyDescent="0.25">
      <c r="A1356" s="11">
        <v>1.5</v>
      </c>
      <c r="B1356">
        <v>6</v>
      </c>
      <c r="C1356" s="11">
        <v>5</v>
      </c>
      <c r="D1356" s="11">
        <v>6.85</v>
      </c>
      <c r="E1356" s="11">
        <v>105</v>
      </c>
      <c r="F1356" s="11">
        <v>450</v>
      </c>
      <c r="G1356" s="11">
        <v>80</v>
      </c>
      <c r="H1356" s="11">
        <v>0</v>
      </c>
      <c r="I1356" s="11">
        <v>1</v>
      </c>
      <c r="J1356" s="11">
        <v>66</v>
      </c>
      <c r="K1356" s="11">
        <v>2.96</v>
      </c>
      <c r="N1356" s="11">
        <v>1.44</v>
      </c>
      <c r="O1356" s="11">
        <v>0.26</v>
      </c>
      <c r="P1356" s="11">
        <v>5</v>
      </c>
      <c r="Q1356" s="11">
        <v>10.7</v>
      </c>
      <c r="R1356" s="11">
        <v>150</v>
      </c>
      <c r="S1356" s="11">
        <v>495</v>
      </c>
      <c r="T1356" s="11">
        <v>100</v>
      </c>
      <c r="W1356">
        <v>27.5</v>
      </c>
      <c r="X1356">
        <v>1</v>
      </c>
      <c r="Y1356" s="11">
        <v>44</v>
      </c>
      <c r="Z1356">
        <v>13.154699999999998</v>
      </c>
    </row>
    <row r="1357" spans="1:26" x14ac:dyDescent="0.25">
      <c r="A1357" s="11">
        <v>1.5</v>
      </c>
      <c r="B1357">
        <v>6</v>
      </c>
      <c r="C1357" s="11">
        <v>5</v>
      </c>
      <c r="D1357" s="11">
        <v>6.85</v>
      </c>
      <c r="E1357" s="11">
        <v>105</v>
      </c>
      <c r="F1357" s="11">
        <v>450</v>
      </c>
      <c r="G1357" s="11">
        <v>80</v>
      </c>
      <c r="H1357" s="11">
        <v>0</v>
      </c>
      <c r="I1357" s="11">
        <v>1</v>
      </c>
      <c r="J1357" s="11">
        <v>76</v>
      </c>
      <c r="K1357" s="11">
        <v>3.23</v>
      </c>
      <c r="N1357" s="11">
        <v>1.44</v>
      </c>
      <c r="O1357" s="11">
        <v>0.26</v>
      </c>
      <c r="P1357" s="11">
        <v>5</v>
      </c>
      <c r="Q1357" s="11">
        <v>10.7</v>
      </c>
      <c r="R1357" s="11">
        <v>150</v>
      </c>
      <c r="S1357" s="11">
        <v>495</v>
      </c>
      <c r="T1357" s="11">
        <v>100</v>
      </c>
      <c r="W1357">
        <v>27.5</v>
      </c>
      <c r="X1357">
        <v>1</v>
      </c>
      <c r="Y1357" s="11">
        <v>73</v>
      </c>
      <c r="Z1357">
        <v>11.0732</v>
      </c>
    </row>
    <row r="1358" spans="1:26" x14ac:dyDescent="0.25">
      <c r="A1358" s="11">
        <v>1.5</v>
      </c>
      <c r="B1358">
        <v>6</v>
      </c>
      <c r="C1358" s="11">
        <v>5</v>
      </c>
      <c r="D1358" s="11">
        <v>6.85</v>
      </c>
      <c r="E1358" s="11">
        <v>105</v>
      </c>
      <c r="F1358" s="11">
        <v>450</v>
      </c>
      <c r="G1358" s="11">
        <v>80</v>
      </c>
      <c r="H1358" s="11">
        <v>0</v>
      </c>
      <c r="I1358" s="11">
        <v>1</v>
      </c>
      <c r="J1358" s="11">
        <v>86</v>
      </c>
      <c r="K1358" s="11">
        <v>3.64</v>
      </c>
      <c r="N1358" s="11">
        <v>1.44</v>
      </c>
      <c r="O1358" s="11">
        <v>0.26</v>
      </c>
      <c r="P1358" s="11">
        <v>5</v>
      </c>
      <c r="Q1358" s="11">
        <v>10.7</v>
      </c>
      <c r="R1358" s="11">
        <v>150</v>
      </c>
      <c r="S1358" s="11">
        <v>495</v>
      </c>
      <c r="T1358" s="11">
        <v>100</v>
      </c>
      <c r="W1358">
        <v>27.5</v>
      </c>
      <c r="X1358">
        <v>1</v>
      </c>
      <c r="Y1358" s="11">
        <v>103</v>
      </c>
      <c r="Z1358">
        <v>12.411300000000001</v>
      </c>
    </row>
    <row r="1359" spans="1:26" x14ac:dyDescent="0.25">
      <c r="A1359" s="11">
        <v>1.5</v>
      </c>
      <c r="B1359">
        <v>6</v>
      </c>
      <c r="C1359" s="11">
        <v>5</v>
      </c>
      <c r="D1359" s="11">
        <v>6.85</v>
      </c>
      <c r="E1359" s="11">
        <v>105</v>
      </c>
      <c r="F1359" s="11">
        <v>450</v>
      </c>
      <c r="G1359" s="11">
        <v>80</v>
      </c>
      <c r="H1359" s="11">
        <v>0</v>
      </c>
      <c r="I1359" s="11">
        <v>1</v>
      </c>
      <c r="J1359" s="11">
        <v>95</v>
      </c>
      <c r="K1359" s="11">
        <v>3.7</v>
      </c>
      <c r="N1359" s="11">
        <v>1.44</v>
      </c>
      <c r="O1359" s="11">
        <v>0.26</v>
      </c>
      <c r="P1359" s="11">
        <v>5</v>
      </c>
      <c r="Q1359" s="11">
        <v>10.7</v>
      </c>
      <c r="R1359" s="11">
        <v>150</v>
      </c>
      <c r="S1359" s="11">
        <v>495</v>
      </c>
      <c r="T1359" s="11">
        <v>100</v>
      </c>
      <c r="W1359">
        <v>27.5</v>
      </c>
      <c r="X1359">
        <v>1</v>
      </c>
      <c r="Y1359" s="11">
        <v>132</v>
      </c>
      <c r="Z1359">
        <v>7.1084999999999994</v>
      </c>
    </row>
    <row r="1360" spans="1:26" x14ac:dyDescent="0.25">
      <c r="A1360" s="11">
        <v>1.5</v>
      </c>
      <c r="B1360">
        <v>6</v>
      </c>
      <c r="C1360" s="11">
        <v>5</v>
      </c>
      <c r="D1360" s="11">
        <v>6.85</v>
      </c>
      <c r="E1360" s="11">
        <v>105</v>
      </c>
      <c r="F1360" s="11">
        <v>450</v>
      </c>
      <c r="G1360" s="11">
        <v>80</v>
      </c>
      <c r="H1360" s="11">
        <v>0</v>
      </c>
      <c r="I1360" s="11">
        <v>1</v>
      </c>
      <c r="J1360" s="11">
        <v>108</v>
      </c>
      <c r="K1360" s="11">
        <v>4.2</v>
      </c>
      <c r="N1360" s="11">
        <v>1.44</v>
      </c>
      <c r="O1360" s="11">
        <v>0.26</v>
      </c>
      <c r="P1360" s="11">
        <v>5</v>
      </c>
      <c r="Q1360" s="11">
        <v>10.7</v>
      </c>
      <c r="R1360" s="11">
        <v>150</v>
      </c>
      <c r="S1360" s="11">
        <v>495</v>
      </c>
      <c r="T1360" s="11">
        <v>100</v>
      </c>
      <c r="W1360">
        <v>27.5</v>
      </c>
      <c r="X1360">
        <v>1</v>
      </c>
      <c r="Y1360" s="11">
        <v>161</v>
      </c>
      <c r="Z1360">
        <v>8.0005000000000006</v>
      </c>
    </row>
    <row r="1361" spans="1:26" x14ac:dyDescent="0.25">
      <c r="A1361" s="11">
        <v>1.5</v>
      </c>
      <c r="B1361">
        <v>1</v>
      </c>
      <c r="C1361" s="11">
        <v>5</v>
      </c>
      <c r="D1361" s="11">
        <v>5.2</v>
      </c>
      <c r="E1361" s="11">
        <v>147</v>
      </c>
      <c r="F1361" s="11">
        <v>375</v>
      </c>
      <c r="G1361" s="11">
        <v>20</v>
      </c>
      <c r="H1361" s="11">
        <v>0</v>
      </c>
      <c r="I1361" s="11">
        <v>1</v>
      </c>
      <c r="J1361" s="11">
        <v>0</v>
      </c>
      <c r="K1361">
        <v>0.69701000000000002</v>
      </c>
      <c r="N1361" s="11">
        <v>1.44</v>
      </c>
      <c r="O1361" s="11">
        <v>0.26</v>
      </c>
      <c r="P1361" s="11">
        <v>5</v>
      </c>
      <c r="Q1361" s="11">
        <v>10.7</v>
      </c>
      <c r="R1361" s="11">
        <v>150</v>
      </c>
      <c r="S1361" s="11">
        <v>495</v>
      </c>
      <c r="T1361" s="11">
        <v>100</v>
      </c>
      <c r="W1361">
        <v>60</v>
      </c>
      <c r="X1361">
        <v>1</v>
      </c>
      <c r="Y1361" s="11">
        <v>14</v>
      </c>
      <c r="Z1361">
        <v>14.691099999999999</v>
      </c>
    </row>
    <row r="1362" spans="1:26" x14ac:dyDescent="0.25">
      <c r="A1362" s="11">
        <v>1.5</v>
      </c>
      <c r="B1362">
        <v>1</v>
      </c>
      <c r="C1362" s="11">
        <v>5</v>
      </c>
      <c r="D1362" s="11">
        <v>5.2</v>
      </c>
      <c r="E1362" s="11">
        <v>147</v>
      </c>
      <c r="F1362" s="11">
        <v>375</v>
      </c>
      <c r="G1362" s="11">
        <v>40</v>
      </c>
      <c r="H1362" s="11">
        <v>0</v>
      </c>
      <c r="I1362" s="11">
        <v>1</v>
      </c>
      <c r="J1362" s="11">
        <v>0</v>
      </c>
      <c r="K1362">
        <v>0.63046000000000002</v>
      </c>
      <c r="N1362" s="11">
        <v>1.44</v>
      </c>
      <c r="O1362" s="11">
        <v>0.26</v>
      </c>
      <c r="P1362" s="11">
        <v>5</v>
      </c>
      <c r="Q1362" s="11">
        <v>10.7</v>
      </c>
      <c r="R1362" s="11">
        <v>150</v>
      </c>
      <c r="S1362" s="11">
        <v>495</v>
      </c>
      <c r="T1362" s="11">
        <v>100</v>
      </c>
      <c r="W1362">
        <v>60</v>
      </c>
      <c r="X1362">
        <v>1</v>
      </c>
      <c r="Y1362" s="11">
        <v>44</v>
      </c>
      <c r="Z1362">
        <v>16.128299999999999</v>
      </c>
    </row>
    <row r="1363" spans="1:26" x14ac:dyDescent="0.25">
      <c r="A1363" s="11">
        <v>1.5</v>
      </c>
      <c r="B1363">
        <v>1</v>
      </c>
      <c r="C1363" s="11">
        <v>5</v>
      </c>
      <c r="D1363" s="11">
        <v>5.2</v>
      </c>
      <c r="E1363" s="11">
        <v>147</v>
      </c>
      <c r="F1363" s="11">
        <v>375</v>
      </c>
      <c r="G1363" s="11">
        <v>60</v>
      </c>
      <c r="H1363" s="11">
        <v>0</v>
      </c>
      <c r="I1363" s="11">
        <v>1</v>
      </c>
      <c r="J1363" s="11">
        <v>0</v>
      </c>
      <c r="K1363">
        <v>0.71153999999999995</v>
      </c>
      <c r="N1363" s="11">
        <v>1.44</v>
      </c>
      <c r="O1363" s="11">
        <v>0.26</v>
      </c>
      <c r="P1363" s="11">
        <v>5</v>
      </c>
      <c r="Q1363" s="11">
        <v>10.7</v>
      </c>
      <c r="R1363" s="11">
        <v>150</v>
      </c>
      <c r="S1363" s="11">
        <v>495</v>
      </c>
      <c r="T1363" s="11">
        <v>100</v>
      </c>
      <c r="W1363">
        <v>60</v>
      </c>
      <c r="X1363">
        <v>1</v>
      </c>
      <c r="Y1363" s="11">
        <v>73</v>
      </c>
      <c r="Z1363">
        <v>13.6503</v>
      </c>
    </row>
    <row r="1364" spans="1:26" x14ac:dyDescent="0.25">
      <c r="A1364" s="11">
        <v>1.5</v>
      </c>
      <c r="B1364">
        <v>1</v>
      </c>
      <c r="C1364" s="11">
        <v>5</v>
      </c>
      <c r="D1364" s="11">
        <v>5.2</v>
      </c>
      <c r="E1364" s="11">
        <v>147</v>
      </c>
      <c r="F1364" s="11">
        <v>375</v>
      </c>
      <c r="G1364" s="11">
        <v>80</v>
      </c>
      <c r="H1364" s="11">
        <v>0</v>
      </c>
      <c r="I1364" s="11">
        <v>1</v>
      </c>
      <c r="J1364" s="11">
        <v>0</v>
      </c>
      <c r="K1364">
        <v>0.72375999999999996</v>
      </c>
      <c r="N1364" s="11">
        <v>1.44</v>
      </c>
      <c r="O1364" s="11">
        <v>0.26</v>
      </c>
      <c r="P1364" s="11">
        <v>5</v>
      </c>
      <c r="Q1364" s="11">
        <v>10.7</v>
      </c>
      <c r="R1364" s="11">
        <v>150</v>
      </c>
      <c r="S1364" s="11">
        <v>495</v>
      </c>
      <c r="T1364" s="11">
        <v>100</v>
      </c>
      <c r="W1364">
        <v>60</v>
      </c>
      <c r="X1364">
        <v>1</v>
      </c>
      <c r="Y1364" s="11">
        <v>103</v>
      </c>
      <c r="Z1364">
        <v>13.6008</v>
      </c>
    </row>
    <row r="1365" spans="1:26" x14ac:dyDescent="0.25">
      <c r="A1365" s="11">
        <v>1.5</v>
      </c>
      <c r="B1365">
        <v>1</v>
      </c>
      <c r="C1365" s="11">
        <v>5</v>
      </c>
      <c r="D1365" s="11">
        <v>5.2</v>
      </c>
      <c r="E1365" s="11">
        <v>147</v>
      </c>
      <c r="F1365" s="11">
        <v>375</v>
      </c>
      <c r="G1365" s="11">
        <v>100</v>
      </c>
      <c r="H1365" s="11">
        <v>0</v>
      </c>
      <c r="I1365" s="11">
        <v>1</v>
      </c>
      <c r="J1365" s="11">
        <v>0</v>
      </c>
      <c r="K1365">
        <v>0.69342999999999999</v>
      </c>
      <c r="N1365" s="11">
        <v>1.44</v>
      </c>
      <c r="O1365" s="11">
        <v>0.26</v>
      </c>
      <c r="P1365" s="11">
        <v>5</v>
      </c>
      <c r="Q1365" s="11">
        <v>10.7</v>
      </c>
      <c r="R1365" s="11">
        <v>150</v>
      </c>
      <c r="S1365" s="11">
        <v>495</v>
      </c>
      <c r="T1365" s="11">
        <v>100</v>
      </c>
      <c r="W1365">
        <v>60</v>
      </c>
      <c r="X1365">
        <v>1</v>
      </c>
      <c r="Y1365" s="11">
        <v>132</v>
      </c>
      <c r="Z1365">
        <v>8.7439</v>
      </c>
    </row>
    <row r="1366" spans="1:26" x14ac:dyDescent="0.25">
      <c r="A1366" s="11">
        <v>1.5</v>
      </c>
      <c r="B1366">
        <v>1</v>
      </c>
      <c r="C1366" s="11">
        <v>5</v>
      </c>
      <c r="D1366" s="11">
        <v>5.2</v>
      </c>
      <c r="E1366" s="11">
        <v>147</v>
      </c>
      <c r="F1366" s="11">
        <v>375</v>
      </c>
      <c r="G1366" s="11">
        <v>20</v>
      </c>
      <c r="H1366" s="11">
        <v>0</v>
      </c>
      <c r="I1366" s="11">
        <v>1</v>
      </c>
      <c r="J1366" s="11">
        <v>25</v>
      </c>
      <c r="K1366">
        <v>0.54683999999999999</v>
      </c>
      <c r="N1366" s="11">
        <v>1.44</v>
      </c>
      <c r="O1366" s="11">
        <v>0.26</v>
      </c>
      <c r="P1366" s="11">
        <v>5</v>
      </c>
      <c r="Q1366" s="11">
        <v>10.7</v>
      </c>
      <c r="R1366" s="11">
        <v>150</v>
      </c>
      <c r="S1366" s="11">
        <v>495</v>
      </c>
      <c r="T1366" s="11">
        <v>100</v>
      </c>
      <c r="W1366">
        <v>60</v>
      </c>
      <c r="X1366">
        <v>1</v>
      </c>
      <c r="Y1366" s="11">
        <v>161</v>
      </c>
      <c r="Z1366">
        <v>10.032499999999999</v>
      </c>
    </row>
    <row r="1367" spans="1:26" x14ac:dyDescent="0.25">
      <c r="A1367" s="11">
        <v>1.5</v>
      </c>
      <c r="B1367">
        <v>1</v>
      </c>
      <c r="C1367" s="11">
        <v>5</v>
      </c>
      <c r="D1367" s="11">
        <v>5.2</v>
      </c>
      <c r="E1367" s="11">
        <v>147</v>
      </c>
      <c r="F1367" s="11">
        <v>375</v>
      </c>
      <c r="G1367" s="11">
        <v>40</v>
      </c>
      <c r="H1367" s="11">
        <v>0</v>
      </c>
      <c r="I1367" s="11">
        <v>1</v>
      </c>
      <c r="J1367" s="11">
        <v>25</v>
      </c>
      <c r="K1367">
        <v>0.41837000000000002</v>
      </c>
      <c r="N1367" s="11">
        <v>1.44</v>
      </c>
      <c r="O1367" s="11">
        <v>0.26</v>
      </c>
      <c r="P1367" s="11">
        <v>5</v>
      </c>
      <c r="Q1367" s="11">
        <v>10.7</v>
      </c>
      <c r="R1367" s="11">
        <v>150</v>
      </c>
      <c r="S1367" s="11">
        <v>285</v>
      </c>
      <c r="T1367">
        <v>5</v>
      </c>
      <c r="W1367">
        <v>0</v>
      </c>
      <c r="X1367">
        <v>1</v>
      </c>
      <c r="Y1367" s="11">
        <v>360</v>
      </c>
      <c r="Z1367">
        <v>4.5333000000000006</v>
      </c>
    </row>
    <row r="1368" spans="1:26" x14ac:dyDescent="0.25">
      <c r="A1368" s="11">
        <v>1.5</v>
      </c>
      <c r="B1368">
        <v>1</v>
      </c>
      <c r="C1368" s="11">
        <v>5</v>
      </c>
      <c r="D1368" s="11">
        <v>5.2</v>
      </c>
      <c r="E1368" s="11">
        <v>147</v>
      </c>
      <c r="F1368" s="11">
        <v>375</v>
      </c>
      <c r="G1368" s="11">
        <v>60</v>
      </c>
      <c r="H1368" s="11">
        <v>0</v>
      </c>
      <c r="I1368" s="11">
        <v>1</v>
      </c>
      <c r="J1368" s="11">
        <v>25</v>
      </c>
      <c r="K1368">
        <v>0.55779000000000001</v>
      </c>
      <c r="N1368" s="11">
        <v>1.44</v>
      </c>
      <c r="O1368" s="11">
        <v>0.26</v>
      </c>
      <c r="P1368" s="11">
        <v>5</v>
      </c>
      <c r="Q1368" s="11">
        <v>10.7</v>
      </c>
      <c r="R1368" s="11">
        <v>150</v>
      </c>
      <c r="S1368" s="11">
        <v>285</v>
      </c>
      <c r="T1368" s="11">
        <v>10</v>
      </c>
      <c r="W1368">
        <v>0</v>
      </c>
      <c r="X1368">
        <v>1</v>
      </c>
      <c r="Y1368" s="11">
        <v>360</v>
      </c>
      <c r="Z1368">
        <v>7.0525000000000002</v>
      </c>
    </row>
    <row r="1369" spans="1:26" x14ac:dyDescent="0.25">
      <c r="A1369" s="11">
        <v>1.5</v>
      </c>
      <c r="B1369">
        <v>1</v>
      </c>
      <c r="C1369" s="11">
        <v>5</v>
      </c>
      <c r="D1369" s="11">
        <v>5.2</v>
      </c>
      <c r="E1369" s="11">
        <v>147</v>
      </c>
      <c r="F1369" s="11">
        <v>375</v>
      </c>
      <c r="G1369" s="11">
        <v>80</v>
      </c>
      <c r="H1369" s="11">
        <v>0</v>
      </c>
      <c r="I1369" s="11">
        <v>1</v>
      </c>
      <c r="J1369" s="11">
        <v>25</v>
      </c>
      <c r="K1369">
        <v>0.77093999999999996</v>
      </c>
      <c r="N1369" s="11">
        <v>1.44</v>
      </c>
      <c r="O1369" s="11">
        <v>0.26</v>
      </c>
      <c r="P1369" s="11">
        <v>5</v>
      </c>
      <c r="Q1369" s="11">
        <v>10.7</v>
      </c>
      <c r="R1369" s="11">
        <v>150</v>
      </c>
      <c r="S1369" s="11">
        <v>285</v>
      </c>
      <c r="T1369" s="11">
        <v>20</v>
      </c>
      <c r="W1369">
        <v>0</v>
      </c>
      <c r="X1369">
        <v>1</v>
      </c>
      <c r="Y1369" s="11">
        <v>360</v>
      </c>
      <c r="Z1369">
        <v>7.8951000000000002</v>
      </c>
    </row>
    <row r="1370" spans="1:26" x14ac:dyDescent="0.25">
      <c r="A1370" s="11">
        <v>1.5</v>
      </c>
      <c r="B1370">
        <v>1</v>
      </c>
      <c r="C1370" s="11">
        <v>5</v>
      </c>
      <c r="D1370" s="11">
        <v>5.2</v>
      </c>
      <c r="E1370" s="11">
        <v>147</v>
      </c>
      <c r="F1370" s="11">
        <v>375</v>
      </c>
      <c r="G1370" s="11">
        <v>100</v>
      </c>
      <c r="H1370" s="11">
        <v>0</v>
      </c>
      <c r="I1370" s="11">
        <v>1</v>
      </c>
      <c r="J1370" s="11">
        <v>25</v>
      </c>
      <c r="K1370">
        <v>0.58686000000000005</v>
      </c>
      <c r="N1370" s="11">
        <v>1.44</v>
      </c>
      <c r="O1370" s="11">
        <v>0.26</v>
      </c>
      <c r="P1370" s="11">
        <v>5</v>
      </c>
      <c r="Q1370" s="11">
        <v>10.7</v>
      </c>
      <c r="R1370" s="11">
        <v>150</v>
      </c>
      <c r="S1370" s="11">
        <v>285</v>
      </c>
      <c r="T1370" s="11">
        <v>40</v>
      </c>
      <c r="W1370">
        <v>0</v>
      </c>
      <c r="X1370">
        <v>1</v>
      </c>
      <c r="Y1370" s="11">
        <v>360</v>
      </c>
      <c r="Z1370">
        <v>8.5399999999999991</v>
      </c>
    </row>
    <row r="1371" spans="1:26" x14ac:dyDescent="0.25">
      <c r="A1371" s="11">
        <v>1.5</v>
      </c>
      <c r="B1371">
        <v>1</v>
      </c>
      <c r="C1371" s="11">
        <v>5</v>
      </c>
      <c r="D1371" s="11">
        <v>5.2</v>
      </c>
      <c r="E1371" s="11">
        <v>147</v>
      </c>
      <c r="F1371" s="11">
        <v>375</v>
      </c>
      <c r="G1371" s="11">
        <v>20</v>
      </c>
      <c r="H1371" s="11">
        <v>0</v>
      </c>
      <c r="I1371" s="11">
        <v>1</v>
      </c>
      <c r="J1371" s="11">
        <v>55</v>
      </c>
      <c r="K1371">
        <v>0.57106000000000001</v>
      </c>
      <c r="N1371" s="11">
        <v>1.44</v>
      </c>
      <c r="O1371" s="11">
        <v>0.26</v>
      </c>
      <c r="P1371" s="11">
        <v>5</v>
      </c>
      <c r="Q1371" s="11">
        <v>10.7</v>
      </c>
      <c r="R1371" s="11">
        <v>150</v>
      </c>
      <c r="S1371" s="11">
        <v>285</v>
      </c>
      <c r="T1371" s="11">
        <v>60</v>
      </c>
      <c r="W1371">
        <v>0</v>
      </c>
      <c r="X1371">
        <v>1</v>
      </c>
      <c r="Y1371" s="11">
        <v>360</v>
      </c>
      <c r="Z1371">
        <v>12.495000000000001</v>
      </c>
    </row>
    <row r="1372" spans="1:26" x14ac:dyDescent="0.25">
      <c r="A1372" s="11">
        <v>1.5</v>
      </c>
      <c r="B1372">
        <v>1</v>
      </c>
      <c r="C1372" s="11">
        <v>5</v>
      </c>
      <c r="D1372" s="11">
        <v>5.2</v>
      </c>
      <c r="E1372" s="11">
        <v>147</v>
      </c>
      <c r="F1372" s="11">
        <v>375</v>
      </c>
      <c r="G1372" s="11">
        <v>40</v>
      </c>
      <c r="H1372" s="11">
        <v>0</v>
      </c>
      <c r="I1372" s="11">
        <v>1</v>
      </c>
      <c r="J1372" s="11">
        <v>55</v>
      </c>
      <c r="K1372">
        <v>0.29726000000000002</v>
      </c>
      <c r="N1372" s="11">
        <v>1.44</v>
      </c>
      <c r="O1372" s="11">
        <v>0.26</v>
      </c>
      <c r="P1372" s="11">
        <v>5</v>
      </c>
      <c r="Q1372" s="11">
        <v>10.7</v>
      </c>
      <c r="R1372" s="11">
        <v>150</v>
      </c>
      <c r="S1372" s="11">
        <v>285</v>
      </c>
      <c r="T1372" s="11">
        <v>80</v>
      </c>
      <c r="W1372">
        <v>0</v>
      </c>
      <c r="X1372">
        <v>1</v>
      </c>
      <c r="Y1372" s="11">
        <v>360</v>
      </c>
      <c r="Z1372">
        <v>7.7919</v>
      </c>
    </row>
    <row r="1373" spans="1:26" x14ac:dyDescent="0.25">
      <c r="A1373" s="11">
        <v>1.5</v>
      </c>
      <c r="B1373">
        <v>1</v>
      </c>
      <c r="C1373" s="11">
        <v>5</v>
      </c>
      <c r="D1373" s="11">
        <v>5.2</v>
      </c>
      <c r="E1373" s="11">
        <v>147</v>
      </c>
      <c r="F1373" s="11">
        <v>375</v>
      </c>
      <c r="G1373" s="11">
        <v>60</v>
      </c>
      <c r="H1373" s="11">
        <v>0</v>
      </c>
      <c r="I1373" s="11">
        <v>1</v>
      </c>
      <c r="J1373" s="11">
        <v>55</v>
      </c>
      <c r="K1373">
        <v>0.38929999999999998</v>
      </c>
      <c r="N1373" s="11">
        <v>1.44</v>
      </c>
      <c r="O1373" s="11">
        <v>0.26</v>
      </c>
      <c r="P1373" s="11">
        <v>5</v>
      </c>
      <c r="Q1373" s="11">
        <v>10.7</v>
      </c>
      <c r="R1373" s="11">
        <v>150</v>
      </c>
      <c r="S1373" s="11">
        <v>285</v>
      </c>
      <c r="T1373" s="11">
        <v>100</v>
      </c>
      <c r="W1373">
        <v>0</v>
      </c>
      <c r="X1373">
        <v>1</v>
      </c>
      <c r="Y1373" s="11">
        <v>360</v>
      </c>
      <c r="Z1373">
        <v>19.261699999999998</v>
      </c>
    </row>
    <row r="1374" spans="1:26" x14ac:dyDescent="0.25">
      <c r="A1374" s="11">
        <v>1.5</v>
      </c>
      <c r="B1374">
        <v>1</v>
      </c>
      <c r="C1374" s="11">
        <v>5</v>
      </c>
      <c r="D1374" s="11">
        <v>5.2</v>
      </c>
      <c r="E1374" s="11">
        <v>147</v>
      </c>
      <c r="F1374" s="11">
        <v>375</v>
      </c>
      <c r="G1374" s="11">
        <v>80</v>
      </c>
      <c r="H1374" s="11">
        <v>0</v>
      </c>
      <c r="I1374" s="11">
        <v>1</v>
      </c>
      <c r="J1374" s="11">
        <v>55</v>
      </c>
      <c r="K1374">
        <v>0.79388999999999998</v>
      </c>
      <c r="N1374" s="11">
        <v>1.44</v>
      </c>
      <c r="O1374" s="11">
        <v>0.26</v>
      </c>
      <c r="P1374" s="11">
        <v>5</v>
      </c>
      <c r="Q1374" s="11">
        <v>10.7</v>
      </c>
      <c r="R1374" s="11">
        <v>150</v>
      </c>
      <c r="S1374" s="11">
        <v>285</v>
      </c>
      <c r="T1374">
        <v>5</v>
      </c>
      <c r="W1374">
        <v>27.5</v>
      </c>
      <c r="X1374">
        <v>1</v>
      </c>
      <c r="Y1374" s="11">
        <v>360</v>
      </c>
      <c r="Z1374">
        <v>11.110800000000001</v>
      </c>
    </row>
    <row r="1375" spans="1:26" x14ac:dyDescent="0.25">
      <c r="A1375" s="11">
        <v>1.5</v>
      </c>
      <c r="B1375">
        <v>1</v>
      </c>
      <c r="C1375" s="11">
        <v>5</v>
      </c>
      <c r="D1375" s="11">
        <v>5.2</v>
      </c>
      <c r="E1375" s="11">
        <v>147</v>
      </c>
      <c r="F1375" s="11">
        <v>375</v>
      </c>
      <c r="G1375" s="11">
        <v>100</v>
      </c>
      <c r="H1375" s="11">
        <v>0</v>
      </c>
      <c r="I1375" s="11">
        <v>1</v>
      </c>
      <c r="J1375" s="11">
        <v>55</v>
      </c>
      <c r="K1375">
        <v>0.56011</v>
      </c>
      <c r="N1375" s="11">
        <v>1.44</v>
      </c>
      <c r="O1375" s="11">
        <v>0.26</v>
      </c>
      <c r="P1375" s="11">
        <v>5</v>
      </c>
      <c r="Q1375" s="11">
        <v>10.7</v>
      </c>
      <c r="R1375" s="11">
        <v>150</v>
      </c>
      <c r="S1375" s="11">
        <v>285</v>
      </c>
      <c r="T1375" s="11">
        <v>10</v>
      </c>
      <c r="W1375">
        <v>27.5</v>
      </c>
      <c r="X1375">
        <v>1</v>
      </c>
      <c r="Y1375" s="11">
        <v>360</v>
      </c>
      <c r="Z1375" s="11">
        <v>11.046800000000001</v>
      </c>
    </row>
    <row r="1376" spans="1:26" x14ac:dyDescent="0.25">
      <c r="A1376" s="11">
        <v>1.5</v>
      </c>
      <c r="B1376">
        <v>1</v>
      </c>
      <c r="C1376" s="11">
        <v>5</v>
      </c>
      <c r="D1376" s="11">
        <v>5.2</v>
      </c>
      <c r="E1376" s="11">
        <v>147</v>
      </c>
      <c r="F1376" s="11">
        <v>375</v>
      </c>
      <c r="G1376" s="11">
        <v>20</v>
      </c>
      <c r="H1376" s="11">
        <v>0</v>
      </c>
      <c r="I1376" s="11">
        <v>1</v>
      </c>
      <c r="J1376" s="11">
        <v>65</v>
      </c>
      <c r="K1376">
        <v>0.53588999999999998</v>
      </c>
      <c r="N1376" s="11">
        <v>1.44</v>
      </c>
      <c r="O1376" s="11">
        <v>0.26</v>
      </c>
      <c r="P1376" s="11">
        <v>5</v>
      </c>
      <c r="Q1376" s="11">
        <v>10.7</v>
      </c>
      <c r="R1376" s="11">
        <v>150</v>
      </c>
      <c r="S1376" s="11">
        <v>285</v>
      </c>
      <c r="T1376" s="11">
        <v>20</v>
      </c>
      <c r="W1376">
        <v>27.5</v>
      </c>
      <c r="X1376">
        <v>1</v>
      </c>
      <c r="Y1376" s="11">
        <v>360</v>
      </c>
      <c r="Z1376">
        <v>15.607500000000002</v>
      </c>
    </row>
    <row r="1377" spans="1:26" x14ac:dyDescent="0.25">
      <c r="A1377" s="11">
        <v>1.5</v>
      </c>
      <c r="B1377">
        <v>1</v>
      </c>
      <c r="C1377" s="11">
        <v>5</v>
      </c>
      <c r="D1377" s="11">
        <v>5.2</v>
      </c>
      <c r="E1377" s="11">
        <v>147</v>
      </c>
      <c r="F1377" s="11">
        <v>375</v>
      </c>
      <c r="G1377" s="11">
        <v>40</v>
      </c>
      <c r="H1377" s="11">
        <v>0</v>
      </c>
      <c r="I1377" s="11">
        <v>1</v>
      </c>
      <c r="J1377" s="11">
        <v>65</v>
      </c>
      <c r="K1377">
        <v>0.29010000000000002</v>
      </c>
      <c r="N1377" s="11">
        <v>1.44</v>
      </c>
      <c r="O1377" s="11">
        <v>0.26</v>
      </c>
      <c r="P1377" s="11">
        <v>5</v>
      </c>
      <c r="Q1377" s="11">
        <v>10.7</v>
      </c>
      <c r="R1377" s="11">
        <v>150</v>
      </c>
      <c r="S1377" s="11">
        <v>285</v>
      </c>
      <c r="T1377" s="11">
        <v>40</v>
      </c>
      <c r="W1377">
        <v>27.5</v>
      </c>
      <c r="X1377">
        <v>1</v>
      </c>
      <c r="Y1377" s="11">
        <v>360</v>
      </c>
      <c r="Z1377">
        <v>16.690899999999999</v>
      </c>
    </row>
    <row r="1378" spans="1:26" x14ac:dyDescent="0.25">
      <c r="A1378" s="11">
        <v>1.5</v>
      </c>
      <c r="B1378">
        <v>1</v>
      </c>
      <c r="C1378" s="11">
        <v>5</v>
      </c>
      <c r="D1378" s="11">
        <v>5.2</v>
      </c>
      <c r="E1378" s="11">
        <v>147</v>
      </c>
      <c r="F1378" s="11">
        <v>375</v>
      </c>
      <c r="G1378" s="11">
        <v>60</v>
      </c>
      <c r="H1378" s="11">
        <v>0</v>
      </c>
      <c r="I1378" s="11">
        <v>1</v>
      </c>
      <c r="J1378" s="11">
        <v>65</v>
      </c>
      <c r="K1378">
        <v>0.32990999999999998</v>
      </c>
      <c r="N1378" s="11">
        <v>1.44</v>
      </c>
      <c r="O1378" s="11">
        <v>0.26</v>
      </c>
      <c r="P1378" s="11">
        <v>5</v>
      </c>
      <c r="Q1378" s="11">
        <v>10.7</v>
      </c>
      <c r="R1378" s="11">
        <v>150</v>
      </c>
      <c r="S1378" s="11">
        <v>285</v>
      </c>
      <c r="T1378" s="11">
        <v>60</v>
      </c>
      <c r="W1378">
        <v>27.5</v>
      </c>
      <c r="X1378">
        <v>1</v>
      </c>
      <c r="Y1378" s="11">
        <v>360</v>
      </c>
      <c r="Z1378">
        <v>16.690899999999999</v>
      </c>
    </row>
    <row r="1379" spans="1:26" x14ac:dyDescent="0.25">
      <c r="A1379" s="11">
        <v>1.5</v>
      </c>
      <c r="B1379">
        <v>1</v>
      </c>
      <c r="C1379" s="11">
        <v>5</v>
      </c>
      <c r="D1379" s="11">
        <v>5.2</v>
      </c>
      <c r="E1379" s="11">
        <v>147</v>
      </c>
      <c r="F1379" s="11">
        <v>375</v>
      </c>
      <c r="G1379" s="11">
        <v>80</v>
      </c>
      <c r="H1379" s="11">
        <v>0</v>
      </c>
      <c r="I1379" s="11">
        <v>1</v>
      </c>
      <c r="J1379" s="11">
        <v>65</v>
      </c>
      <c r="K1379">
        <v>0.80127000000000004</v>
      </c>
      <c r="N1379" s="11">
        <v>1.44</v>
      </c>
      <c r="O1379" s="11">
        <v>0.26</v>
      </c>
      <c r="P1379" s="11">
        <v>5</v>
      </c>
      <c r="Q1379" s="11">
        <v>10.7</v>
      </c>
      <c r="R1379" s="11">
        <v>150</v>
      </c>
      <c r="S1379" s="11">
        <v>285</v>
      </c>
      <c r="T1379" s="11">
        <v>80</v>
      </c>
      <c r="W1379">
        <v>27.5</v>
      </c>
      <c r="X1379">
        <v>1</v>
      </c>
      <c r="Y1379" s="11">
        <v>360</v>
      </c>
      <c r="Z1379">
        <v>14.6188</v>
      </c>
    </row>
    <row r="1380" spans="1:26" x14ac:dyDescent="0.25">
      <c r="A1380" s="11">
        <v>1.5</v>
      </c>
      <c r="B1380">
        <v>1</v>
      </c>
      <c r="C1380" s="11">
        <v>5</v>
      </c>
      <c r="D1380" s="11">
        <v>5.2</v>
      </c>
      <c r="E1380" s="11">
        <v>147</v>
      </c>
      <c r="F1380" s="11">
        <v>375</v>
      </c>
      <c r="G1380" s="11">
        <v>100</v>
      </c>
      <c r="H1380" s="11">
        <v>0</v>
      </c>
      <c r="I1380" s="11">
        <v>1</v>
      </c>
      <c r="J1380" s="11">
        <v>65</v>
      </c>
      <c r="K1380">
        <v>0.43774000000000002</v>
      </c>
      <c r="N1380" s="11">
        <v>1.44</v>
      </c>
      <c r="O1380" s="11">
        <v>0.26</v>
      </c>
      <c r="P1380" s="11">
        <v>5</v>
      </c>
      <c r="Q1380" s="11">
        <v>10.7</v>
      </c>
      <c r="R1380" s="11">
        <v>150</v>
      </c>
      <c r="S1380" s="11">
        <v>285</v>
      </c>
      <c r="T1380" s="11">
        <v>100</v>
      </c>
      <c r="W1380">
        <v>27.5</v>
      </c>
      <c r="X1380">
        <v>1</v>
      </c>
      <c r="Y1380" s="11">
        <v>360</v>
      </c>
      <c r="Z1380">
        <v>19.760400000000001</v>
      </c>
    </row>
    <row r="1381" spans="1:26" x14ac:dyDescent="0.25">
      <c r="A1381" s="11">
        <v>1.5</v>
      </c>
      <c r="B1381">
        <v>1</v>
      </c>
      <c r="C1381" s="11">
        <v>5</v>
      </c>
      <c r="D1381" s="11">
        <v>5.2</v>
      </c>
      <c r="E1381" s="11">
        <v>147</v>
      </c>
      <c r="F1381" s="11">
        <v>375</v>
      </c>
      <c r="G1381" s="11">
        <v>20</v>
      </c>
      <c r="H1381" s="11">
        <v>0</v>
      </c>
      <c r="I1381" s="11">
        <v>1</v>
      </c>
      <c r="J1381" s="11">
        <v>90</v>
      </c>
      <c r="K1381">
        <v>0.41352</v>
      </c>
      <c r="N1381" s="11">
        <v>1.44</v>
      </c>
      <c r="O1381" s="11">
        <v>0.26</v>
      </c>
      <c r="P1381" s="11">
        <v>5</v>
      </c>
      <c r="Q1381" s="11">
        <v>10.7</v>
      </c>
      <c r="R1381" s="11">
        <v>150</v>
      </c>
      <c r="S1381" s="11">
        <v>285</v>
      </c>
      <c r="T1381">
        <v>5</v>
      </c>
      <c r="W1381">
        <v>60</v>
      </c>
      <c r="X1381">
        <v>1</v>
      </c>
      <c r="Y1381" s="11">
        <v>360</v>
      </c>
      <c r="Z1381">
        <v>18.4191</v>
      </c>
    </row>
    <row r="1382" spans="1:26" x14ac:dyDescent="0.25">
      <c r="A1382" s="11">
        <v>1.5</v>
      </c>
      <c r="B1382">
        <v>1</v>
      </c>
      <c r="C1382" s="11">
        <v>5</v>
      </c>
      <c r="D1382" s="11">
        <v>5.2</v>
      </c>
      <c r="E1382" s="11">
        <v>147</v>
      </c>
      <c r="F1382" s="11">
        <v>375</v>
      </c>
      <c r="G1382" s="11">
        <v>40</v>
      </c>
      <c r="H1382" s="11">
        <v>0</v>
      </c>
      <c r="I1382" s="11">
        <v>1</v>
      </c>
      <c r="J1382" s="11">
        <v>90</v>
      </c>
      <c r="K1382">
        <v>0.27556999999999998</v>
      </c>
      <c r="N1382" s="11">
        <v>1.44</v>
      </c>
      <c r="O1382" s="11">
        <v>0.26</v>
      </c>
      <c r="P1382" s="11">
        <v>5</v>
      </c>
      <c r="Q1382" s="11">
        <v>10.7</v>
      </c>
      <c r="R1382" s="11">
        <v>150</v>
      </c>
      <c r="S1382" s="11">
        <v>285</v>
      </c>
      <c r="T1382" s="11">
        <v>10</v>
      </c>
      <c r="W1382">
        <v>60</v>
      </c>
      <c r="X1382">
        <v>1</v>
      </c>
      <c r="Y1382" s="11">
        <v>360</v>
      </c>
      <c r="Z1382">
        <v>17.731200000000001</v>
      </c>
    </row>
    <row r="1383" spans="1:26" x14ac:dyDescent="0.25">
      <c r="A1383" s="11">
        <v>1.5</v>
      </c>
      <c r="B1383">
        <v>1</v>
      </c>
      <c r="C1383" s="11">
        <v>5</v>
      </c>
      <c r="D1383" s="11">
        <v>5.2</v>
      </c>
      <c r="E1383" s="11">
        <v>147</v>
      </c>
      <c r="F1383" s="11">
        <v>375</v>
      </c>
      <c r="G1383" s="11">
        <v>60</v>
      </c>
      <c r="H1383" s="11">
        <v>0</v>
      </c>
      <c r="I1383" s="11">
        <v>1</v>
      </c>
      <c r="J1383" s="11">
        <v>90</v>
      </c>
      <c r="K1383">
        <v>0.44258999999999998</v>
      </c>
      <c r="N1383" s="11">
        <v>1.44</v>
      </c>
      <c r="O1383" s="11">
        <v>0.26</v>
      </c>
      <c r="P1383" s="11">
        <v>5</v>
      </c>
      <c r="Q1383" s="11">
        <v>10.7</v>
      </c>
      <c r="R1383" s="11">
        <v>150</v>
      </c>
      <c r="S1383" s="11">
        <v>285</v>
      </c>
      <c r="T1383" s="11">
        <v>20</v>
      </c>
      <c r="W1383">
        <v>60</v>
      </c>
      <c r="X1383">
        <v>1</v>
      </c>
      <c r="Y1383" s="11">
        <v>360</v>
      </c>
      <c r="Z1383">
        <v>18.470700000000001</v>
      </c>
    </row>
    <row r="1384" spans="1:26" x14ac:dyDescent="0.25">
      <c r="A1384" s="11">
        <v>1.5</v>
      </c>
      <c r="B1384">
        <v>1</v>
      </c>
      <c r="C1384" s="11">
        <v>5</v>
      </c>
      <c r="D1384" s="11">
        <v>5.2</v>
      </c>
      <c r="E1384" s="11">
        <v>147</v>
      </c>
      <c r="F1384" s="11">
        <v>375</v>
      </c>
      <c r="G1384" s="11">
        <v>80</v>
      </c>
      <c r="H1384" s="11">
        <v>0</v>
      </c>
      <c r="I1384" s="11">
        <v>1</v>
      </c>
      <c r="J1384" s="11">
        <v>90</v>
      </c>
      <c r="K1384">
        <v>0.80232000000000003</v>
      </c>
      <c r="N1384" s="11">
        <v>1.44</v>
      </c>
      <c r="O1384" s="11">
        <v>0.26</v>
      </c>
      <c r="P1384" s="11">
        <v>5</v>
      </c>
      <c r="Q1384" s="11">
        <v>10.7</v>
      </c>
      <c r="R1384" s="11">
        <v>150</v>
      </c>
      <c r="S1384" s="11">
        <v>285</v>
      </c>
      <c r="T1384" s="11">
        <v>40</v>
      </c>
      <c r="W1384">
        <v>60</v>
      </c>
      <c r="X1384">
        <v>1</v>
      </c>
      <c r="Y1384" s="11">
        <v>360</v>
      </c>
      <c r="Z1384">
        <v>19.760400000000001</v>
      </c>
    </row>
    <row r="1385" spans="1:26" x14ac:dyDescent="0.25">
      <c r="A1385" s="11">
        <v>1.5</v>
      </c>
      <c r="B1385">
        <v>1</v>
      </c>
      <c r="C1385" s="11">
        <v>5</v>
      </c>
      <c r="D1385" s="11">
        <v>5.2</v>
      </c>
      <c r="E1385" s="11">
        <v>147</v>
      </c>
      <c r="F1385" s="11">
        <v>375</v>
      </c>
      <c r="G1385" s="11">
        <v>100</v>
      </c>
      <c r="H1385" s="11">
        <v>0</v>
      </c>
      <c r="I1385" s="11">
        <v>1</v>
      </c>
      <c r="J1385" s="11">
        <v>90</v>
      </c>
      <c r="K1385">
        <v>0.39899000000000001</v>
      </c>
      <c r="N1385" s="11">
        <v>1.44</v>
      </c>
      <c r="O1385" s="11">
        <v>0.26</v>
      </c>
      <c r="P1385" s="11">
        <v>5</v>
      </c>
      <c r="Q1385" s="11">
        <v>10.7</v>
      </c>
      <c r="R1385" s="11">
        <v>150</v>
      </c>
      <c r="S1385" s="11">
        <v>285</v>
      </c>
      <c r="T1385" s="11">
        <v>60</v>
      </c>
      <c r="W1385">
        <v>60</v>
      </c>
      <c r="X1385">
        <v>1</v>
      </c>
      <c r="Y1385" s="11">
        <v>360</v>
      </c>
      <c r="Z1385">
        <v>15.702100000000002</v>
      </c>
    </row>
    <row r="1386" spans="1:26" x14ac:dyDescent="0.25">
      <c r="A1386" s="11">
        <v>1.5</v>
      </c>
      <c r="B1386">
        <v>1</v>
      </c>
      <c r="C1386" s="11">
        <v>5</v>
      </c>
      <c r="D1386" s="11">
        <v>5.2</v>
      </c>
      <c r="E1386" s="11">
        <v>147</v>
      </c>
      <c r="F1386" s="11">
        <v>375</v>
      </c>
      <c r="G1386" s="11">
        <v>20</v>
      </c>
      <c r="H1386" s="11">
        <v>0</v>
      </c>
      <c r="I1386" s="11">
        <v>1</v>
      </c>
      <c r="J1386" s="11">
        <v>110</v>
      </c>
      <c r="K1386">
        <v>0.64983000000000002</v>
      </c>
      <c r="N1386" s="11">
        <v>1.44</v>
      </c>
      <c r="O1386" s="11">
        <v>0.26</v>
      </c>
      <c r="P1386" s="11">
        <v>5</v>
      </c>
      <c r="Q1386" s="11">
        <v>10.7</v>
      </c>
      <c r="R1386" s="11">
        <v>150</v>
      </c>
      <c r="S1386" s="11">
        <v>285</v>
      </c>
      <c r="T1386" s="11">
        <v>80</v>
      </c>
      <c r="W1386">
        <v>60</v>
      </c>
      <c r="X1386">
        <v>1</v>
      </c>
      <c r="Y1386" s="11">
        <v>360</v>
      </c>
      <c r="Z1386">
        <v>17.430300000000003</v>
      </c>
    </row>
    <row r="1387" spans="1:26" x14ac:dyDescent="0.25">
      <c r="A1387" s="11">
        <v>1.5</v>
      </c>
      <c r="B1387">
        <v>1</v>
      </c>
      <c r="C1387" s="11">
        <v>5</v>
      </c>
      <c r="D1387" s="11">
        <v>5.2</v>
      </c>
      <c r="E1387" s="11">
        <v>147</v>
      </c>
      <c r="F1387" s="11">
        <v>375</v>
      </c>
      <c r="G1387" s="11">
        <v>40</v>
      </c>
      <c r="H1387" s="11">
        <v>0</v>
      </c>
      <c r="I1387" s="11">
        <v>1</v>
      </c>
      <c r="J1387" s="11">
        <v>110</v>
      </c>
      <c r="K1387">
        <v>0.37835000000000002</v>
      </c>
      <c r="N1387" s="11">
        <v>1.44</v>
      </c>
      <c r="O1387" s="11">
        <v>0.26</v>
      </c>
      <c r="P1387" s="11">
        <v>5</v>
      </c>
      <c r="Q1387" s="11">
        <v>10.7</v>
      </c>
      <c r="R1387" s="11">
        <v>150</v>
      </c>
      <c r="S1387" s="11">
        <v>285</v>
      </c>
      <c r="T1387" s="11">
        <v>100</v>
      </c>
      <c r="W1387">
        <v>60</v>
      </c>
      <c r="X1387">
        <v>1</v>
      </c>
      <c r="Y1387" s="11">
        <v>360</v>
      </c>
      <c r="Z1387">
        <v>19.407799999999998</v>
      </c>
    </row>
    <row r="1388" spans="1:26" x14ac:dyDescent="0.25">
      <c r="A1388" s="11">
        <v>1.5</v>
      </c>
      <c r="B1388">
        <v>1</v>
      </c>
      <c r="C1388" s="11">
        <v>5</v>
      </c>
      <c r="D1388" s="11">
        <v>5.2</v>
      </c>
      <c r="E1388" s="11">
        <v>147</v>
      </c>
      <c r="F1388" s="11">
        <v>375</v>
      </c>
      <c r="G1388" s="11">
        <v>60</v>
      </c>
      <c r="H1388" s="11">
        <v>0</v>
      </c>
      <c r="I1388" s="11">
        <v>1</v>
      </c>
      <c r="J1388" s="11">
        <v>110</v>
      </c>
      <c r="K1388">
        <v>0.46806999999999999</v>
      </c>
      <c r="N1388" s="11">
        <v>1.44</v>
      </c>
      <c r="O1388" s="11">
        <v>0.26</v>
      </c>
      <c r="P1388" s="11">
        <v>5</v>
      </c>
      <c r="Q1388" s="11">
        <v>10.7</v>
      </c>
      <c r="R1388" s="11">
        <v>150</v>
      </c>
      <c r="S1388" s="11">
        <v>390</v>
      </c>
      <c r="T1388">
        <v>5</v>
      </c>
      <c r="W1388">
        <v>0</v>
      </c>
      <c r="X1388">
        <v>1</v>
      </c>
      <c r="Y1388" s="11">
        <v>360</v>
      </c>
      <c r="Z1388">
        <v>5.0014000000000003</v>
      </c>
    </row>
    <row r="1389" spans="1:26" x14ac:dyDescent="0.25">
      <c r="A1389" s="11">
        <v>1.5</v>
      </c>
      <c r="B1389">
        <v>1</v>
      </c>
      <c r="C1389" s="11">
        <v>5</v>
      </c>
      <c r="D1389" s="11">
        <v>5.2</v>
      </c>
      <c r="E1389" s="11">
        <v>147</v>
      </c>
      <c r="F1389" s="11">
        <v>375</v>
      </c>
      <c r="G1389" s="11">
        <v>80</v>
      </c>
      <c r="H1389" s="11">
        <v>0</v>
      </c>
      <c r="I1389" s="11">
        <v>1</v>
      </c>
      <c r="J1389" s="11">
        <v>110</v>
      </c>
      <c r="K1389">
        <v>0.76966999999999997</v>
      </c>
      <c r="N1389" s="11">
        <v>1.44</v>
      </c>
      <c r="O1389" s="11">
        <v>0.26</v>
      </c>
      <c r="P1389" s="11">
        <v>5</v>
      </c>
      <c r="Q1389" s="11">
        <v>10.7</v>
      </c>
      <c r="R1389" s="11">
        <v>150</v>
      </c>
      <c r="S1389" s="11">
        <v>390</v>
      </c>
      <c r="T1389" s="11">
        <v>10</v>
      </c>
      <c r="W1389">
        <v>0</v>
      </c>
      <c r="X1389">
        <v>1</v>
      </c>
      <c r="Y1389" s="11">
        <v>360</v>
      </c>
      <c r="Z1389">
        <v>4.4855</v>
      </c>
    </row>
    <row r="1390" spans="1:26" x14ac:dyDescent="0.25">
      <c r="A1390" s="11">
        <v>1.5</v>
      </c>
      <c r="B1390">
        <v>1</v>
      </c>
      <c r="C1390" s="11">
        <v>5</v>
      </c>
      <c r="D1390" s="11">
        <v>5.2</v>
      </c>
      <c r="E1390" s="11">
        <v>147</v>
      </c>
      <c r="F1390" s="11">
        <v>375</v>
      </c>
      <c r="G1390" s="11">
        <v>100</v>
      </c>
      <c r="H1390" s="11">
        <v>0</v>
      </c>
      <c r="I1390" s="11">
        <v>1</v>
      </c>
      <c r="J1390" s="11">
        <v>110</v>
      </c>
      <c r="K1390">
        <v>0.48028999999999999</v>
      </c>
      <c r="N1390" s="11">
        <v>1.44</v>
      </c>
      <c r="O1390" s="11">
        <v>0.26</v>
      </c>
      <c r="P1390" s="11">
        <v>5</v>
      </c>
      <c r="Q1390" s="11">
        <v>10.7</v>
      </c>
      <c r="R1390" s="11">
        <v>150</v>
      </c>
      <c r="S1390" s="11">
        <v>390</v>
      </c>
      <c r="T1390" s="11">
        <v>20</v>
      </c>
      <c r="W1390">
        <v>0</v>
      </c>
      <c r="X1390">
        <v>1</v>
      </c>
      <c r="Y1390" s="11">
        <v>360</v>
      </c>
      <c r="Z1390">
        <v>4.9257</v>
      </c>
    </row>
    <row r="1391" spans="1:26" x14ac:dyDescent="0.25">
      <c r="A1391" s="11">
        <v>1.5</v>
      </c>
      <c r="B1391">
        <v>1</v>
      </c>
      <c r="C1391" s="11">
        <v>5</v>
      </c>
      <c r="D1391" s="11">
        <v>5.2</v>
      </c>
      <c r="E1391" s="11">
        <v>147</v>
      </c>
      <c r="F1391" s="11">
        <v>375</v>
      </c>
      <c r="G1391" s="11">
        <v>10</v>
      </c>
      <c r="H1391">
        <v>25</v>
      </c>
      <c r="I1391" s="11">
        <v>1</v>
      </c>
      <c r="J1391" s="11">
        <v>55</v>
      </c>
      <c r="K1391">
        <v>0.38866000000000001</v>
      </c>
      <c r="N1391" s="11">
        <v>1.44</v>
      </c>
      <c r="O1391" s="11">
        <v>0.26</v>
      </c>
      <c r="P1391" s="11">
        <v>5</v>
      </c>
      <c r="Q1391" s="11">
        <v>10.7</v>
      </c>
      <c r="R1391" s="11">
        <v>150</v>
      </c>
      <c r="S1391" s="11">
        <v>390</v>
      </c>
      <c r="T1391" s="11">
        <v>40</v>
      </c>
      <c r="W1391">
        <v>0</v>
      </c>
      <c r="X1391">
        <v>1</v>
      </c>
      <c r="Y1391" s="11">
        <v>360</v>
      </c>
      <c r="Z1391">
        <v>6.5420999999999996</v>
      </c>
    </row>
    <row r="1392" spans="1:26" x14ac:dyDescent="0.25">
      <c r="A1392" s="11">
        <v>1.5</v>
      </c>
      <c r="B1392">
        <v>1</v>
      </c>
      <c r="C1392" s="11">
        <v>5</v>
      </c>
      <c r="D1392" s="11">
        <v>5.2</v>
      </c>
      <c r="E1392" s="11">
        <v>147</v>
      </c>
      <c r="F1392" s="11">
        <v>375</v>
      </c>
      <c r="G1392" s="11">
        <v>30</v>
      </c>
      <c r="H1392">
        <v>25</v>
      </c>
      <c r="I1392" s="11">
        <v>1</v>
      </c>
      <c r="J1392" s="11">
        <v>55</v>
      </c>
      <c r="K1392">
        <v>0.31791999999999998</v>
      </c>
      <c r="N1392" s="11">
        <v>1.44</v>
      </c>
      <c r="O1392" s="11">
        <v>0.26</v>
      </c>
      <c r="P1392" s="11">
        <v>5</v>
      </c>
      <c r="Q1392" s="11">
        <v>10.7</v>
      </c>
      <c r="R1392" s="11">
        <v>150</v>
      </c>
      <c r="S1392" s="11">
        <v>390</v>
      </c>
      <c r="T1392" s="11">
        <v>60</v>
      </c>
      <c r="W1392">
        <v>0</v>
      </c>
      <c r="X1392">
        <v>1</v>
      </c>
      <c r="Y1392" s="11">
        <v>360</v>
      </c>
      <c r="Z1392">
        <v>8.9152000000000005</v>
      </c>
    </row>
    <row r="1393" spans="1:26" x14ac:dyDescent="0.25">
      <c r="A1393" s="11">
        <v>1.5</v>
      </c>
      <c r="B1393">
        <v>1</v>
      </c>
      <c r="C1393" s="11">
        <v>5</v>
      </c>
      <c r="D1393" s="11">
        <v>5.2</v>
      </c>
      <c r="E1393" s="11">
        <v>147</v>
      </c>
      <c r="F1393" s="11">
        <v>375</v>
      </c>
      <c r="G1393" s="11">
        <v>50</v>
      </c>
      <c r="H1393">
        <v>25</v>
      </c>
      <c r="I1393" s="11">
        <v>1</v>
      </c>
      <c r="J1393" s="11">
        <v>55</v>
      </c>
      <c r="K1393">
        <v>0.56220000000000003</v>
      </c>
      <c r="N1393" s="11">
        <v>1.44</v>
      </c>
      <c r="O1393" s="11">
        <v>0.26</v>
      </c>
      <c r="P1393" s="11">
        <v>5</v>
      </c>
      <c r="Q1393" s="11">
        <v>10.7</v>
      </c>
      <c r="R1393" s="11">
        <v>150</v>
      </c>
      <c r="S1393" s="11">
        <v>390</v>
      </c>
      <c r="T1393" s="11">
        <v>80</v>
      </c>
      <c r="W1393">
        <v>0</v>
      </c>
      <c r="X1393">
        <v>1</v>
      </c>
      <c r="Y1393" s="11">
        <v>360</v>
      </c>
      <c r="Z1393">
        <v>7.4912999999999998</v>
      </c>
    </row>
    <row r="1394" spans="1:26" x14ac:dyDescent="0.25">
      <c r="A1394" s="11">
        <v>1.5</v>
      </c>
      <c r="B1394">
        <v>1</v>
      </c>
      <c r="C1394" s="11">
        <v>5</v>
      </c>
      <c r="D1394" s="11">
        <v>5.2</v>
      </c>
      <c r="E1394" s="11">
        <v>147</v>
      </c>
      <c r="F1394" s="11">
        <v>375</v>
      </c>
      <c r="G1394" s="11">
        <v>70</v>
      </c>
      <c r="H1394">
        <v>25</v>
      </c>
      <c r="I1394" s="11">
        <v>1</v>
      </c>
      <c r="J1394" s="11">
        <v>55</v>
      </c>
      <c r="K1394">
        <v>0.77029999999999998</v>
      </c>
      <c r="N1394" s="11">
        <v>1.44</v>
      </c>
      <c r="O1394" s="11">
        <v>0.26</v>
      </c>
      <c r="P1394" s="11">
        <v>5</v>
      </c>
      <c r="Q1394" s="11">
        <v>10.7</v>
      </c>
      <c r="R1394" s="11">
        <v>150</v>
      </c>
      <c r="S1394" s="11">
        <v>390</v>
      </c>
      <c r="T1394" s="11">
        <v>100</v>
      </c>
      <c r="W1394">
        <v>0</v>
      </c>
      <c r="X1394">
        <v>1</v>
      </c>
      <c r="Y1394" s="11">
        <v>360</v>
      </c>
      <c r="Z1394">
        <v>15.8004</v>
      </c>
    </row>
    <row r="1395" spans="1:26" x14ac:dyDescent="0.25">
      <c r="A1395" s="11">
        <v>1.5</v>
      </c>
      <c r="B1395">
        <v>1</v>
      </c>
      <c r="C1395" s="11">
        <v>5</v>
      </c>
      <c r="D1395" s="11">
        <v>5.2</v>
      </c>
      <c r="E1395" s="11">
        <v>147</v>
      </c>
      <c r="F1395" s="11">
        <v>375</v>
      </c>
      <c r="G1395" s="11">
        <v>90</v>
      </c>
      <c r="H1395">
        <v>25</v>
      </c>
      <c r="I1395" s="11">
        <v>1</v>
      </c>
      <c r="J1395" s="11">
        <v>55</v>
      </c>
      <c r="K1395">
        <v>0.53863000000000005</v>
      </c>
      <c r="N1395" s="11">
        <v>1.44</v>
      </c>
      <c r="O1395" s="11">
        <v>0.26</v>
      </c>
      <c r="P1395" s="11">
        <v>5</v>
      </c>
      <c r="Q1395" s="11">
        <v>10.7</v>
      </c>
      <c r="R1395" s="11">
        <v>150</v>
      </c>
      <c r="S1395" s="11">
        <v>390</v>
      </c>
      <c r="T1395">
        <v>5</v>
      </c>
      <c r="W1395">
        <v>27.5</v>
      </c>
      <c r="X1395">
        <v>1</v>
      </c>
      <c r="Y1395" s="11">
        <v>360</v>
      </c>
      <c r="Z1395">
        <v>6.5076999999999998</v>
      </c>
    </row>
    <row r="1396" spans="1:26" x14ac:dyDescent="0.25">
      <c r="A1396" s="11">
        <v>1.5</v>
      </c>
      <c r="B1396">
        <v>1</v>
      </c>
      <c r="C1396" s="11">
        <v>5</v>
      </c>
      <c r="D1396" s="11">
        <v>5.2</v>
      </c>
      <c r="E1396" s="11">
        <v>147</v>
      </c>
      <c r="F1396" s="11">
        <v>375</v>
      </c>
      <c r="G1396" s="11">
        <v>10</v>
      </c>
      <c r="H1396">
        <v>35</v>
      </c>
      <c r="I1396" s="11">
        <v>1</v>
      </c>
      <c r="J1396" s="11">
        <v>55</v>
      </c>
      <c r="K1396">
        <v>0.75768000000000002</v>
      </c>
      <c r="N1396" s="11">
        <v>1.44</v>
      </c>
      <c r="O1396" s="11">
        <v>0.26</v>
      </c>
      <c r="P1396" s="11">
        <v>5</v>
      </c>
      <c r="Q1396" s="11">
        <v>10.7</v>
      </c>
      <c r="R1396" s="11">
        <v>150</v>
      </c>
      <c r="S1396" s="11">
        <v>390</v>
      </c>
      <c r="T1396" s="11">
        <v>10</v>
      </c>
      <c r="W1396">
        <v>27.5</v>
      </c>
      <c r="X1396">
        <v>1</v>
      </c>
      <c r="Y1396" s="11">
        <v>360</v>
      </c>
      <c r="Z1396">
        <v>6.2256999999999998</v>
      </c>
    </row>
    <row r="1397" spans="1:26" x14ac:dyDescent="0.25">
      <c r="A1397" s="11">
        <v>1.5</v>
      </c>
      <c r="B1397">
        <v>1</v>
      </c>
      <c r="C1397" s="11">
        <v>5</v>
      </c>
      <c r="D1397" s="11">
        <v>5.2</v>
      </c>
      <c r="E1397" s="11">
        <v>147</v>
      </c>
      <c r="F1397" s="11">
        <v>375</v>
      </c>
      <c r="G1397" s="11">
        <v>30</v>
      </c>
      <c r="H1397">
        <v>35</v>
      </c>
      <c r="I1397" s="11">
        <v>1</v>
      </c>
      <c r="J1397" s="11">
        <v>55</v>
      </c>
      <c r="K1397">
        <v>0.40921999999999997</v>
      </c>
      <c r="N1397" s="11">
        <v>1.44</v>
      </c>
      <c r="O1397" s="11">
        <v>0.26</v>
      </c>
      <c r="P1397" s="11">
        <v>5</v>
      </c>
      <c r="Q1397" s="11">
        <v>10.7</v>
      </c>
      <c r="R1397" s="11">
        <v>150</v>
      </c>
      <c r="S1397" s="11">
        <v>390</v>
      </c>
      <c r="T1397" s="11">
        <v>20</v>
      </c>
      <c r="W1397">
        <v>27.5</v>
      </c>
      <c r="X1397">
        <v>1</v>
      </c>
      <c r="Y1397" s="11">
        <v>360</v>
      </c>
      <c r="Z1397">
        <v>9.3140999999999998</v>
      </c>
    </row>
    <row r="1398" spans="1:26" x14ac:dyDescent="0.25">
      <c r="A1398" s="11">
        <v>1.5</v>
      </c>
      <c r="B1398">
        <v>1</v>
      </c>
      <c r="C1398" s="11">
        <v>5</v>
      </c>
      <c r="D1398" s="11">
        <v>5.2</v>
      </c>
      <c r="E1398" s="11">
        <v>147</v>
      </c>
      <c r="F1398" s="11">
        <v>375</v>
      </c>
      <c r="G1398" s="11">
        <v>50</v>
      </c>
      <c r="H1398">
        <v>35</v>
      </c>
      <c r="I1398" s="11">
        <v>1</v>
      </c>
      <c r="J1398" s="11">
        <v>55</v>
      </c>
      <c r="K1398">
        <v>0.61731000000000003</v>
      </c>
      <c r="N1398" s="11">
        <v>1.44</v>
      </c>
      <c r="O1398" s="11">
        <v>0.26</v>
      </c>
      <c r="P1398" s="11">
        <v>5</v>
      </c>
      <c r="Q1398" s="11">
        <v>10.7</v>
      </c>
      <c r="R1398" s="11">
        <v>150</v>
      </c>
      <c r="S1398" s="11">
        <v>390</v>
      </c>
      <c r="T1398" s="11">
        <v>40</v>
      </c>
      <c r="W1398">
        <v>27.5</v>
      </c>
      <c r="X1398">
        <v>1</v>
      </c>
      <c r="Y1398" s="11">
        <v>360</v>
      </c>
      <c r="Z1398">
        <v>11.129999999999999</v>
      </c>
    </row>
    <row r="1399" spans="1:26" x14ac:dyDescent="0.25">
      <c r="A1399" s="11">
        <v>1.5</v>
      </c>
      <c r="B1399">
        <v>1</v>
      </c>
      <c r="C1399" s="11">
        <v>5</v>
      </c>
      <c r="D1399" s="11">
        <v>5.2</v>
      </c>
      <c r="E1399" s="11">
        <v>147</v>
      </c>
      <c r="F1399" s="11">
        <v>375</v>
      </c>
      <c r="G1399" s="11">
        <v>70</v>
      </c>
      <c r="H1399">
        <v>35</v>
      </c>
      <c r="I1399" s="11">
        <v>1</v>
      </c>
      <c r="J1399" s="11">
        <v>55</v>
      </c>
      <c r="K1399">
        <v>0.74836000000000003</v>
      </c>
      <c r="N1399" s="11">
        <v>1.44</v>
      </c>
      <c r="O1399" s="11">
        <v>0.26</v>
      </c>
      <c r="P1399" s="11">
        <v>5</v>
      </c>
      <c r="Q1399" s="11">
        <v>10.7</v>
      </c>
      <c r="R1399" s="11">
        <v>150</v>
      </c>
      <c r="S1399" s="11">
        <v>390</v>
      </c>
      <c r="T1399" s="11">
        <v>60</v>
      </c>
      <c r="W1399">
        <v>27.5</v>
      </c>
      <c r="X1399">
        <v>1</v>
      </c>
      <c r="Y1399" s="11">
        <v>360</v>
      </c>
      <c r="Z1399">
        <v>12.3956</v>
      </c>
    </row>
    <row r="1400" spans="1:26" x14ac:dyDescent="0.25">
      <c r="A1400" s="11">
        <v>1.5</v>
      </c>
      <c r="B1400">
        <v>1</v>
      </c>
      <c r="C1400" s="11">
        <v>5</v>
      </c>
      <c r="D1400" s="11">
        <v>5.2</v>
      </c>
      <c r="E1400" s="11">
        <v>147</v>
      </c>
      <c r="F1400" s="11">
        <v>375</v>
      </c>
      <c r="G1400" s="11">
        <v>90</v>
      </c>
      <c r="H1400">
        <v>35</v>
      </c>
      <c r="I1400" s="11">
        <v>1</v>
      </c>
      <c r="J1400" s="11">
        <v>55</v>
      </c>
      <c r="K1400">
        <v>0.51971000000000001</v>
      </c>
      <c r="N1400" s="11">
        <v>1.44</v>
      </c>
      <c r="O1400" s="11">
        <v>0.26</v>
      </c>
      <c r="P1400" s="11">
        <v>5</v>
      </c>
      <c r="Q1400" s="11">
        <v>10.7</v>
      </c>
      <c r="R1400" s="11">
        <v>150</v>
      </c>
      <c r="S1400" s="11">
        <v>390</v>
      </c>
      <c r="T1400" s="11">
        <v>80</v>
      </c>
      <c r="W1400">
        <v>27.5</v>
      </c>
      <c r="X1400">
        <v>1</v>
      </c>
      <c r="Y1400" s="11">
        <v>360</v>
      </c>
      <c r="Z1400">
        <v>11.129999999999999</v>
      </c>
    </row>
    <row r="1401" spans="1:26" x14ac:dyDescent="0.25">
      <c r="A1401" s="11">
        <v>1.39</v>
      </c>
      <c r="B1401">
        <v>7</v>
      </c>
      <c r="C1401" s="11">
        <v>5</v>
      </c>
      <c r="D1401" s="11">
        <v>12.5</v>
      </c>
      <c r="E1401" s="11">
        <v>681.72</v>
      </c>
      <c r="F1401" s="11">
        <v>135</v>
      </c>
      <c r="G1401" s="11">
        <v>40</v>
      </c>
      <c r="H1401" s="11">
        <v>0</v>
      </c>
      <c r="I1401" s="11">
        <v>1</v>
      </c>
      <c r="J1401" s="11">
        <v>0</v>
      </c>
      <c r="K1401">
        <v>0.24709</v>
      </c>
      <c r="N1401" s="11">
        <v>1.44</v>
      </c>
      <c r="O1401" s="11">
        <v>0.26</v>
      </c>
      <c r="P1401" s="11">
        <v>5</v>
      </c>
      <c r="Q1401" s="11">
        <v>10.7</v>
      </c>
      <c r="R1401" s="11">
        <v>150</v>
      </c>
      <c r="S1401" s="11">
        <v>390</v>
      </c>
      <c r="T1401" s="11">
        <v>100</v>
      </c>
      <c r="W1401">
        <v>27.5</v>
      </c>
      <c r="X1401">
        <v>1</v>
      </c>
      <c r="Y1401" s="11">
        <v>360</v>
      </c>
      <c r="Z1401">
        <v>18.448599999999999</v>
      </c>
    </row>
    <row r="1402" spans="1:26" x14ac:dyDescent="0.25">
      <c r="A1402" s="11">
        <v>1.39</v>
      </c>
      <c r="B1402">
        <v>7</v>
      </c>
      <c r="C1402" s="11">
        <v>5</v>
      </c>
      <c r="D1402" s="11">
        <v>12.5</v>
      </c>
      <c r="E1402" s="11">
        <v>681.72</v>
      </c>
      <c r="F1402" s="11">
        <v>135</v>
      </c>
      <c r="G1402" s="11">
        <v>40</v>
      </c>
      <c r="H1402" s="11">
        <v>0</v>
      </c>
      <c r="I1402" s="11">
        <v>1</v>
      </c>
      <c r="J1402" s="11">
        <v>10</v>
      </c>
      <c r="K1402">
        <v>0.32480999999999999</v>
      </c>
      <c r="N1402" s="11">
        <v>1.44</v>
      </c>
      <c r="O1402" s="11">
        <v>0.26</v>
      </c>
      <c r="P1402" s="11">
        <v>5</v>
      </c>
      <c r="Q1402" s="11">
        <v>10.7</v>
      </c>
      <c r="R1402" s="11">
        <v>150</v>
      </c>
      <c r="S1402" s="11">
        <v>390</v>
      </c>
      <c r="T1402">
        <v>5</v>
      </c>
      <c r="W1402">
        <v>60</v>
      </c>
      <c r="X1402">
        <v>1</v>
      </c>
      <c r="Y1402" s="11">
        <v>360</v>
      </c>
      <c r="Z1402">
        <v>11.329499999999999</v>
      </c>
    </row>
    <row r="1403" spans="1:26" x14ac:dyDescent="0.25">
      <c r="A1403" s="11">
        <v>1.39</v>
      </c>
      <c r="B1403">
        <v>7</v>
      </c>
      <c r="C1403" s="11">
        <v>5</v>
      </c>
      <c r="D1403" s="11">
        <v>12.5</v>
      </c>
      <c r="E1403" s="11">
        <v>681.72</v>
      </c>
      <c r="F1403" s="11">
        <v>135</v>
      </c>
      <c r="G1403" s="11">
        <v>40</v>
      </c>
      <c r="H1403" s="11">
        <v>0</v>
      </c>
      <c r="I1403" s="11">
        <v>1</v>
      </c>
      <c r="J1403" s="11">
        <v>20</v>
      </c>
      <c r="K1403">
        <v>0.30537999999999998</v>
      </c>
      <c r="N1403" s="11">
        <v>1.44</v>
      </c>
      <c r="O1403" s="11">
        <v>0.26</v>
      </c>
      <c r="P1403" s="11">
        <v>5</v>
      </c>
      <c r="Q1403" s="11">
        <v>10.7</v>
      </c>
      <c r="R1403" s="11">
        <v>150</v>
      </c>
      <c r="S1403" s="11">
        <v>390</v>
      </c>
      <c r="T1403" s="11">
        <v>10</v>
      </c>
      <c r="W1403">
        <v>60</v>
      </c>
      <c r="X1403">
        <v>1</v>
      </c>
      <c r="Y1403" s="11">
        <v>360</v>
      </c>
      <c r="Z1403">
        <v>8.7569999999999997</v>
      </c>
    </row>
    <row r="1404" spans="1:26" x14ac:dyDescent="0.25">
      <c r="A1404" s="11">
        <v>1.39</v>
      </c>
      <c r="B1404">
        <v>7</v>
      </c>
      <c r="C1404" s="11">
        <v>5</v>
      </c>
      <c r="D1404" s="11">
        <v>12.5</v>
      </c>
      <c r="E1404" s="11">
        <v>681.72</v>
      </c>
      <c r="F1404" s="11">
        <v>135</v>
      </c>
      <c r="G1404" s="11">
        <v>40</v>
      </c>
      <c r="H1404" s="11">
        <v>0</v>
      </c>
      <c r="I1404" s="11">
        <v>1</v>
      </c>
      <c r="J1404" s="11">
        <v>30</v>
      </c>
      <c r="K1404">
        <v>0.40759000000000001</v>
      </c>
      <c r="N1404" s="11">
        <v>1.44</v>
      </c>
      <c r="O1404" s="11">
        <v>0.26</v>
      </c>
      <c r="P1404" s="11">
        <v>5</v>
      </c>
      <c r="Q1404" s="11">
        <v>10.7</v>
      </c>
      <c r="R1404" s="11">
        <v>150</v>
      </c>
      <c r="S1404" s="11">
        <v>390</v>
      </c>
      <c r="T1404" s="11">
        <v>20</v>
      </c>
      <c r="W1404">
        <v>60</v>
      </c>
      <c r="X1404">
        <v>1</v>
      </c>
      <c r="Y1404" s="11">
        <v>360</v>
      </c>
      <c r="Z1404">
        <v>7.5326000000000004</v>
      </c>
    </row>
    <row r="1405" spans="1:26" x14ac:dyDescent="0.25">
      <c r="A1405" s="11">
        <v>1.39</v>
      </c>
      <c r="B1405">
        <v>7</v>
      </c>
      <c r="C1405" s="11">
        <v>5</v>
      </c>
      <c r="D1405" s="11">
        <v>12.5</v>
      </c>
      <c r="E1405" s="11">
        <v>681.72</v>
      </c>
      <c r="F1405" s="11">
        <v>135</v>
      </c>
      <c r="G1405" s="11">
        <v>40</v>
      </c>
      <c r="H1405" s="11">
        <v>0</v>
      </c>
      <c r="I1405" s="11">
        <v>1</v>
      </c>
      <c r="J1405" s="11">
        <v>40</v>
      </c>
      <c r="K1405">
        <v>0.47516999999999998</v>
      </c>
      <c r="N1405" s="11">
        <v>1.44</v>
      </c>
      <c r="O1405" s="11">
        <v>0.26</v>
      </c>
      <c r="P1405" s="11">
        <v>5</v>
      </c>
      <c r="Q1405" s="11">
        <v>10.7</v>
      </c>
      <c r="R1405" s="11">
        <v>150</v>
      </c>
      <c r="S1405" s="11">
        <v>390</v>
      </c>
      <c r="T1405" s="11">
        <v>40</v>
      </c>
      <c r="W1405">
        <v>60</v>
      </c>
      <c r="X1405">
        <v>1</v>
      </c>
      <c r="Y1405" s="11">
        <v>360</v>
      </c>
      <c r="Z1405">
        <v>14.452300000000001</v>
      </c>
    </row>
    <row r="1406" spans="1:26" x14ac:dyDescent="0.25">
      <c r="A1406" s="11">
        <v>1.39</v>
      </c>
      <c r="B1406">
        <v>7</v>
      </c>
      <c r="C1406" s="11">
        <v>5</v>
      </c>
      <c r="D1406" s="11">
        <v>12.5</v>
      </c>
      <c r="E1406" s="11">
        <v>681.72</v>
      </c>
      <c r="F1406" s="11">
        <v>135</v>
      </c>
      <c r="G1406" s="11">
        <v>40</v>
      </c>
      <c r="H1406" s="11">
        <v>0</v>
      </c>
      <c r="I1406" s="11">
        <v>1</v>
      </c>
      <c r="J1406" s="11">
        <v>50</v>
      </c>
      <c r="K1406">
        <v>0.41687999999999997</v>
      </c>
      <c r="N1406" s="11">
        <v>1.44</v>
      </c>
      <c r="O1406" s="11">
        <v>0.26</v>
      </c>
      <c r="P1406" s="11">
        <v>5</v>
      </c>
      <c r="Q1406" s="11">
        <v>10.7</v>
      </c>
      <c r="R1406" s="11">
        <v>150</v>
      </c>
      <c r="S1406" s="11">
        <v>390</v>
      </c>
      <c r="T1406" s="11">
        <v>60</v>
      </c>
      <c r="W1406">
        <v>60</v>
      </c>
      <c r="X1406">
        <v>1</v>
      </c>
      <c r="Y1406" s="11">
        <v>360</v>
      </c>
      <c r="Z1406">
        <v>14.493499999999999</v>
      </c>
    </row>
    <row r="1407" spans="1:26" x14ac:dyDescent="0.25">
      <c r="A1407" s="11">
        <v>1.39</v>
      </c>
      <c r="B1407">
        <v>7</v>
      </c>
      <c r="C1407" s="11">
        <v>5</v>
      </c>
      <c r="D1407" s="11">
        <v>12.5</v>
      </c>
      <c r="E1407" s="11">
        <v>681.72</v>
      </c>
      <c r="F1407" s="11">
        <v>135</v>
      </c>
      <c r="G1407" s="11">
        <v>40</v>
      </c>
      <c r="H1407" s="11">
        <v>0</v>
      </c>
      <c r="I1407" s="11">
        <v>1</v>
      </c>
      <c r="J1407" s="11">
        <v>60</v>
      </c>
      <c r="K1407">
        <v>0.50980000000000003</v>
      </c>
      <c r="N1407" s="11">
        <v>1.44</v>
      </c>
      <c r="O1407" s="11">
        <v>0.26</v>
      </c>
      <c r="P1407" s="11">
        <v>5</v>
      </c>
      <c r="Q1407" s="11">
        <v>10.7</v>
      </c>
      <c r="R1407" s="11">
        <v>150</v>
      </c>
      <c r="S1407" s="11">
        <v>390</v>
      </c>
      <c r="T1407" s="11">
        <v>80</v>
      </c>
      <c r="W1407">
        <v>60</v>
      </c>
      <c r="X1407">
        <v>1</v>
      </c>
      <c r="Y1407" s="11">
        <v>360</v>
      </c>
      <c r="Z1407">
        <v>16.667099999999998</v>
      </c>
    </row>
    <row r="1408" spans="1:26" x14ac:dyDescent="0.25">
      <c r="A1408" s="11">
        <v>1.39</v>
      </c>
      <c r="B1408">
        <v>7</v>
      </c>
      <c r="C1408" s="11">
        <v>5</v>
      </c>
      <c r="D1408" s="11">
        <v>12.5</v>
      </c>
      <c r="E1408" s="11">
        <v>681.72</v>
      </c>
      <c r="F1408" s="11">
        <v>135</v>
      </c>
      <c r="G1408" s="11">
        <v>40</v>
      </c>
      <c r="H1408" s="11">
        <v>0</v>
      </c>
      <c r="I1408" s="11">
        <v>1</v>
      </c>
      <c r="J1408" s="11">
        <v>70</v>
      </c>
      <c r="K1408">
        <v>0.38308999999999999</v>
      </c>
      <c r="N1408" s="11">
        <v>1.44</v>
      </c>
      <c r="O1408" s="11">
        <v>0.26</v>
      </c>
      <c r="P1408" s="11">
        <v>5</v>
      </c>
      <c r="Q1408" s="11">
        <v>10.7</v>
      </c>
      <c r="R1408" s="11">
        <v>150</v>
      </c>
      <c r="S1408" s="11">
        <v>390</v>
      </c>
      <c r="T1408" s="11">
        <v>100</v>
      </c>
      <c r="W1408">
        <v>60</v>
      </c>
      <c r="X1408">
        <v>1</v>
      </c>
      <c r="Y1408" s="11">
        <v>360</v>
      </c>
      <c r="Z1408">
        <v>17.891500000000001</v>
      </c>
    </row>
    <row r="1409" spans="1:26" x14ac:dyDescent="0.25">
      <c r="A1409" s="11">
        <v>1.39</v>
      </c>
      <c r="B1409">
        <v>7</v>
      </c>
      <c r="C1409" s="11">
        <v>5</v>
      </c>
      <c r="D1409" s="11">
        <v>12.5</v>
      </c>
      <c r="E1409" s="11">
        <v>681.72</v>
      </c>
      <c r="F1409" s="11">
        <v>135</v>
      </c>
      <c r="G1409" s="11">
        <v>40</v>
      </c>
      <c r="H1409" s="11">
        <v>0</v>
      </c>
      <c r="I1409" s="11">
        <v>1</v>
      </c>
      <c r="J1409" s="11">
        <v>80</v>
      </c>
      <c r="K1409">
        <v>0.46081</v>
      </c>
      <c r="N1409" s="11">
        <v>1.44</v>
      </c>
      <c r="O1409" s="11">
        <v>0.26</v>
      </c>
      <c r="P1409" s="11">
        <v>5</v>
      </c>
      <c r="Q1409" s="11">
        <v>10.7</v>
      </c>
      <c r="R1409" s="11">
        <v>150</v>
      </c>
      <c r="S1409" s="11">
        <v>495</v>
      </c>
      <c r="T1409">
        <v>5</v>
      </c>
      <c r="W1409">
        <v>0</v>
      </c>
      <c r="X1409">
        <v>1</v>
      </c>
      <c r="Y1409" s="11">
        <v>360</v>
      </c>
      <c r="Z1409">
        <v>5.8238000000000003</v>
      </c>
    </row>
    <row r="1410" spans="1:26" x14ac:dyDescent="0.25">
      <c r="A1410" s="11">
        <v>1.39</v>
      </c>
      <c r="B1410">
        <v>7</v>
      </c>
      <c r="C1410" s="11">
        <v>5</v>
      </c>
      <c r="D1410" s="11">
        <v>12.5</v>
      </c>
      <c r="E1410" s="11">
        <v>681.72</v>
      </c>
      <c r="F1410" s="11">
        <v>135</v>
      </c>
      <c r="G1410" s="11">
        <v>40</v>
      </c>
      <c r="H1410" s="11">
        <v>0</v>
      </c>
      <c r="I1410" s="11">
        <v>1</v>
      </c>
      <c r="J1410" s="11">
        <v>90</v>
      </c>
      <c r="K1410">
        <v>0.44137999999999999</v>
      </c>
      <c r="N1410" s="11">
        <v>1.44</v>
      </c>
      <c r="O1410" s="11">
        <v>0.26</v>
      </c>
      <c r="P1410" s="11">
        <v>5</v>
      </c>
      <c r="Q1410" s="11">
        <v>10.7</v>
      </c>
      <c r="R1410" s="11">
        <v>150</v>
      </c>
      <c r="S1410" s="11">
        <v>495</v>
      </c>
      <c r="T1410" s="11">
        <v>10</v>
      </c>
      <c r="W1410">
        <v>0</v>
      </c>
      <c r="X1410">
        <v>1</v>
      </c>
      <c r="Y1410" s="11">
        <v>360</v>
      </c>
      <c r="Z1410">
        <v>5.6783999999999999</v>
      </c>
    </row>
    <row r="1411" spans="1:26" x14ac:dyDescent="0.25">
      <c r="A1411" s="11">
        <v>1.39</v>
      </c>
      <c r="B1411">
        <v>7</v>
      </c>
      <c r="C1411" s="11">
        <v>5</v>
      </c>
      <c r="D1411" s="11">
        <v>12.5</v>
      </c>
      <c r="E1411" s="11">
        <v>681.72</v>
      </c>
      <c r="F1411" s="11">
        <v>135</v>
      </c>
      <c r="G1411" s="11">
        <v>40</v>
      </c>
      <c r="H1411" s="11">
        <v>0</v>
      </c>
      <c r="I1411" s="11">
        <v>1</v>
      </c>
      <c r="J1411" s="11">
        <v>100</v>
      </c>
      <c r="K1411">
        <v>0.24202000000000001</v>
      </c>
      <c r="N1411" s="11">
        <v>1.44</v>
      </c>
      <c r="O1411" s="11">
        <v>0.26</v>
      </c>
      <c r="P1411" s="11">
        <v>5</v>
      </c>
      <c r="Q1411" s="11">
        <v>10.7</v>
      </c>
      <c r="R1411" s="11">
        <v>150</v>
      </c>
      <c r="S1411" s="11">
        <v>495</v>
      </c>
      <c r="T1411" s="11">
        <v>20</v>
      </c>
      <c r="W1411">
        <v>0</v>
      </c>
      <c r="X1411">
        <v>1</v>
      </c>
      <c r="Y1411" s="11">
        <v>360</v>
      </c>
      <c r="Z1411">
        <v>6.6108000000000002</v>
      </c>
    </row>
    <row r="1412" spans="1:26" x14ac:dyDescent="0.25">
      <c r="A1412" s="11">
        <v>1.39</v>
      </c>
      <c r="B1412">
        <v>7</v>
      </c>
      <c r="C1412" s="11">
        <v>5</v>
      </c>
      <c r="D1412" s="11">
        <v>12.5</v>
      </c>
      <c r="E1412" s="11">
        <v>681.72</v>
      </c>
      <c r="F1412" s="11">
        <v>135</v>
      </c>
      <c r="G1412" s="11">
        <v>40</v>
      </c>
      <c r="H1412" s="11">
        <v>0</v>
      </c>
      <c r="I1412" s="11">
        <v>1</v>
      </c>
      <c r="J1412" s="11">
        <v>110</v>
      </c>
      <c r="K1412">
        <v>0.30031000000000002</v>
      </c>
      <c r="N1412" s="11">
        <v>1.44</v>
      </c>
      <c r="O1412" s="11">
        <v>0.26</v>
      </c>
      <c r="P1412" s="11">
        <v>5</v>
      </c>
      <c r="Q1412" s="11">
        <v>10.7</v>
      </c>
      <c r="R1412" s="11">
        <v>150</v>
      </c>
      <c r="S1412" s="11">
        <v>495</v>
      </c>
      <c r="T1412" s="11">
        <v>40</v>
      </c>
      <c r="W1412">
        <v>0</v>
      </c>
      <c r="X1412">
        <v>1</v>
      </c>
      <c r="Y1412" s="11">
        <v>360</v>
      </c>
      <c r="Z1412">
        <v>8.5783000000000005</v>
      </c>
    </row>
    <row r="1413" spans="1:26" x14ac:dyDescent="0.25">
      <c r="A1413" s="11">
        <v>1.39</v>
      </c>
      <c r="B1413">
        <v>7</v>
      </c>
      <c r="C1413" s="11">
        <v>5</v>
      </c>
      <c r="D1413" s="11">
        <v>12.5</v>
      </c>
      <c r="E1413" s="11">
        <v>681.72</v>
      </c>
      <c r="F1413" s="11">
        <v>135</v>
      </c>
      <c r="G1413" s="11">
        <v>40</v>
      </c>
      <c r="H1413" s="11">
        <v>0</v>
      </c>
      <c r="I1413" s="11">
        <v>1</v>
      </c>
      <c r="J1413" s="11">
        <v>120</v>
      </c>
      <c r="K1413">
        <v>0.23189000000000001</v>
      </c>
      <c r="N1413" s="11">
        <v>1.44</v>
      </c>
      <c r="O1413" s="11">
        <v>0.26</v>
      </c>
      <c r="P1413" s="11">
        <v>5</v>
      </c>
      <c r="Q1413" s="11">
        <v>10.7</v>
      </c>
      <c r="R1413" s="11">
        <v>150</v>
      </c>
      <c r="S1413" s="11">
        <v>495</v>
      </c>
      <c r="T1413" s="11">
        <v>60</v>
      </c>
      <c r="W1413">
        <v>0</v>
      </c>
      <c r="X1413">
        <v>1</v>
      </c>
      <c r="Y1413" s="11">
        <v>360</v>
      </c>
      <c r="Z1413">
        <v>14.035899999999998</v>
      </c>
    </row>
    <row r="1414" spans="1:26" x14ac:dyDescent="0.25">
      <c r="A1414" s="11">
        <v>1.39</v>
      </c>
      <c r="B1414">
        <v>7</v>
      </c>
      <c r="C1414" s="11">
        <v>5</v>
      </c>
      <c r="D1414" s="11">
        <v>12.5</v>
      </c>
      <c r="E1414" s="11">
        <v>681.72</v>
      </c>
      <c r="F1414" s="11">
        <v>135</v>
      </c>
      <c r="G1414" s="11">
        <v>40</v>
      </c>
      <c r="H1414" s="11">
        <v>0</v>
      </c>
      <c r="I1414" s="11">
        <v>1</v>
      </c>
      <c r="J1414" s="11">
        <v>130</v>
      </c>
      <c r="K1414">
        <v>0.26651999999999998</v>
      </c>
      <c r="N1414" s="11">
        <v>1.44</v>
      </c>
      <c r="O1414" s="11">
        <v>0.26</v>
      </c>
      <c r="P1414" s="11">
        <v>5</v>
      </c>
      <c r="Q1414" s="11">
        <v>10.7</v>
      </c>
      <c r="R1414" s="11">
        <v>150</v>
      </c>
      <c r="S1414" s="11">
        <v>495</v>
      </c>
      <c r="T1414" s="11">
        <v>80</v>
      </c>
      <c r="W1414">
        <v>0</v>
      </c>
      <c r="X1414">
        <v>1</v>
      </c>
      <c r="Y1414" s="11">
        <v>360</v>
      </c>
      <c r="Z1414">
        <v>9.7074999999999996</v>
      </c>
    </row>
    <row r="1415" spans="1:26" x14ac:dyDescent="0.25">
      <c r="A1415" s="11">
        <v>1.39</v>
      </c>
      <c r="B1415">
        <v>1.2</v>
      </c>
      <c r="C1415" s="11">
        <v>5</v>
      </c>
      <c r="D1415" s="11">
        <v>12.5</v>
      </c>
      <c r="E1415" s="11">
        <v>681.72</v>
      </c>
      <c r="F1415" s="11">
        <v>135</v>
      </c>
      <c r="G1415" s="11">
        <v>40</v>
      </c>
      <c r="H1415" s="11">
        <v>0</v>
      </c>
      <c r="I1415" s="11">
        <v>1</v>
      </c>
      <c r="J1415" s="11">
        <v>0</v>
      </c>
      <c r="K1415">
        <v>0.48024</v>
      </c>
      <c r="N1415" s="11">
        <v>1.44</v>
      </c>
      <c r="O1415" s="11">
        <v>0.26</v>
      </c>
      <c r="P1415" s="11">
        <v>5</v>
      </c>
      <c r="Q1415" s="11">
        <v>10.7</v>
      </c>
      <c r="R1415" s="11">
        <v>150</v>
      </c>
      <c r="S1415" s="11">
        <v>495</v>
      </c>
      <c r="T1415" s="11">
        <v>100</v>
      </c>
      <c r="W1415">
        <v>0</v>
      </c>
      <c r="X1415">
        <v>1</v>
      </c>
      <c r="Y1415" s="11">
        <v>360</v>
      </c>
      <c r="Z1415">
        <v>14.626200000000001</v>
      </c>
    </row>
    <row r="1416" spans="1:26" x14ac:dyDescent="0.25">
      <c r="A1416" s="11">
        <v>1.39</v>
      </c>
      <c r="B1416">
        <v>1.2</v>
      </c>
      <c r="C1416" s="11">
        <v>5</v>
      </c>
      <c r="D1416" s="11">
        <v>12.5</v>
      </c>
      <c r="E1416" s="11">
        <v>681.72</v>
      </c>
      <c r="F1416" s="11">
        <v>135</v>
      </c>
      <c r="G1416" s="11">
        <v>40</v>
      </c>
      <c r="H1416" s="11">
        <v>0</v>
      </c>
      <c r="I1416" s="11">
        <v>1</v>
      </c>
      <c r="J1416" s="11">
        <v>10</v>
      </c>
      <c r="K1416">
        <v>0.57230999999999999</v>
      </c>
      <c r="N1416" s="11">
        <v>1.44</v>
      </c>
      <c r="O1416" s="11">
        <v>0.26</v>
      </c>
      <c r="P1416" s="11">
        <v>5</v>
      </c>
      <c r="Q1416" s="11">
        <v>10.7</v>
      </c>
      <c r="R1416" s="11">
        <v>150</v>
      </c>
      <c r="S1416" s="11">
        <v>495</v>
      </c>
      <c r="T1416">
        <v>5</v>
      </c>
      <c r="W1416">
        <v>27.5</v>
      </c>
      <c r="X1416">
        <v>1</v>
      </c>
      <c r="Y1416" s="11">
        <v>360</v>
      </c>
      <c r="Z1416">
        <v>6.9016999999999999</v>
      </c>
    </row>
    <row r="1417" spans="1:26" x14ac:dyDescent="0.25">
      <c r="A1417" s="11">
        <v>1.39</v>
      </c>
      <c r="B1417">
        <v>1.2</v>
      </c>
      <c r="C1417" s="11">
        <v>5</v>
      </c>
      <c r="D1417" s="11">
        <v>12.5</v>
      </c>
      <c r="E1417" s="11">
        <v>681.72</v>
      </c>
      <c r="F1417" s="11">
        <v>135</v>
      </c>
      <c r="G1417" s="11">
        <v>40</v>
      </c>
      <c r="H1417" s="11">
        <v>0</v>
      </c>
      <c r="I1417" s="11">
        <v>1</v>
      </c>
      <c r="J1417" s="11">
        <v>20</v>
      </c>
      <c r="K1417">
        <v>0.96679999999999999</v>
      </c>
      <c r="N1417" s="11">
        <v>1.44</v>
      </c>
      <c r="O1417" s="11">
        <v>0.26</v>
      </c>
      <c r="P1417" s="11">
        <v>5</v>
      </c>
      <c r="Q1417" s="11">
        <v>10.7</v>
      </c>
      <c r="R1417" s="11">
        <v>150</v>
      </c>
      <c r="S1417" s="11">
        <v>495</v>
      </c>
      <c r="T1417" s="11">
        <v>10</v>
      </c>
      <c r="W1417">
        <v>27.5</v>
      </c>
      <c r="X1417">
        <v>1</v>
      </c>
      <c r="Y1417" s="11">
        <v>360</v>
      </c>
      <c r="Z1417">
        <v>7.9881000000000002</v>
      </c>
    </row>
    <row r="1418" spans="1:26" x14ac:dyDescent="0.25">
      <c r="A1418" s="11">
        <v>1.39</v>
      </c>
      <c r="B1418">
        <v>1.2</v>
      </c>
      <c r="C1418" s="11">
        <v>5</v>
      </c>
      <c r="D1418" s="11">
        <v>12.5</v>
      </c>
      <c r="E1418" s="11">
        <v>681.72</v>
      </c>
      <c r="F1418" s="11">
        <v>135</v>
      </c>
      <c r="G1418" s="11">
        <v>40</v>
      </c>
      <c r="H1418" s="11">
        <v>0</v>
      </c>
      <c r="I1418" s="11">
        <v>1</v>
      </c>
      <c r="J1418" s="11">
        <v>30</v>
      </c>
      <c r="K1418">
        <v>0.93301000000000001</v>
      </c>
      <c r="N1418" s="11">
        <v>1.44</v>
      </c>
      <c r="O1418" s="11">
        <v>0.26</v>
      </c>
      <c r="P1418" s="11">
        <v>5</v>
      </c>
      <c r="Q1418" s="11">
        <v>10.7</v>
      </c>
      <c r="R1418" s="11">
        <v>150</v>
      </c>
      <c r="S1418" s="11">
        <v>495</v>
      </c>
      <c r="T1418" s="11">
        <v>20</v>
      </c>
      <c r="W1418">
        <v>27.5</v>
      </c>
      <c r="X1418">
        <v>1</v>
      </c>
      <c r="Y1418" s="11">
        <v>360</v>
      </c>
      <c r="Z1418">
        <v>8.3816000000000006</v>
      </c>
    </row>
    <row r="1419" spans="1:26" x14ac:dyDescent="0.25">
      <c r="A1419" s="11">
        <v>1.39</v>
      </c>
      <c r="B1419">
        <v>1.2</v>
      </c>
      <c r="C1419" s="11">
        <v>5</v>
      </c>
      <c r="D1419" s="11">
        <v>12.5</v>
      </c>
      <c r="E1419" s="11">
        <v>681.72</v>
      </c>
      <c r="F1419" s="11">
        <v>135</v>
      </c>
      <c r="G1419" s="11">
        <v>40</v>
      </c>
      <c r="H1419" s="11">
        <v>0</v>
      </c>
      <c r="I1419" s="11">
        <v>1</v>
      </c>
      <c r="J1419" s="11">
        <v>40</v>
      </c>
      <c r="K1419">
        <v>0.98116000000000003</v>
      </c>
      <c r="N1419" s="11">
        <v>1.44</v>
      </c>
      <c r="O1419" s="11">
        <v>0.26</v>
      </c>
      <c r="P1419" s="11">
        <v>5</v>
      </c>
      <c r="Q1419" s="11">
        <v>10.7</v>
      </c>
      <c r="R1419" s="11">
        <v>150</v>
      </c>
      <c r="S1419" s="11">
        <v>495</v>
      </c>
      <c r="T1419" s="11">
        <v>40</v>
      </c>
      <c r="W1419">
        <v>27.5</v>
      </c>
      <c r="X1419">
        <v>1</v>
      </c>
      <c r="Y1419" s="11">
        <v>360</v>
      </c>
      <c r="Z1419">
        <v>8.9718</v>
      </c>
    </row>
    <row r="1420" spans="1:26" x14ac:dyDescent="0.25">
      <c r="A1420" s="11">
        <v>1.39</v>
      </c>
      <c r="B1420">
        <v>1.2</v>
      </c>
      <c r="C1420" s="11">
        <v>5</v>
      </c>
      <c r="D1420" s="11">
        <v>12.5</v>
      </c>
      <c r="E1420" s="11">
        <v>681.72</v>
      </c>
      <c r="F1420" s="11">
        <v>135</v>
      </c>
      <c r="G1420" s="11">
        <v>40</v>
      </c>
      <c r="H1420" s="11">
        <v>0</v>
      </c>
      <c r="I1420" s="11">
        <v>1</v>
      </c>
      <c r="J1420" s="11">
        <v>50</v>
      </c>
      <c r="K1420">
        <v>0.89837999999999996</v>
      </c>
      <c r="N1420" s="11">
        <v>1.44</v>
      </c>
      <c r="O1420" s="11">
        <v>0.26</v>
      </c>
      <c r="P1420" s="11">
        <v>5</v>
      </c>
      <c r="Q1420" s="11">
        <v>10.7</v>
      </c>
      <c r="R1420" s="11">
        <v>150</v>
      </c>
      <c r="S1420" s="11">
        <v>495</v>
      </c>
      <c r="T1420" s="11">
        <v>60</v>
      </c>
      <c r="W1420">
        <v>27.5</v>
      </c>
      <c r="X1420">
        <v>1</v>
      </c>
      <c r="Y1420" s="11">
        <v>360</v>
      </c>
      <c r="Z1420">
        <v>7.8425999999999991</v>
      </c>
    </row>
    <row r="1421" spans="1:26" x14ac:dyDescent="0.25">
      <c r="A1421" s="11">
        <v>1.39</v>
      </c>
      <c r="B1421">
        <v>1.2</v>
      </c>
      <c r="C1421" s="11">
        <v>5</v>
      </c>
      <c r="D1421" s="11">
        <v>12.5</v>
      </c>
      <c r="E1421" s="11">
        <v>681.72</v>
      </c>
      <c r="F1421" s="11">
        <v>135</v>
      </c>
      <c r="G1421" s="11">
        <v>40</v>
      </c>
      <c r="H1421" s="11">
        <v>0</v>
      </c>
      <c r="I1421" s="11">
        <v>1</v>
      </c>
      <c r="J1421" s="11">
        <v>60</v>
      </c>
      <c r="K1421">
        <v>1.0343800000000001</v>
      </c>
      <c r="N1421" s="11">
        <v>1.44</v>
      </c>
      <c r="O1421" s="11">
        <v>0.26</v>
      </c>
      <c r="P1421" s="11">
        <v>5</v>
      </c>
      <c r="Q1421" s="11">
        <v>10.7</v>
      </c>
      <c r="R1421" s="11">
        <v>150</v>
      </c>
      <c r="S1421" s="11">
        <v>495</v>
      </c>
      <c r="T1421" s="11">
        <v>80</v>
      </c>
      <c r="W1421">
        <v>27.5</v>
      </c>
      <c r="X1421">
        <v>1</v>
      </c>
      <c r="Y1421" s="11">
        <v>360</v>
      </c>
      <c r="Z1421">
        <v>11.0334</v>
      </c>
    </row>
    <row r="1422" spans="1:26" x14ac:dyDescent="0.25">
      <c r="A1422" s="11">
        <v>1.39</v>
      </c>
      <c r="B1422">
        <v>1.2</v>
      </c>
      <c r="C1422" s="11">
        <v>5</v>
      </c>
      <c r="D1422" s="11">
        <v>12.5</v>
      </c>
      <c r="E1422" s="11">
        <v>681.72</v>
      </c>
      <c r="F1422" s="11">
        <v>135</v>
      </c>
      <c r="G1422" s="11">
        <v>40</v>
      </c>
      <c r="H1422" s="11">
        <v>0</v>
      </c>
      <c r="I1422" s="11">
        <v>1</v>
      </c>
      <c r="J1422" s="11">
        <v>70</v>
      </c>
      <c r="K1422">
        <v>1.0200199999999999</v>
      </c>
      <c r="N1422" s="11">
        <v>1.44</v>
      </c>
      <c r="O1422" s="11">
        <v>0.26</v>
      </c>
      <c r="P1422" s="11">
        <v>5</v>
      </c>
      <c r="Q1422" s="11">
        <v>10.7</v>
      </c>
      <c r="R1422" s="11">
        <v>150</v>
      </c>
      <c r="S1422" s="11">
        <v>495</v>
      </c>
      <c r="T1422" s="11">
        <v>100</v>
      </c>
      <c r="W1422">
        <v>27.5</v>
      </c>
      <c r="X1422">
        <v>1</v>
      </c>
      <c r="Y1422" s="11">
        <v>360</v>
      </c>
      <c r="Z1422">
        <v>14.3781</v>
      </c>
    </row>
    <row r="1423" spans="1:26" x14ac:dyDescent="0.25">
      <c r="A1423" s="11">
        <v>1.39</v>
      </c>
      <c r="B1423">
        <v>1.2</v>
      </c>
      <c r="C1423" s="11">
        <v>5</v>
      </c>
      <c r="D1423" s="11">
        <v>12.5</v>
      </c>
      <c r="E1423" s="11">
        <v>681.72</v>
      </c>
      <c r="F1423" s="11">
        <v>135</v>
      </c>
      <c r="G1423" s="11">
        <v>40</v>
      </c>
      <c r="H1423" s="11">
        <v>0</v>
      </c>
      <c r="I1423" s="11">
        <v>1</v>
      </c>
      <c r="J1423" s="11">
        <v>80</v>
      </c>
      <c r="K1423">
        <v>1.1273</v>
      </c>
      <c r="N1423" s="11">
        <v>1.44</v>
      </c>
      <c r="O1423" s="11">
        <v>0.26</v>
      </c>
      <c r="P1423" s="11">
        <v>5</v>
      </c>
      <c r="Q1423" s="11">
        <v>10.7</v>
      </c>
      <c r="R1423" s="11">
        <v>150</v>
      </c>
      <c r="S1423" s="11">
        <v>495</v>
      </c>
      <c r="T1423">
        <v>5</v>
      </c>
      <c r="W1423">
        <v>60</v>
      </c>
      <c r="X1423">
        <v>1</v>
      </c>
      <c r="Y1423" s="11">
        <v>360</v>
      </c>
      <c r="Z1423">
        <v>12.410600000000001</v>
      </c>
    </row>
    <row r="1424" spans="1:26" x14ac:dyDescent="0.25">
      <c r="A1424" s="11">
        <v>1.39</v>
      </c>
      <c r="B1424">
        <v>1.2</v>
      </c>
      <c r="C1424" s="11">
        <v>5</v>
      </c>
      <c r="D1424" s="11">
        <v>12.5</v>
      </c>
      <c r="E1424" s="11">
        <v>681.72</v>
      </c>
      <c r="F1424" s="11">
        <v>135</v>
      </c>
      <c r="G1424" s="11">
        <v>40</v>
      </c>
      <c r="H1424" s="11">
        <v>0</v>
      </c>
      <c r="I1424" s="11">
        <v>1</v>
      </c>
      <c r="J1424" s="11">
        <v>90</v>
      </c>
      <c r="K1424">
        <v>0.94230999999999998</v>
      </c>
      <c r="N1424" s="11">
        <v>1.44</v>
      </c>
      <c r="O1424" s="11">
        <v>0.26</v>
      </c>
      <c r="P1424" s="11">
        <v>5</v>
      </c>
      <c r="Q1424" s="11">
        <v>10.7</v>
      </c>
      <c r="R1424" s="11">
        <v>150</v>
      </c>
      <c r="S1424" s="11">
        <v>495</v>
      </c>
      <c r="T1424" s="11">
        <v>10</v>
      </c>
      <c r="W1424">
        <v>60</v>
      </c>
      <c r="X1424">
        <v>1</v>
      </c>
      <c r="Y1424" s="11">
        <v>360</v>
      </c>
      <c r="Z1424">
        <v>10.5458</v>
      </c>
    </row>
    <row r="1425" spans="1:26" x14ac:dyDescent="0.25">
      <c r="A1425" s="11">
        <v>1.39</v>
      </c>
      <c r="B1425">
        <v>1.2</v>
      </c>
      <c r="C1425" s="11">
        <v>5</v>
      </c>
      <c r="D1425" s="11">
        <v>12.5</v>
      </c>
      <c r="E1425" s="11">
        <v>681.72</v>
      </c>
      <c r="F1425" s="11">
        <v>135</v>
      </c>
      <c r="G1425" s="11">
        <v>40</v>
      </c>
      <c r="H1425" s="11">
        <v>0</v>
      </c>
      <c r="I1425" s="11">
        <v>1</v>
      </c>
      <c r="J1425" s="11">
        <v>100</v>
      </c>
      <c r="K1425">
        <v>0.41687999999999997</v>
      </c>
      <c r="N1425" s="11">
        <v>1.44</v>
      </c>
      <c r="O1425" s="11">
        <v>0.26</v>
      </c>
      <c r="P1425" s="11">
        <v>5</v>
      </c>
      <c r="Q1425" s="11">
        <v>10.7</v>
      </c>
      <c r="R1425" s="11">
        <v>150</v>
      </c>
      <c r="S1425" s="11">
        <v>495</v>
      </c>
      <c r="T1425" s="11">
        <v>20</v>
      </c>
      <c r="W1425">
        <v>60</v>
      </c>
      <c r="X1425">
        <v>1</v>
      </c>
      <c r="Y1425" s="11">
        <v>360</v>
      </c>
      <c r="Z1425">
        <v>13.343</v>
      </c>
    </row>
    <row r="1426" spans="1:26" x14ac:dyDescent="0.25">
      <c r="A1426" s="11">
        <v>1.39</v>
      </c>
      <c r="B1426">
        <v>1.2</v>
      </c>
      <c r="C1426" s="11">
        <v>5</v>
      </c>
      <c r="D1426" s="11">
        <v>12.5</v>
      </c>
      <c r="E1426" s="11">
        <v>681.72</v>
      </c>
      <c r="F1426" s="11">
        <v>135</v>
      </c>
      <c r="G1426" s="11">
        <v>40</v>
      </c>
      <c r="H1426" s="11">
        <v>0</v>
      </c>
      <c r="I1426" s="11">
        <v>1</v>
      </c>
      <c r="J1426" s="11">
        <v>110</v>
      </c>
      <c r="K1426">
        <v>0.58752000000000004</v>
      </c>
      <c r="N1426" s="11">
        <v>1.44</v>
      </c>
      <c r="O1426" s="11">
        <v>0.26</v>
      </c>
      <c r="P1426" s="11">
        <v>5</v>
      </c>
      <c r="Q1426" s="11">
        <v>10.7</v>
      </c>
      <c r="R1426" s="11">
        <v>150</v>
      </c>
      <c r="S1426" s="11">
        <v>495</v>
      </c>
      <c r="T1426" s="11">
        <v>40</v>
      </c>
      <c r="W1426">
        <v>60</v>
      </c>
      <c r="X1426">
        <v>1</v>
      </c>
      <c r="Y1426" s="11">
        <v>360</v>
      </c>
      <c r="Z1426">
        <v>15.310500000000001</v>
      </c>
    </row>
    <row r="1427" spans="1:26" x14ac:dyDescent="0.25">
      <c r="A1427" s="11">
        <v>1.39</v>
      </c>
      <c r="B1427">
        <v>1.2</v>
      </c>
      <c r="C1427" s="11">
        <v>5</v>
      </c>
      <c r="D1427" s="11">
        <v>12.5</v>
      </c>
      <c r="E1427" s="11">
        <v>681.72</v>
      </c>
      <c r="F1427" s="11">
        <v>135</v>
      </c>
      <c r="G1427" s="11">
        <v>40</v>
      </c>
      <c r="H1427" s="11">
        <v>0</v>
      </c>
      <c r="I1427" s="11">
        <v>1</v>
      </c>
      <c r="J1427" s="11">
        <v>120</v>
      </c>
      <c r="K1427">
        <v>0.38816000000000001</v>
      </c>
      <c r="N1427" s="11">
        <v>1.44</v>
      </c>
      <c r="O1427" s="11">
        <v>0.26</v>
      </c>
      <c r="P1427" s="11">
        <v>5</v>
      </c>
      <c r="Q1427" s="11">
        <v>10.7</v>
      </c>
      <c r="R1427" s="11">
        <v>150</v>
      </c>
      <c r="S1427" s="11">
        <v>495</v>
      </c>
      <c r="T1427" s="11">
        <v>60</v>
      </c>
      <c r="W1427">
        <v>60</v>
      </c>
      <c r="X1427">
        <v>1</v>
      </c>
      <c r="Y1427" s="11">
        <v>360</v>
      </c>
      <c r="Z1427">
        <v>10.297700000000001</v>
      </c>
    </row>
    <row r="1428" spans="1:26" x14ac:dyDescent="0.25">
      <c r="A1428" s="11">
        <v>1.39</v>
      </c>
      <c r="B1428">
        <v>1.2</v>
      </c>
      <c r="C1428" s="11">
        <v>5</v>
      </c>
      <c r="D1428" s="11">
        <v>12.5</v>
      </c>
      <c r="E1428" s="11">
        <v>681.72</v>
      </c>
      <c r="F1428" s="11">
        <v>135</v>
      </c>
      <c r="G1428" s="11">
        <v>40</v>
      </c>
      <c r="H1428" s="11">
        <v>0</v>
      </c>
      <c r="I1428" s="11">
        <v>1</v>
      </c>
      <c r="J1428" s="11">
        <v>130</v>
      </c>
      <c r="K1428">
        <v>0.42702000000000001</v>
      </c>
      <c r="N1428" s="11">
        <v>1.44</v>
      </c>
      <c r="O1428" s="11">
        <v>0.26</v>
      </c>
      <c r="P1428" s="11">
        <v>5</v>
      </c>
      <c r="Q1428" s="11">
        <v>10.7</v>
      </c>
      <c r="R1428" s="11">
        <v>150</v>
      </c>
      <c r="S1428" s="11">
        <v>495</v>
      </c>
      <c r="T1428" s="11">
        <v>80</v>
      </c>
      <c r="W1428">
        <v>60</v>
      </c>
      <c r="X1428">
        <v>1</v>
      </c>
      <c r="Y1428" s="11">
        <v>360</v>
      </c>
      <c r="Z1428">
        <v>11.871700000000001</v>
      </c>
    </row>
    <row r="1429" spans="1:26" x14ac:dyDescent="0.25">
      <c r="A1429" s="11">
        <v>1.39</v>
      </c>
      <c r="B1429">
        <v>7</v>
      </c>
      <c r="C1429" s="11">
        <v>5</v>
      </c>
      <c r="D1429" s="11">
        <v>12.5</v>
      </c>
      <c r="E1429" s="11">
        <v>681.72</v>
      </c>
      <c r="F1429" s="11">
        <v>135</v>
      </c>
      <c r="G1429" s="11">
        <v>100</v>
      </c>
      <c r="H1429" s="11">
        <v>0</v>
      </c>
      <c r="I1429" s="11">
        <v>1</v>
      </c>
      <c r="J1429" s="11">
        <v>0</v>
      </c>
      <c r="K1429">
        <v>0.39818999999999999</v>
      </c>
      <c r="N1429" s="11">
        <v>1.44</v>
      </c>
      <c r="O1429" s="11">
        <v>0.26</v>
      </c>
      <c r="P1429" s="11">
        <v>5</v>
      </c>
      <c r="Q1429" s="11">
        <v>10.7</v>
      </c>
      <c r="R1429" s="11">
        <v>150</v>
      </c>
      <c r="S1429" s="11">
        <v>495</v>
      </c>
      <c r="T1429" s="11">
        <v>100</v>
      </c>
      <c r="W1429">
        <v>60</v>
      </c>
      <c r="X1429">
        <v>1</v>
      </c>
      <c r="Y1429" s="11">
        <v>360</v>
      </c>
      <c r="Z1429">
        <v>13.1548</v>
      </c>
    </row>
    <row r="1430" spans="1:26" x14ac:dyDescent="0.25">
      <c r="A1430" s="11">
        <v>1.39</v>
      </c>
      <c r="B1430">
        <v>7</v>
      </c>
      <c r="C1430" s="11">
        <v>5</v>
      </c>
      <c r="D1430" s="11">
        <v>12.5</v>
      </c>
      <c r="E1430" s="11">
        <v>681.72</v>
      </c>
      <c r="F1430" s="11">
        <v>135</v>
      </c>
      <c r="G1430" s="11">
        <v>100</v>
      </c>
      <c r="H1430" s="11">
        <v>0</v>
      </c>
      <c r="I1430" s="11">
        <v>1</v>
      </c>
      <c r="J1430" s="11">
        <v>10</v>
      </c>
      <c r="K1430">
        <v>0.50902999999999998</v>
      </c>
      <c r="N1430" s="11">
        <v>1.44</v>
      </c>
      <c r="O1430" s="11">
        <v>0.2</v>
      </c>
      <c r="P1430" s="11">
        <v>5</v>
      </c>
      <c r="Q1430" s="11">
        <v>9.9</v>
      </c>
      <c r="R1430" s="11">
        <v>100</v>
      </c>
      <c r="S1430" s="11">
        <v>495</v>
      </c>
      <c r="T1430" s="11">
        <v>10</v>
      </c>
      <c r="W1430">
        <v>0</v>
      </c>
      <c r="X1430">
        <v>1</v>
      </c>
      <c r="Y1430" s="11">
        <v>360</v>
      </c>
      <c r="Z1430">
        <v>3.5684100000000001</v>
      </c>
    </row>
    <row r="1431" spans="1:26" x14ac:dyDescent="0.25">
      <c r="A1431" s="11">
        <v>1.39</v>
      </c>
      <c r="B1431">
        <v>7</v>
      </c>
      <c r="C1431" s="11">
        <v>5</v>
      </c>
      <c r="D1431" s="11">
        <v>12.5</v>
      </c>
      <c r="E1431" s="11">
        <v>681.72</v>
      </c>
      <c r="F1431" s="11">
        <v>135</v>
      </c>
      <c r="G1431" s="11">
        <v>100</v>
      </c>
      <c r="H1431" s="11">
        <v>0</v>
      </c>
      <c r="I1431" s="11">
        <v>1</v>
      </c>
      <c r="J1431" s="11">
        <v>20</v>
      </c>
      <c r="K1431">
        <v>0.47208</v>
      </c>
      <c r="N1431" s="11">
        <v>1.44</v>
      </c>
      <c r="O1431" s="11">
        <v>0.2</v>
      </c>
      <c r="P1431" s="11">
        <v>5</v>
      </c>
      <c r="Q1431" s="11">
        <v>9.9</v>
      </c>
      <c r="R1431" s="11">
        <v>100</v>
      </c>
      <c r="S1431" s="11">
        <v>495</v>
      </c>
      <c r="T1431" s="11">
        <v>20</v>
      </c>
      <c r="W1431">
        <v>0</v>
      </c>
      <c r="X1431">
        <v>1</v>
      </c>
      <c r="Y1431" s="11">
        <v>360</v>
      </c>
      <c r="Z1431">
        <v>4.3745599999999998</v>
      </c>
    </row>
    <row r="1432" spans="1:26" x14ac:dyDescent="0.25">
      <c r="A1432" s="11">
        <v>1.39</v>
      </c>
      <c r="B1432">
        <v>7</v>
      </c>
      <c r="C1432" s="11">
        <v>5</v>
      </c>
      <c r="D1432" s="11">
        <v>12.5</v>
      </c>
      <c r="E1432" s="11">
        <v>681.72</v>
      </c>
      <c r="F1432" s="11">
        <v>135</v>
      </c>
      <c r="G1432" s="11">
        <v>100</v>
      </c>
      <c r="H1432" s="11">
        <v>0</v>
      </c>
      <c r="I1432" s="11">
        <v>1</v>
      </c>
      <c r="J1432" s="11">
        <v>30</v>
      </c>
      <c r="K1432">
        <v>0.51385000000000003</v>
      </c>
      <c r="N1432" s="11">
        <v>1.44</v>
      </c>
      <c r="O1432" s="11">
        <v>0.2</v>
      </c>
      <c r="P1432" s="11">
        <v>5</v>
      </c>
      <c r="Q1432" s="11">
        <v>9.9</v>
      </c>
      <c r="R1432" s="11">
        <v>100</v>
      </c>
      <c r="S1432" s="11">
        <v>495</v>
      </c>
      <c r="T1432" s="11">
        <v>40</v>
      </c>
      <c r="W1432">
        <v>0</v>
      </c>
      <c r="X1432">
        <v>1</v>
      </c>
      <c r="Y1432" s="11">
        <v>360</v>
      </c>
      <c r="Z1432">
        <v>3.0467</v>
      </c>
    </row>
    <row r="1433" spans="1:26" x14ac:dyDescent="0.25">
      <c r="A1433" s="11">
        <v>1.39</v>
      </c>
      <c r="B1433">
        <v>7</v>
      </c>
      <c r="C1433" s="11">
        <v>5</v>
      </c>
      <c r="D1433" s="11">
        <v>12.5</v>
      </c>
      <c r="E1433" s="11">
        <v>681.72</v>
      </c>
      <c r="F1433" s="11">
        <v>135</v>
      </c>
      <c r="G1433" s="11">
        <v>100</v>
      </c>
      <c r="H1433" s="11">
        <v>0</v>
      </c>
      <c r="I1433" s="11">
        <v>1</v>
      </c>
      <c r="J1433" s="11">
        <v>40</v>
      </c>
      <c r="K1433">
        <v>0.51866999999999996</v>
      </c>
      <c r="N1433" s="11">
        <v>1.44</v>
      </c>
      <c r="O1433" s="11">
        <v>0.2</v>
      </c>
      <c r="P1433" s="11">
        <v>5</v>
      </c>
      <c r="Q1433" s="11">
        <v>9.9</v>
      </c>
      <c r="R1433" s="11">
        <v>100</v>
      </c>
      <c r="S1433" s="11">
        <v>495</v>
      </c>
      <c r="T1433" s="11">
        <v>60</v>
      </c>
      <c r="W1433">
        <v>0</v>
      </c>
      <c r="X1433">
        <v>1</v>
      </c>
      <c r="Y1433" s="11">
        <v>360</v>
      </c>
      <c r="Z1433">
        <v>2.1959</v>
      </c>
    </row>
    <row r="1434" spans="1:26" x14ac:dyDescent="0.25">
      <c r="A1434" s="11">
        <v>1.39</v>
      </c>
      <c r="B1434">
        <v>7</v>
      </c>
      <c r="C1434" s="11">
        <v>5</v>
      </c>
      <c r="D1434" s="11">
        <v>12.5</v>
      </c>
      <c r="E1434" s="11">
        <v>681.72</v>
      </c>
      <c r="F1434" s="11">
        <v>135</v>
      </c>
      <c r="G1434" s="11">
        <v>100</v>
      </c>
      <c r="H1434" s="11">
        <v>0</v>
      </c>
      <c r="I1434" s="11">
        <v>1</v>
      </c>
      <c r="J1434" s="11">
        <v>50</v>
      </c>
      <c r="K1434">
        <v>0.44879000000000002</v>
      </c>
      <c r="N1434" s="11">
        <v>1.44</v>
      </c>
      <c r="O1434" s="11">
        <v>0.2</v>
      </c>
      <c r="P1434" s="11">
        <v>5</v>
      </c>
      <c r="Q1434" s="11">
        <v>9.9</v>
      </c>
      <c r="R1434" s="11">
        <v>100</v>
      </c>
      <c r="S1434" s="11">
        <v>495</v>
      </c>
      <c r="T1434" s="11">
        <v>100</v>
      </c>
      <c r="W1434">
        <v>0</v>
      </c>
      <c r="X1434">
        <v>1</v>
      </c>
      <c r="Y1434" s="11">
        <v>360</v>
      </c>
      <c r="Z1434">
        <v>1.7048099999999999</v>
      </c>
    </row>
    <row r="1435" spans="1:26" x14ac:dyDescent="0.25">
      <c r="A1435" s="11">
        <v>1.39</v>
      </c>
      <c r="B1435">
        <v>7</v>
      </c>
      <c r="C1435" s="11">
        <v>5</v>
      </c>
      <c r="D1435" s="11">
        <v>12.5</v>
      </c>
      <c r="E1435" s="11">
        <v>681.72</v>
      </c>
      <c r="F1435" s="11">
        <v>135</v>
      </c>
      <c r="G1435" s="11">
        <v>100</v>
      </c>
      <c r="H1435" s="11">
        <v>0</v>
      </c>
      <c r="I1435" s="11">
        <v>1</v>
      </c>
      <c r="J1435" s="11">
        <v>60</v>
      </c>
      <c r="K1435">
        <v>0.49537999999999999</v>
      </c>
      <c r="N1435" s="11">
        <v>1.44</v>
      </c>
      <c r="O1435" s="11">
        <v>0.2</v>
      </c>
      <c r="P1435" s="11">
        <v>5</v>
      </c>
      <c r="Q1435" s="11">
        <v>9.9</v>
      </c>
      <c r="R1435" s="11">
        <v>100</v>
      </c>
      <c r="S1435" s="11">
        <v>495</v>
      </c>
      <c r="T1435" s="11">
        <v>150</v>
      </c>
      <c r="W1435">
        <v>0</v>
      </c>
      <c r="X1435">
        <v>1</v>
      </c>
      <c r="Y1435" s="11">
        <v>360</v>
      </c>
      <c r="Z1435">
        <v>1.5211300000000001</v>
      </c>
    </row>
    <row r="1436" spans="1:26" x14ac:dyDescent="0.25">
      <c r="A1436" s="11">
        <v>1.39</v>
      </c>
      <c r="B1436">
        <v>7</v>
      </c>
      <c r="C1436" s="11">
        <v>5</v>
      </c>
      <c r="D1436" s="11">
        <v>12.5</v>
      </c>
      <c r="E1436" s="11">
        <v>681.72</v>
      </c>
      <c r="F1436" s="11">
        <v>135</v>
      </c>
      <c r="G1436" s="11">
        <v>100</v>
      </c>
      <c r="H1436" s="11">
        <v>0</v>
      </c>
      <c r="I1436" s="11">
        <v>1</v>
      </c>
      <c r="J1436" s="11">
        <v>70</v>
      </c>
      <c r="K1436">
        <v>0.45361000000000001</v>
      </c>
      <c r="N1436" s="11">
        <v>1.44</v>
      </c>
      <c r="O1436" s="11">
        <v>0.2</v>
      </c>
      <c r="P1436" s="11">
        <v>5</v>
      </c>
      <c r="Q1436" s="11">
        <v>9.9</v>
      </c>
      <c r="R1436" s="11">
        <v>100</v>
      </c>
      <c r="S1436" s="11">
        <v>495</v>
      </c>
      <c r="T1436" s="11">
        <v>10</v>
      </c>
      <c r="W1436">
        <v>45</v>
      </c>
      <c r="X1436">
        <v>1</v>
      </c>
      <c r="Y1436" s="11">
        <v>360</v>
      </c>
      <c r="Z1436">
        <v>5.6297199999999998</v>
      </c>
    </row>
    <row r="1437" spans="1:26" x14ac:dyDescent="0.25">
      <c r="A1437" s="11">
        <v>1.39</v>
      </c>
      <c r="B1437">
        <v>7</v>
      </c>
      <c r="C1437" s="11">
        <v>5</v>
      </c>
      <c r="D1437" s="11">
        <v>12.5</v>
      </c>
      <c r="E1437" s="11">
        <v>681.72</v>
      </c>
      <c r="F1437" s="11">
        <v>135</v>
      </c>
      <c r="G1437" s="11">
        <v>100</v>
      </c>
      <c r="H1437" s="11">
        <v>0</v>
      </c>
      <c r="I1437" s="11">
        <v>1</v>
      </c>
      <c r="J1437" s="11">
        <v>80</v>
      </c>
      <c r="K1437">
        <v>0.49056</v>
      </c>
      <c r="N1437" s="11">
        <v>1.44</v>
      </c>
      <c r="O1437" s="11">
        <v>0.2</v>
      </c>
      <c r="P1437" s="11">
        <v>5</v>
      </c>
      <c r="Q1437" s="11">
        <v>9.9</v>
      </c>
      <c r="R1437" s="11">
        <v>100</v>
      </c>
      <c r="S1437" s="11">
        <v>495</v>
      </c>
      <c r="T1437" s="11">
        <v>20</v>
      </c>
      <c r="W1437">
        <v>45</v>
      </c>
      <c r="X1437">
        <v>1</v>
      </c>
      <c r="Y1437" s="11">
        <v>360</v>
      </c>
      <c r="Z1437">
        <v>5.5187400000000002</v>
      </c>
    </row>
    <row r="1438" spans="1:26" x14ac:dyDescent="0.25">
      <c r="A1438" s="11">
        <v>1.39</v>
      </c>
      <c r="B1438">
        <v>7</v>
      </c>
      <c r="C1438" s="11">
        <v>5</v>
      </c>
      <c r="D1438" s="11">
        <v>12.5</v>
      </c>
      <c r="E1438" s="11">
        <v>681.72</v>
      </c>
      <c r="F1438" s="11">
        <v>135</v>
      </c>
      <c r="G1438" s="11">
        <v>100</v>
      </c>
      <c r="H1438" s="11">
        <v>0</v>
      </c>
      <c r="I1438" s="11">
        <v>1</v>
      </c>
      <c r="J1438" s="11">
        <v>90</v>
      </c>
      <c r="K1438">
        <v>0.48653999999999997</v>
      </c>
      <c r="N1438" s="11">
        <v>1.44</v>
      </c>
      <c r="O1438" s="11">
        <v>0.2</v>
      </c>
      <c r="P1438" s="11">
        <v>5</v>
      </c>
      <c r="Q1438" s="11">
        <v>9.9</v>
      </c>
      <c r="R1438" s="11">
        <v>100</v>
      </c>
      <c r="S1438" s="11">
        <v>495</v>
      </c>
      <c r="T1438" s="11">
        <v>40</v>
      </c>
      <c r="W1438">
        <v>45</v>
      </c>
      <c r="X1438">
        <v>1</v>
      </c>
      <c r="Y1438" s="11">
        <v>360</v>
      </c>
      <c r="Z1438">
        <v>4.3669099999999998</v>
      </c>
    </row>
    <row r="1439" spans="1:26" x14ac:dyDescent="0.25">
      <c r="A1439" s="11">
        <v>1.39</v>
      </c>
      <c r="B1439">
        <v>7</v>
      </c>
      <c r="C1439" s="11">
        <v>5</v>
      </c>
      <c r="D1439" s="11">
        <v>12.5</v>
      </c>
      <c r="E1439" s="11">
        <v>681.72</v>
      </c>
      <c r="F1439" s="11">
        <v>135</v>
      </c>
      <c r="G1439" s="11">
        <v>100</v>
      </c>
      <c r="H1439" s="11">
        <v>0</v>
      </c>
      <c r="I1439" s="11">
        <v>1</v>
      </c>
      <c r="J1439" s="11">
        <v>100</v>
      </c>
      <c r="K1439">
        <v>0.54196</v>
      </c>
      <c r="N1439" s="11">
        <v>1.44</v>
      </c>
      <c r="O1439" s="11">
        <v>0.2</v>
      </c>
      <c r="P1439" s="11">
        <v>5</v>
      </c>
      <c r="Q1439" s="11">
        <v>9.9</v>
      </c>
      <c r="R1439" s="11">
        <v>100</v>
      </c>
      <c r="S1439" s="11">
        <v>495</v>
      </c>
      <c r="T1439" s="11">
        <v>60</v>
      </c>
      <c r="W1439">
        <v>45</v>
      </c>
      <c r="X1439">
        <v>1</v>
      </c>
      <c r="Y1439" s="11">
        <v>360</v>
      </c>
      <c r="Z1439">
        <v>2.6512799999999999</v>
      </c>
    </row>
    <row r="1440" spans="1:26" x14ac:dyDescent="0.25">
      <c r="A1440" s="11">
        <v>1.39</v>
      </c>
      <c r="B1440">
        <v>7</v>
      </c>
      <c r="C1440" s="11">
        <v>5</v>
      </c>
      <c r="D1440" s="11">
        <v>12.5</v>
      </c>
      <c r="E1440" s="11">
        <v>681.72</v>
      </c>
      <c r="F1440" s="11">
        <v>135</v>
      </c>
      <c r="G1440" s="11">
        <v>100</v>
      </c>
      <c r="H1440" s="11">
        <v>0</v>
      </c>
      <c r="I1440" s="11">
        <v>1</v>
      </c>
      <c r="J1440" s="11">
        <v>110</v>
      </c>
      <c r="K1440">
        <v>0.48653999999999997</v>
      </c>
      <c r="N1440" s="11">
        <v>1.44</v>
      </c>
      <c r="O1440" s="11">
        <v>0.2</v>
      </c>
      <c r="P1440" s="11">
        <v>5</v>
      </c>
      <c r="Q1440" s="11">
        <v>9.9</v>
      </c>
      <c r="R1440" s="11">
        <v>100</v>
      </c>
      <c r="S1440" s="11">
        <v>495</v>
      </c>
      <c r="T1440" s="11">
        <v>100</v>
      </c>
      <c r="W1440">
        <v>45</v>
      </c>
      <c r="X1440">
        <v>1</v>
      </c>
      <c r="Y1440" s="11">
        <v>360</v>
      </c>
      <c r="Z1440">
        <v>2.0785499999999999</v>
      </c>
    </row>
    <row r="1441" spans="1:26" x14ac:dyDescent="0.25">
      <c r="A1441" s="11">
        <v>1.39</v>
      </c>
      <c r="B1441">
        <v>7</v>
      </c>
      <c r="C1441" s="11">
        <v>5</v>
      </c>
      <c r="D1441" s="11">
        <v>12.5</v>
      </c>
      <c r="E1441" s="11">
        <v>681.72</v>
      </c>
      <c r="F1441" s="11">
        <v>135</v>
      </c>
      <c r="G1441" s="11">
        <v>100</v>
      </c>
      <c r="H1441" s="11">
        <v>0</v>
      </c>
      <c r="I1441" s="11">
        <v>1</v>
      </c>
      <c r="J1441" s="11">
        <v>120</v>
      </c>
      <c r="K1441">
        <v>0.36606</v>
      </c>
      <c r="N1441" s="11">
        <v>1.44</v>
      </c>
      <c r="O1441" s="11">
        <v>0.2</v>
      </c>
      <c r="P1441" s="11">
        <v>5</v>
      </c>
      <c r="Q1441" s="11">
        <v>9.9</v>
      </c>
      <c r="R1441" s="11">
        <v>100</v>
      </c>
      <c r="S1441" s="11">
        <v>495</v>
      </c>
      <c r="T1441" s="11">
        <v>150</v>
      </c>
      <c r="W1441">
        <v>45</v>
      </c>
      <c r="X1441">
        <v>1</v>
      </c>
      <c r="Y1441" s="11">
        <v>360</v>
      </c>
      <c r="Z1441">
        <v>1.6167899999999999</v>
      </c>
    </row>
    <row r="1442" spans="1:26" x14ac:dyDescent="0.25">
      <c r="A1442" s="11">
        <v>1.39</v>
      </c>
      <c r="B1442">
        <v>7</v>
      </c>
      <c r="C1442" s="11">
        <v>5</v>
      </c>
      <c r="D1442" s="11">
        <v>12.5</v>
      </c>
      <c r="E1442" s="11">
        <v>681.72</v>
      </c>
      <c r="F1442" s="11">
        <v>135</v>
      </c>
      <c r="G1442" s="11">
        <v>100</v>
      </c>
      <c r="H1442" s="11">
        <v>0</v>
      </c>
      <c r="I1442" s="11">
        <v>1</v>
      </c>
      <c r="J1442" s="11">
        <v>130</v>
      </c>
      <c r="K1442">
        <v>0.36606</v>
      </c>
      <c r="N1442" s="11">
        <v>1.44</v>
      </c>
      <c r="O1442" s="11">
        <v>0.2</v>
      </c>
      <c r="P1442" s="11">
        <v>5</v>
      </c>
      <c r="Q1442" s="11">
        <v>9.9</v>
      </c>
      <c r="R1442" s="11">
        <v>100</v>
      </c>
      <c r="S1442" s="11">
        <v>495</v>
      </c>
      <c r="T1442" s="11">
        <v>10</v>
      </c>
      <c r="W1442">
        <v>75</v>
      </c>
      <c r="X1442">
        <v>1</v>
      </c>
      <c r="Y1442" s="11">
        <v>360</v>
      </c>
      <c r="Z1442">
        <v>5.9154400000000003</v>
      </c>
    </row>
    <row r="1443" spans="1:26" x14ac:dyDescent="0.25">
      <c r="A1443" s="11">
        <v>1.39</v>
      </c>
      <c r="B1443">
        <v>1.2</v>
      </c>
      <c r="C1443" s="11">
        <v>5</v>
      </c>
      <c r="D1443" s="11">
        <v>12.5</v>
      </c>
      <c r="E1443" s="11">
        <v>681.72</v>
      </c>
      <c r="F1443" s="11">
        <v>135</v>
      </c>
      <c r="G1443" s="11">
        <v>100</v>
      </c>
      <c r="H1443" s="11">
        <v>0</v>
      </c>
      <c r="I1443" s="11">
        <v>1</v>
      </c>
      <c r="J1443" s="11">
        <v>0</v>
      </c>
      <c r="K1443">
        <v>0.68974999999999997</v>
      </c>
      <c r="N1443" s="11">
        <v>1.44</v>
      </c>
      <c r="O1443" s="11">
        <v>0.2</v>
      </c>
      <c r="P1443" s="11">
        <v>5</v>
      </c>
      <c r="Q1443" s="11">
        <v>9.9</v>
      </c>
      <c r="R1443" s="11">
        <v>100</v>
      </c>
      <c r="S1443" s="11">
        <v>495</v>
      </c>
      <c r="T1443" s="11">
        <v>20</v>
      </c>
      <c r="W1443">
        <v>75</v>
      </c>
      <c r="X1443">
        <v>1</v>
      </c>
      <c r="Y1443" s="11">
        <v>360</v>
      </c>
      <c r="Z1443">
        <v>4.85928</v>
      </c>
    </row>
    <row r="1444" spans="1:26" x14ac:dyDescent="0.25">
      <c r="A1444" s="11">
        <v>1.39</v>
      </c>
      <c r="B1444">
        <v>1.2</v>
      </c>
      <c r="C1444" s="11">
        <v>5</v>
      </c>
      <c r="D1444" s="11">
        <v>12.5</v>
      </c>
      <c r="E1444" s="11">
        <v>681.72</v>
      </c>
      <c r="F1444" s="11">
        <v>135</v>
      </c>
      <c r="G1444" s="11">
        <v>100</v>
      </c>
      <c r="H1444" s="11">
        <v>0</v>
      </c>
      <c r="I1444" s="11">
        <v>1</v>
      </c>
      <c r="J1444" s="11">
        <v>10</v>
      </c>
      <c r="K1444">
        <v>0.73553000000000002</v>
      </c>
      <c r="N1444" s="11">
        <v>1.44</v>
      </c>
      <c r="O1444" s="11">
        <v>0.2</v>
      </c>
      <c r="P1444" s="11">
        <v>5</v>
      </c>
      <c r="Q1444" s="11">
        <v>9.9</v>
      </c>
      <c r="R1444" s="11">
        <v>100</v>
      </c>
      <c r="S1444" s="11">
        <v>495</v>
      </c>
      <c r="T1444" s="11">
        <v>40</v>
      </c>
      <c r="W1444">
        <v>75</v>
      </c>
      <c r="X1444">
        <v>1</v>
      </c>
      <c r="Y1444" s="11">
        <v>360</v>
      </c>
      <c r="Z1444">
        <v>3.02502</v>
      </c>
    </row>
    <row r="1445" spans="1:26" x14ac:dyDescent="0.25">
      <c r="A1445" s="11">
        <v>1.39</v>
      </c>
      <c r="B1445">
        <v>1.2</v>
      </c>
      <c r="C1445" s="11">
        <v>5</v>
      </c>
      <c r="D1445" s="11">
        <v>12.5</v>
      </c>
      <c r="E1445" s="11">
        <v>681.72</v>
      </c>
      <c r="F1445" s="11">
        <v>135</v>
      </c>
      <c r="G1445" s="11">
        <v>100</v>
      </c>
      <c r="H1445" s="11">
        <v>0</v>
      </c>
      <c r="I1445" s="11">
        <v>1</v>
      </c>
      <c r="J1445" s="11">
        <v>20</v>
      </c>
      <c r="K1445">
        <v>0.63432999999999995</v>
      </c>
      <c r="N1445" s="11">
        <v>1.44</v>
      </c>
      <c r="O1445" s="11">
        <v>0.2</v>
      </c>
      <c r="P1445" s="11">
        <v>5</v>
      </c>
      <c r="Q1445" s="11">
        <v>9.9</v>
      </c>
      <c r="R1445" s="11">
        <v>100</v>
      </c>
      <c r="S1445" s="11">
        <v>495</v>
      </c>
      <c r="T1445" s="11">
        <v>60</v>
      </c>
      <c r="W1445">
        <v>75</v>
      </c>
      <c r="X1445">
        <v>1</v>
      </c>
      <c r="Y1445" s="11">
        <v>360</v>
      </c>
      <c r="Z1445">
        <v>2.2035499999999999</v>
      </c>
    </row>
    <row r="1446" spans="1:26" x14ac:dyDescent="0.25">
      <c r="A1446" s="11">
        <v>1.39</v>
      </c>
      <c r="B1446">
        <v>1.2</v>
      </c>
      <c r="C1446" s="11">
        <v>5</v>
      </c>
      <c r="D1446" s="11">
        <v>12.5</v>
      </c>
      <c r="E1446" s="11">
        <v>681.72</v>
      </c>
      <c r="F1446" s="11">
        <v>135</v>
      </c>
      <c r="G1446" s="11">
        <v>100</v>
      </c>
      <c r="H1446" s="11">
        <v>0</v>
      </c>
      <c r="I1446" s="11">
        <v>1</v>
      </c>
      <c r="J1446" s="11">
        <v>30</v>
      </c>
      <c r="K1446">
        <v>0.84716999999999998</v>
      </c>
      <c r="N1446" s="11">
        <v>1.44</v>
      </c>
      <c r="O1446" s="11">
        <v>0.2</v>
      </c>
      <c r="P1446" s="11">
        <v>5</v>
      </c>
      <c r="Q1446" s="11">
        <v>9.9</v>
      </c>
      <c r="R1446" s="11">
        <v>100</v>
      </c>
      <c r="S1446" s="11">
        <v>495</v>
      </c>
      <c r="T1446" s="11">
        <v>100</v>
      </c>
      <c r="W1446">
        <v>75</v>
      </c>
      <c r="X1446">
        <v>1</v>
      </c>
      <c r="Y1446" s="11">
        <v>360</v>
      </c>
      <c r="Z1446">
        <v>1.7418</v>
      </c>
    </row>
    <row r="1447" spans="1:26" x14ac:dyDescent="0.25">
      <c r="A1447" s="11">
        <v>1.39</v>
      </c>
      <c r="B1447">
        <v>1.2</v>
      </c>
      <c r="C1447" s="11">
        <v>5</v>
      </c>
      <c r="D1447" s="11">
        <v>12.5</v>
      </c>
      <c r="E1447" s="11">
        <v>681.72</v>
      </c>
      <c r="F1447" s="11">
        <v>135</v>
      </c>
      <c r="G1447" s="11">
        <v>100</v>
      </c>
      <c r="H1447" s="11">
        <v>0</v>
      </c>
      <c r="I1447" s="11">
        <v>1</v>
      </c>
      <c r="J1447" s="11">
        <v>40</v>
      </c>
      <c r="K1447">
        <v>0.89295000000000002</v>
      </c>
      <c r="N1447" s="11">
        <v>1.44</v>
      </c>
      <c r="O1447" s="11">
        <v>0.2</v>
      </c>
      <c r="P1447" s="11">
        <v>5</v>
      </c>
      <c r="Q1447" s="11">
        <v>9.9</v>
      </c>
      <c r="R1447" s="11">
        <v>100</v>
      </c>
      <c r="S1447" s="11">
        <v>495</v>
      </c>
      <c r="T1447" s="11">
        <v>150</v>
      </c>
      <c r="W1447">
        <v>75</v>
      </c>
      <c r="X1447">
        <v>1</v>
      </c>
      <c r="Y1447" s="11">
        <v>360</v>
      </c>
      <c r="Z1447">
        <v>1.6895</v>
      </c>
    </row>
    <row r="1448" spans="1:26" x14ac:dyDescent="0.25">
      <c r="A1448" s="11">
        <v>1.39</v>
      </c>
      <c r="B1448">
        <v>1.2</v>
      </c>
      <c r="C1448" s="11">
        <v>5</v>
      </c>
      <c r="D1448" s="11">
        <v>12.5</v>
      </c>
      <c r="E1448" s="11">
        <v>681.72</v>
      </c>
      <c r="F1448" s="11">
        <v>135</v>
      </c>
      <c r="G1448" s="11">
        <v>100</v>
      </c>
      <c r="H1448" s="11">
        <v>0</v>
      </c>
      <c r="I1448" s="11">
        <v>1</v>
      </c>
      <c r="J1448" s="11">
        <v>50</v>
      </c>
      <c r="K1448">
        <v>0.84235000000000004</v>
      </c>
      <c r="N1448" s="11">
        <v>1.75</v>
      </c>
      <c r="O1448" s="11">
        <v>1</v>
      </c>
      <c r="P1448" s="11">
        <v>5</v>
      </c>
      <c r="Q1448" s="11">
        <v>11.48</v>
      </c>
      <c r="R1448" s="11">
        <v>57.5</v>
      </c>
      <c r="S1448" s="11">
        <v>525</v>
      </c>
      <c r="T1448" s="11">
        <v>100</v>
      </c>
      <c r="W1448" s="11">
        <v>0</v>
      </c>
      <c r="X1448" s="11">
        <v>1</v>
      </c>
      <c r="Y1448" s="11">
        <v>0</v>
      </c>
      <c r="Z1448" s="11">
        <v>1.65</v>
      </c>
    </row>
    <row r="1449" spans="1:26" x14ac:dyDescent="0.25">
      <c r="A1449" s="11">
        <v>1.39</v>
      </c>
      <c r="B1449">
        <v>1.2</v>
      </c>
      <c r="C1449" s="11">
        <v>5</v>
      </c>
      <c r="D1449" s="11">
        <v>12.5</v>
      </c>
      <c r="E1449" s="11">
        <v>681.72</v>
      </c>
      <c r="F1449" s="11">
        <v>135</v>
      </c>
      <c r="G1449" s="11">
        <v>100</v>
      </c>
      <c r="H1449" s="11">
        <v>0</v>
      </c>
      <c r="I1449" s="11">
        <v>1</v>
      </c>
      <c r="J1449" s="11">
        <v>60</v>
      </c>
      <c r="K1449">
        <v>0.97648999999999997</v>
      </c>
      <c r="N1449" s="11">
        <v>1.75</v>
      </c>
      <c r="O1449" s="11">
        <v>1</v>
      </c>
      <c r="P1449" s="11">
        <v>5</v>
      </c>
      <c r="Q1449" s="11">
        <v>11.48</v>
      </c>
      <c r="R1449" s="11">
        <v>57.5</v>
      </c>
      <c r="S1449" s="11">
        <v>525</v>
      </c>
      <c r="T1449" s="11">
        <v>100</v>
      </c>
      <c r="W1449" s="11">
        <v>0</v>
      </c>
      <c r="X1449" s="11">
        <v>1</v>
      </c>
      <c r="Y1449" s="11">
        <v>360</v>
      </c>
      <c r="Z1449" s="11">
        <v>6.05</v>
      </c>
    </row>
    <row r="1450" spans="1:26" x14ac:dyDescent="0.25">
      <c r="A1450" s="11">
        <v>1.39</v>
      </c>
      <c r="B1450">
        <v>1.2</v>
      </c>
      <c r="C1450" s="11">
        <v>5</v>
      </c>
      <c r="D1450" s="11">
        <v>12.5</v>
      </c>
      <c r="E1450" s="11">
        <v>681.72</v>
      </c>
      <c r="F1450" s="11">
        <v>135</v>
      </c>
      <c r="G1450" s="11">
        <v>100</v>
      </c>
      <c r="H1450" s="11">
        <v>0</v>
      </c>
      <c r="I1450" s="11">
        <v>1</v>
      </c>
      <c r="J1450" s="11">
        <v>70</v>
      </c>
      <c r="K1450">
        <v>0.98129999999999995</v>
      </c>
      <c r="N1450" s="11">
        <v>1.75</v>
      </c>
      <c r="O1450" s="11">
        <v>1</v>
      </c>
      <c r="P1450" s="11">
        <v>5</v>
      </c>
      <c r="Q1450" s="11">
        <v>11.48</v>
      </c>
      <c r="R1450" s="11">
        <v>57.5</v>
      </c>
      <c r="S1450" s="11">
        <v>525</v>
      </c>
      <c r="T1450" s="11">
        <v>100</v>
      </c>
      <c r="W1450" s="11">
        <v>45</v>
      </c>
      <c r="X1450" s="11">
        <v>1</v>
      </c>
      <c r="Y1450" s="11">
        <v>0</v>
      </c>
      <c r="Z1450" s="11">
        <v>1.35</v>
      </c>
    </row>
    <row r="1451" spans="1:26" x14ac:dyDescent="0.25">
      <c r="A1451" s="11">
        <v>1.39</v>
      </c>
      <c r="B1451">
        <v>1.2</v>
      </c>
      <c r="C1451" s="11">
        <v>5</v>
      </c>
      <c r="D1451" s="11">
        <v>12.5</v>
      </c>
      <c r="E1451" s="11">
        <v>681.72</v>
      </c>
      <c r="F1451" s="11">
        <v>135</v>
      </c>
      <c r="G1451" s="11">
        <v>100</v>
      </c>
      <c r="H1451" s="11">
        <v>0</v>
      </c>
      <c r="I1451" s="11">
        <v>1</v>
      </c>
      <c r="J1451" s="11">
        <v>80</v>
      </c>
      <c r="K1451">
        <v>1.0551999999999999</v>
      </c>
      <c r="N1451" s="11">
        <v>1.75</v>
      </c>
      <c r="O1451" s="11">
        <v>1</v>
      </c>
      <c r="P1451" s="11">
        <v>5</v>
      </c>
      <c r="Q1451" s="11">
        <v>11.48</v>
      </c>
      <c r="R1451" s="11">
        <v>57.5</v>
      </c>
      <c r="S1451" s="11">
        <v>525</v>
      </c>
      <c r="T1451" s="11">
        <v>100</v>
      </c>
      <c r="W1451" s="11">
        <v>45</v>
      </c>
      <c r="X1451" s="11">
        <v>1</v>
      </c>
      <c r="Y1451" s="11">
        <v>360</v>
      </c>
      <c r="Z1451" s="11">
        <v>4.66</v>
      </c>
    </row>
    <row r="1452" spans="1:26" x14ac:dyDescent="0.25">
      <c r="A1452" s="11">
        <v>1.39</v>
      </c>
      <c r="B1452">
        <v>1.2</v>
      </c>
      <c r="C1452" s="11">
        <v>5</v>
      </c>
      <c r="D1452" s="11">
        <v>12.5</v>
      </c>
      <c r="E1452" s="11">
        <v>681.72</v>
      </c>
      <c r="F1452" s="11">
        <v>135</v>
      </c>
      <c r="G1452" s="11">
        <v>100</v>
      </c>
      <c r="H1452" s="11">
        <v>0</v>
      </c>
      <c r="I1452" s="11">
        <v>1</v>
      </c>
      <c r="J1452" s="11">
        <v>90</v>
      </c>
      <c r="K1452">
        <v>0.89295000000000002</v>
      </c>
      <c r="N1452" s="11">
        <v>1.75</v>
      </c>
      <c r="O1452" s="11">
        <v>1</v>
      </c>
      <c r="P1452" s="11">
        <v>5</v>
      </c>
      <c r="Q1452" s="11">
        <v>11.48</v>
      </c>
      <c r="R1452" s="11">
        <v>57.5</v>
      </c>
      <c r="S1452" s="11">
        <v>525</v>
      </c>
      <c r="T1452" s="11">
        <v>100</v>
      </c>
      <c r="W1452" s="11">
        <v>70</v>
      </c>
      <c r="X1452" s="11">
        <v>1</v>
      </c>
      <c r="Y1452" s="11">
        <v>0</v>
      </c>
      <c r="Z1452" s="11">
        <v>0.98</v>
      </c>
    </row>
    <row r="1453" spans="1:26" x14ac:dyDescent="0.25">
      <c r="A1453" s="11">
        <v>1.39</v>
      </c>
      <c r="B1453">
        <v>1.2</v>
      </c>
      <c r="C1453" s="11">
        <v>5</v>
      </c>
      <c r="D1453" s="11">
        <v>12.5</v>
      </c>
      <c r="E1453" s="11">
        <v>681.72</v>
      </c>
      <c r="F1453" s="11">
        <v>135</v>
      </c>
      <c r="G1453" s="11">
        <v>100</v>
      </c>
      <c r="H1453" s="11">
        <v>0</v>
      </c>
      <c r="I1453" s="11">
        <v>1</v>
      </c>
      <c r="J1453" s="11">
        <v>100</v>
      </c>
      <c r="K1453">
        <v>0.65761999999999998</v>
      </c>
      <c r="N1453" s="11">
        <v>1.75</v>
      </c>
      <c r="O1453" s="11">
        <v>1</v>
      </c>
      <c r="P1453" s="11">
        <v>5</v>
      </c>
      <c r="Q1453" s="11">
        <v>11.48</v>
      </c>
      <c r="R1453" s="11">
        <v>57.5</v>
      </c>
      <c r="S1453" s="11">
        <v>525</v>
      </c>
      <c r="T1453" s="11">
        <v>100</v>
      </c>
      <c r="W1453" s="11">
        <v>70</v>
      </c>
      <c r="X1453" s="11">
        <v>1</v>
      </c>
      <c r="Y1453" s="11">
        <v>360</v>
      </c>
      <c r="Z1453" s="11">
        <v>6.29</v>
      </c>
    </row>
    <row r="1454" spans="1:26" x14ac:dyDescent="0.25">
      <c r="A1454" s="11">
        <v>1.39</v>
      </c>
      <c r="B1454">
        <v>1.2</v>
      </c>
      <c r="C1454" s="11">
        <v>5</v>
      </c>
      <c r="D1454" s="11">
        <v>12.5</v>
      </c>
      <c r="E1454" s="11">
        <v>681.72</v>
      </c>
      <c r="F1454" s="11">
        <v>135</v>
      </c>
      <c r="G1454" s="11">
        <v>100</v>
      </c>
      <c r="H1454" s="11">
        <v>0</v>
      </c>
      <c r="I1454" s="11">
        <v>1</v>
      </c>
      <c r="J1454" s="11">
        <v>110</v>
      </c>
      <c r="K1454">
        <v>0.68010999999999999</v>
      </c>
      <c r="N1454" s="11">
        <v>1.5</v>
      </c>
      <c r="O1454" s="11">
        <v>0.83</v>
      </c>
      <c r="P1454" s="11">
        <v>5</v>
      </c>
      <c r="Q1454" s="11">
        <v>10.4</v>
      </c>
      <c r="R1454" s="11">
        <v>46.7</v>
      </c>
      <c r="S1454" s="11">
        <v>250</v>
      </c>
      <c r="T1454" s="11">
        <v>10</v>
      </c>
      <c r="W1454" s="11">
        <v>0</v>
      </c>
      <c r="X1454" s="11">
        <v>1</v>
      </c>
      <c r="Y1454" s="11">
        <v>0</v>
      </c>
      <c r="Z1454">
        <v>28.079499999999999</v>
      </c>
    </row>
    <row r="1455" spans="1:26" x14ac:dyDescent="0.25">
      <c r="A1455" s="11">
        <v>1.39</v>
      </c>
      <c r="B1455">
        <v>1.2</v>
      </c>
      <c r="C1455" s="11">
        <v>5</v>
      </c>
      <c r="D1455" s="11">
        <v>12.5</v>
      </c>
      <c r="E1455" s="11">
        <v>681.72</v>
      </c>
      <c r="F1455" s="11">
        <v>135</v>
      </c>
      <c r="G1455" s="11">
        <v>100</v>
      </c>
      <c r="H1455" s="11">
        <v>0</v>
      </c>
      <c r="I1455" s="11">
        <v>1</v>
      </c>
      <c r="J1455" s="11">
        <v>120</v>
      </c>
      <c r="K1455">
        <v>0.56042999999999998</v>
      </c>
      <c r="N1455" s="11">
        <v>1.5</v>
      </c>
      <c r="O1455" s="11">
        <v>0.83</v>
      </c>
      <c r="P1455" s="11">
        <v>5</v>
      </c>
      <c r="Q1455" s="11">
        <v>10.4</v>
      </c>
      <c r="R1455" s="11">
        <v>46.7</v>
      </c>
      <c r="S1455" s="11">
        <v>250</v>
      </c>
      <c r="T1455" s="11">
        <v>10</v>
      </c>
      <c r="W1455" s="11">
        <v>0</v>
      </c>
      <c r="X1455" s="11">
        <v>1</v>
      </c>
      <c r="Y1455" s="11">
        <v>7</v>
      </c>
      <c r="Z1455">
        <v>6.1460999999999997</v>
      </c>
    </row>
    <row r="1456" spans="1:26" x14ac:dyDescent="0.25">
      <c r="A1456" s="11">
        <v>1.39</v>
      </c>
      <c r="B1456">
        <v>1.2</v>
      </c>
      <c r="C1456" s="11">
        <v>5</v>
      </c>
      <c r="D1456" s="11">
        <v>12.5</v>
      </c>
      <c r="E1456" s="11">
        <v>681.72</v>
      </c>
      <c r="F1456" s="11">
        <v>135</v>
      </c>
      <c r="G1456" s="11">
        <v>100</v>
      </c>
      <c r="H1456" s="11">
        <v>0</v>
      </c>
      <c r="I1456" s="11">
        <v>1</v>
      </c>
      <c r="J1456" s="11">
        <v>130</v>
      </c>
      <c r="K1456">
        <v>0.61987000000000003</v>
      </c>
      <c r="N1456" s="11">
        <v>1.5</v>
      </c>
      <c r="O1456" s="11">
        <v>0.83</v>
      </c>
      <c r="P1456" s="11">
        <v>5</v>
      </c>
      <c r="Q1456" s="11">
        <v>10.4</v>
      </c>
      <c r="R1456" s="11">
        <v>46.7</v>
      </c>
      <c r="S1456" s="11">
        <v>250</v>
      </c>
      <c r="T1456" s="11">
        <v>10</v>
      </c>
      <c r="W1456" s="11">
        <v>0</v>
      </c>
      <c r="X1456" s="11">
        <v>1</v>
      </c>
      <c r="Y1456" s="11">
        <v>15</v>
      </c>
      <c r="Z1456">
        <v>4.3444000000000003</v>
      </c>
    </row>
    <row r="1457" spans="1:26" x14ac:dyDescent="0.25">
      <c r="A1457" s="11">
        <v>1.39</v>
      </c>
      <c r="B1457">
        <v>1.2</v>
      </c>
      <c r="C1457" s="11">
        <v>5</v>
      </c>
      <c r="D1457" s="11">
        <v>12.5</v>
      </c>
      <c r="E1457" s="11">
        <v>53.9</v>
      </c>
      <c r="F1457" s="11">
        <v>135</v>
      </c>
      <c r="G1457" s="11">
        <v>10</v>
      </c>
      <c r="H1457" s="11">
        <v>0</v>
      </c>
      <c r="I1457" s="11">
        <v>1</v>
      </c>
      <c r="J1457" s="11">
        <v>123</v>
      </c>
      <c r="K1457">
        <v>0.64063000000000003</v>
      </c>
      <c r="N1457" s="11">
        <v>1.5</v>
      </c>
      <c r="O1457" s="11">
        <v>0.83</v>
      </c>
      <c r="P1457" s="11">
        <v>5</v>
      </c>
      <c r="Q1457" s="11">
        <v>10.4</v>
      </c>
      <c r="R1457" s="11">
        <v>46.7</v>
      </c>
      <c r="S1457" s="11">
        <v>250</v>
      </c>
      <c r="T1457" s="11">
        <v>10</v>
      </c>
      <c r="W1457" s="11">
        <v>0</v>
      </c>
      <c r="X1457" s="11">
        <v>1</v>
      </c>
      <c r="Y1457" s="11">
        <v>23</v>
      </c>
      <c r="Z1457">
        <v>8.2611000000000008</v>
      </c>
    </row>
    <row r="1458" spans="1:26" x14ac:dyDescent="0.25">
      <c r="A1458" s="11">
        <v>1.39</v>
      </c>
      <c r="B1458">
        <v>1.2</v>
      </c>
      <c r="C1458" s="11">
        <v>5</v>
      </c>
      <c r="D1458" s="11">
        <v>12.5</v>
      </c>
      <c r="E1458" s="11">
        <v>53.9</v>
      </c>
      <c r="F1458" s="11">
        <v>135</v>
      </c>
      <c r="G1458" s="11">
        <v>20</v>
      </c>
      <c r="H1458" s="11">
        <v>0</v>
      </c>
      <c r="I1458" s="11">
        <v>1</v>
      </c>
      <c r="J1458" s="11">
        <v>123</v>
      </c>
      <c r="K1458">
        <v>0.49703000000000003</v>
      </c>
      <c r="N1458" s="11">
        <v>1.5</v>
      </c>
      <c r="O1458" s="11">
        <v>0.83</v>
      </c>
      <c r="P1458" s="11">
        <v>5</v>
      </c>
      <c r="Q1458" s="11">
        <v>10.4</v>
      </c>
      <c r="R1458" s="11">
        <v>46.7</v>
      </c>
      <c r="S1458" s="11">
        <v>250</v>
      </c>
      <c r="T1458" s="11">
        <v>10</v>
      </c>
      <c r="W1458" s="11">
        <v>0</v>
      </c>
      <c r="X1458" s="11">
        <v>1</v>
      </c>
      <c r="Y1458" s="11">
        <v>30</v>
      </c>
      <c r="Z1458">
        <v>12.308300000000001</v>
      </c>
    </row>
    <row r="1459" spans="1:26" x14ac:dyDescent="0.25">
      <c r="A1459" s="11">
        <v>1.39</v>
      </c>
      <c r="B1459">
        <v>1.2</v>
      </c>
      <c r="C1459" s="11">
        <v>5</v>
      </c>
      <c r="D1459" s="11">
        <v>12.5</v>
      </c>
      <c r="E1459" s="11">
        <v>53.9</v>
      </c>
      <c r="F1459" s="11">
        <v>135</v>
      </c>
      <c r="G1459" s="11">
        <v>30</v>
      </c>
      <c r="H1459" s="11">
        <v>0</v>
      </c>
      <c r="I1459" s="11">
        <v>1</v>
      </c>
      <c r="J1459" s="11">
        <v>123</v>
      </c>
      <c r="K1459">
        <v>0.40239999999999998</v>
      </c>
      <c r="N1459" s="11">
        <v>1.5</v>
      </c>
      <c r="O1459" s="11">
        <v>0.83</v>
      </c>
      <c r="P1459" s="11">
        <v>5</v>
      </c>
      <c r="Q1459" s="11">
        <v>10.4</v>
      </c>
      <c r="R1459" s="11">
        <v>46.7</v>
      </c>
      <c r="S1459" s="11">
        <v>250</v>
      </c>
      <c r="T1459" s="11">
        <v>10</v>
      </c>
      <c r="W1459" s="11">
        <v>0</v>
      </c>
      <c r="X1459" s="11">
        <v>1</v>
      </c>
      <c r="Y1459" s="11">
        <v>37</v>
      </c>
      <c r="Z1459">
        <v>11.2639</v>
      </c>
    </row>
    <row r="1460" spans="1:26" x14ac:dyDescent="0.25">
      <c r="A1460" s="11">
        <v>1.39</v>
      </c>
      <c r="B1460">
        <v>1.2</v>
      </c>
      <c r="C1460" s="11">
        <v>5</v>
      </c>
      <c r="D1460" s="11">
        <v>12.5</v>
      </c>
      <c r="E1460" s="11">
        <v>53.9</v>
      </c>
      <c r="F1460" s="11">
        <v>135</v>
      </c>
      <c r="G1460" s="11">
        <v>40</v>
      </c>
      <c r="H1460" s="11">
        <v>0</v>
      </c>
      <c r="I1460" s="11">
        <v>1</v>
      </c>
      <c r="J1460" s="11">
        <v>123</v>
      </c>
      <c r="K1460">
        <v>0.40239999999999998</v>
      </c>
      <c r="N1460" s="11">
        <v>1.5</v>
      </c>
      <c r="O1460" s="11">
        <v>0.83</v>
      </c>
      <c r="P1460" s="11">
        <v>5</v>
      </c>
      <c r="Q1460" s="11">
        <v>10.4</v>
      </c>
      <c r="R1460" s="11">
        <v>46.7</v>
      </c>
      <c r="S1460" s="11">
        <v>250</v>
      </c>
      <c r="T1460" s="11">
        <v>10</v>
      </c>
      <c r="W1460" s="11">
        <v>0</v>
      </c>
      <c r="X1460" s="11">
        <v>1</v>
      </c>
      <c r="Y1460" s="11">
        <v>44</v>
      </c>
      <c r="Z1460">
        <v>26.878399999999999</v>
      </c>
    </row>
    <row r="1461" spans="1:26" x14ac:dyDescent="0.25">
      <c r="A1461" s="11">
        <v>1.39</v>
      </c>
      <c r="B1461">
        <v>1.2</v>
      </c>
      <c r="C1461" s="11">
        <v>5</v>
      </c>
      <c r="D1461" s="11">
        <v>12.5</v>
      </c>
      <c r="E1461" s="11">
        <v>53.9</v>
      </c>
      <c r="F1461" s="11">
        <v>135</v>
      </c>
      <c r="G1461" s="11">
        <v>50</v>
      </c>
      <c r="H1461" s="11">
        <v>0</v>
      </c>
      <c r="I1461" s="11">
        <v>1</v>
      </c>
      <c r="J1461" s="11">
        <v>123</v>
      </c>
      <c r="K1461">
        <v>0.39957999999999999</v>
      </c>
      <c r="N1461" s="11">
        <v>1.5</v>
      </c>
      <c r="O1461" s="11">
        <v>0.83</v>
      </c>
      <c r="P1461" s="11">
        <v>5</v>
      </c>
      <c r="Q1461" s="11">
        <v>10.4</v>
      </c>
      <c r="R1461" s="11">
        <v>46.7</v>
      </c>
      <c r="S1461" s="11">
        <v>250</v>
      </c>
      <c r="T1461" s="11">
        <v>10</v>
      </c>
      <c r="W1461" s="11">
        <v>0</v>
      </c>
      <c r="X1461" s="11">
        <v>1</v>
      </c>
      <c r="Y1461" s="11">
        <v>51</v>
      </c>
      <c r="Z1461">
        <v>14.997799999999998</v>
      </c>
    </row>
    <row r="1462" spans="1:26" x14ac:dyDescent="0.25">
      <c r="A1462" s="11">
        <v>1.39</v>
      </c>
      <c r="B1462">
        <v>1.2</v>
      </c>
      <c r="C1462" s="11">
        <v>5</v>
      </c>
      <c r="D1462" s="11">
        <v>12.5</v>
      </c>
      <c r="E1462" s="11">
        <v>53.9</v>
      </c>
      <c r="F1462" s="11">
        <v>135</v>
      </c>
      <c r="G1462" s="11">
        <v>60</v>
      </c>
      <c r="H1462" s="11">
        <v>0</v>
      </c>
      <c r="I1462" s="11">
        <v>1</v>
      </c>
      <c r="J1462" s="11">
        <v>123</v>
      </c>
      <c r="K1462">
        <v>0.40522999999999998</v>
      </c>
      <c r="N1462" s="11">
        <v>1.5</v>
      </c>
      <c r="O1462" s="11">
        <v>0.83</v>
      </c>
      <c r="P1462" s="11">
        <v>5</v>
      </c>
      <c r="Q1462" s="11">
        <v>10.4</v>
      </c>
      <c r="R1462" s="11">
        <v>46.7</v>
      </c>
      <c r="S1462" s="11">
        <v>250</v>
      </c>
      <c r="T1462" s="11">
        <v>10</v>
      </c>
      <c r="W1462" s="11">
        <v>0</v>
      </c>
      <c r="X1462" s="11">
        <v>1</v>
      </c>
      <c r="Y1462" s="11">
        <v>58</v>
      </c>
      <c r="Z1462">
        <v>24.92</v>
      </c>
    </row>
    <row r="1463" spans="1:26" x14ac:dyDescent="0.25">
      <c r="A1463" s="11">
        <v>1.39</v>
      </c>
      <c r="B1463">
        <v>1.2</v>
      </c>
      <c r="C1463" s="11">
        <v>5</v>
      </c>
      <c r="D1463" s="11">
        <v>12.5</v>
      </c>
      <c r="E1463" s="11">
        <v>53.9</v>
      </c>
      <c r="F1463" s="11">
        <v>135</v>
      </c>
      <c r="G1463" s="11">
        <v>80</v>
      </c>
      <c r="H1463" s="11">
        <v>0</v>
      </c>
      <c r="I1463" s="11">
        <v>1</v>
      </c>
      <c r="J1463" s="11">
        <v>123</v>
      </c>
      <c r="K1463">
        <v>0.41322999999999999</v>
      </c>
      <c r="N1463" s="11">
        <v>1.5</v>
      </c>
      <c r="O1463" s="11">
        <v>3</v>
      </c>
      <c r="P1463" s="11">
        <v>5</v>
      </c>
      <c r="Q1463" s="11">
        <v>10.4</v>
      </c>
      <c r="R1463" s="11">
        <v>46.7</v>
      </c>
      <c r="S1463" s="11">
        <v>250</v>
      </c>
      <c r="T1463" s="11">
        <v>10</v>
      </c>
      <c r="W1463" s="11">
        <v>0</v>
      </c>
      <c r="X1463" s="11">
        <v>1</v>
      </c>
      <c r="Y1463" s="11">
        <v>0</v>
      </c>
      <c r="Z1463">
        <v>22.517800000000001</v>
      </c>
    </row>
    <row r="1464" spans="1:26" x14ac:dyDescent="0.25">
      <c r="A1464" s="11">
        <v>1.39</v>
      </c>
      <c r="B1464">
        <v>1.2</v>
      </c>
      <c r="C1464" s="11">
        <v>5</v>
      </c>
      <c r="D1464" s="11">
        <v>12.5</v>
      </c>
      <c r="E1464" s="11">
        <v>53.9</v>
      </c>
      <c r="F1464" s="11">
        <v>135</v>
      </c>
      <c r="G1464" s="11">
        <v>100</v>
      </c>
      <c r="H1464" s="11">
        <v>0</v>
      </c>
      <c r="I1464" s="11">
        <v>1</v>
      </c>
      <c r="J1464" s="11">
        <v>123</v>
      </c>
      <c r="K1464">
        <v>0.55118</v>
      </c>
      <c r="N1464" s="11">
        <v>1.5</v>
      </c>
      <c r="O1464" s="11">
        <v>3</v>
      </c>
      <c r="P1464" s="11">
        <v>5</v>
      </c>
      <c r="Q1464" s="11">
        <v>10.4</v>
      </c>
      <c r="R1464" s="11">
        <v>46.7</v>
      </c>
      <c r="S1464" s="11">
        <v>250</v>
      </c>
      <c r="T1464" s="11">
        <v>10</v>
      </c>
      <c r="W1464" s="11">
        <v>0</v>
      </c>
      <c r="X1464" s="11">
        <v>1</v>
      </c>
      <c r="Y1464" s="11">
        <v>7</v>
      </c>
      <c r="Z1464">
        <v>6.7466000000000008</v>
      </c>
    </row>
    <row r="1465" spans="1:26" x14ac:dyDescent="0.25">
      <c r="A1465" s="11">
        <v>1.39</v>
      </c>
      <c r="B1465">
        <v>7</v>
      </c>
      <c r="C1465" s="11">
        <v>5</v>
      </c>
      <c r="D1465" s="11">
        <v>12.5</v>
      </c>
      <c r="E1465" s="11">
        <v>53.9</v>
      </c>
      <c r="F1465" s="11">
        <v>135</v>
      </c>
      <c r="G1465" s="11">
        <v>10</v>
      </c>
      <c r="H1465" s="11">
        <v>0</v>
      </c>
      <c r="I1465" s="11">
        <v>1</v>
      </c>
      <c r="J1465" s="11">
        <v>123</v>
      </c>
      <c r="K1465" s="11">
        <v>1.1649799999999999</v>
      </c>
      <c r="N1465" s="11">
        <v>1.5</v>
      </c>
      <c r="O1465" s="11">
        <v>3</v>
      </c>
      <c r="P1465" s="11">
        <v>5</v>
      </c>
      <c r="Q1465" s="11">
        <v>10.4</v>
      </c>
      <c r="R1465" s="11">
        <v>46.7</v>
      </c>
      <c r="S1465" s="11">
        <v>250</v>
      </c>
      <c r="T1465" s="11">
        <v>10</v>
      </c>
      <c r="W1465" s="11">
        <v>0</v>
      </c>
      <c r="X1465" s="11">
        <v>1</v>
      </c>
      <c r="Y1465" s="11">
        <v>15</v>
      </c>
      <c r="Z1465">
        <v>9.4621999999999993</v>
      </c>
    </row>
    <row r="1466" spans="1:26" x14ac:dyDescent="0.25">
      <c r="A1466" s="11">
        <v>1.39</v>
      </c>
      <c r="B1466">
        <v>7</v>
      </c>
      <c r="C1466" s="11">
        <v>5</v>
      </c>
      <c r="D1466" s="11">
        <v>12.5</v>
      </c>
      <c r="E1466" s="11">
        <v>53.9</v>
      </c>
      <c r="F1466" s="11">
        <v>135</v>
      </c>
      <c r="G1466" s="11">
        <v>20</v>
      </c>
      <c r="H1466" s="11">
        <v>0</v>
      </c>
      <c r="I1466" s="11">
        <v>1</v>
      </c>
      <c r="J1466" s="11">
        <v>123</v>
      </c>
      <c r="K1466">
        <v>1.00315</v>
      </c>
      <c r="N1466" s="11">
        <v>1.5</v>
      </c>
      <c r="O1466" s="11">
        <v>3</v>
      </c>
      <c r="P1466" s="11">
        <v>5</v>
      </c>
      <c r="Q1466" s="11">
        <v>10.4</v>
      </c>
      <c r="R1466" s="11">
        <v>46.7</v>
      </c>
      <c r="S1466" s="11">
        <v>250</v>
      </c>
      <c r="T1466" s="11">
        <v>10</v>
      </c>
      <c r="W1466" s="11">
        <v>0</v>
      </c>
      <c r="X1466" s="11">
        <v>1</v>
      </c>
      <c r="Y1466" s="11">
        <v>23</v>
      </c>
      <c r="Z1466">
        <v>15.5983</v>
      </c>
    </row>
    <row r="1467" spans="1:26" x14ac:dyDescent="0.25">
      <c r="A1467" s="11">
        <v>1.39</v>
      </c>
      <c r="B1467">
        <v>7</v>
      </c>
      <c r="C1467" s="11">
        <v>5</v>
      </c>
      <c r="D1467" s="11">
        <v>12.5</v>
      </c>
      <c r="E1467" s="11">
        <v>53.9</v>
      </c>
      <c r="F1467" s="11">
        <v>135</v>
      </c>
      <c r="G1467" s="11">
        <v>30</v>
      </c>
      <c r="H1467" s="11">
        <v>0</v>
      </c>
      <c r="I1467" s="11">
        <v>1</v>
      </c>
      <c r="J1467" s="11">
        <v>123</v>
      </c>
      <c r="K1467">
        <v>0.93818000000000001</v>
      </c>
      <c r="N1467" s="11">
        <v>1.5</v>
      </c>
      <c r="O1467" s="11">
        <v>3</v>
      </c>
      <c r="P1467" s="11">
        <v>5</v>
      </c>
      <c r="Q1467" s="11">
        <v>10.4</v>
      </c>
      <c r="R1467" s="11">
        <v>46.7</v>
      </c>
      <c r="S1467" s="11">
        <v>250</v>
      </c>
      <c r="T1467" s="11">
        <v>10</v>
      </c>
      <c r="W1467" s="11">
        <v>0</v>
      </c>
      <c r="X1467" s="11">
        <v>1</v>
      </c>
      <c r="Y1467" s="11">
        <v>30</v>
      </c>
      <c r="Z1467">
        <v>11.2639</v>
      </c>
    </row>
    <row r="1468" spans="1:26" x14ac:dyDescent="0.25">
      <c r="A1468" s="11">
        <v>1.39</v>
      </c>
      <c r="B1468">
        <v>7</v>
      </c>
      <c r="C1468" s="11">
        <v>5</v>
      </c>
      <c r="D1468" s="11">
        <v>12.5</v>
      </c>
      <c r="E1468" s="11">
        <v>53.9</v>
      </c>
      <c r="F1468" s="11">
        <v>135</v>
      </c>
      <c r="G1468" s="11">
        <v>40</v>
      </c>
      <c r="H1468" s="11">
        <v>0</v>
      </c>
      <c r="I1468" s="11">
        <v>1</v>
      </c>
      <c r="J1468" s="11">
        <v>123</v>
      </c>
      <c r="K1468">
        <v>0.99797000000000002</v>
      </c>
      <c r="N1468" s="11">
        <v>1.5</v>
      </c>
      <c r="O1468" s="11">
        <v>3</v>
      </c>
      <c r="P1468" s="11">
        <v>5</v>
      </c>
      <c r="Q1468" s="11">
        <v>10.4</v>
      </c>
      <c r="R1468" s="11">
        <v>46.7</v>
      </c>
      <c r="S1468" s="11">
        <v>250</v>
      </c>
      <c r="T1468" s="11">
        <v>10</v>
      </c>
      <c r="W1468" s="11">
        <v>0</v>
      </c>
      <c r="X1468" s="11">
        <v>1</v>
      </c>
      <c r="Y1468" s="11">
        <v>37</v>
      </c>
      <c r="Z1468">
        <v>10.793900000000001</v>
      </c>
    </row>
    <row r="1469" spans="1:26" x14ac:dyDescent="0.25">
      <c r="A1469" s="11">
        <v>1.39</v>
      </c>
      <c r="B1469">
        <v>7</v>
      </c>
      <c r="C1469" s="11">
        <v>5</v>
      </c>
      <c r="D1469" s="11">
        <v>12.5</v>
      </c>
      <c r="E1469" s="11">
        <v>53.9</v>
      </c>
      <c r="F1469" s="11">
        <v>135</v>
      </c>
      <c r="G1469" s="11">
        <v>50</v>
      </c>
      <c r="H1469" s="11">
        <v>0</v>
      </c>
      <c r="I1469" s="11">
        <v>1</v>
      </c>
      <c r="J1469" s="11">
        <v>123</v>
      </c>
      <c r="K1469">
        <v>0.88121000000000005</v>
      </c>
      <c r="N1469" s="11">
        <v>1.5</v>
      </c>
      <c r="O1469" s="11">
        <v>3</v>
      </c>
      <c r="P1469" s="11">
        <v>5</v>
      </c>
      <c r="Q1469" s="11">
        <v>10.4</v>
      </c>
      <c r="R1469" s="11">
        <v>46.7</v>
      </c>
      <c r="S1469" s="11">
        <v>250</v>
      </c>
      <c r="T1469" s="11">
        <v>10</v>
      </c>
      <c r="W1469" s="11">
        <v>0</v>
      </c>
      <c r="X1469" s="11">
        <v>1</v>
      </c>
      <c r="Y1469" s="11">
        <v>44</v>
      </c>
      <c r="Z1469">
        <v>24.0061</v>
      </c>
    </row>
    <row r="1470" spans="1:26" x14ac:dyDescent="0.25">
      <c r="A1470" s="11">
        <v>1.39</v>
      </c>
      <c r="B1470">
        <v>7</v>
      </c>
      <c r="C1470" s="11">
        <v>5</v>
      </c>
      <c r="D1470" s="11">
        <v>12.5</v>
      </c>
      <c r="E1470" s="11">
        <v>53.9</v>
      </c>
      <c r="F1470" s="11">
        <v>135</v>
      </c>
      <c r="G1470" s="11">
        <v>60</v>
      </c>
      <c r="H1470" s="11">
        <v>0</v>
      </c>
      <c r="I1470" s="11">
        <v>1</v>
      </c>
      <c r="J1470" s="11">
        <v>123</v>
      </c>
      <c r="K1470">
        <v>0.91369999999999996</v>
      </c>
      <c r="N1470" s="11">
        <v>1.5</v>
      </c>
      <c r="O1470" s="11">
        <v>3</v>
      </c>
      <c r="P1470" s="11">
        <v>5</v>
      </c>
      <c r="Q1470" s="11">
        <v>10.4</v>
      </c>
      <c r="R1470" s="11">
        <v>46.7</v>
      </c>
      <c r="S1470" s="11">
        <v>250</v>
      </c>
      <c r="T1470" s="11">
        <v>10</v>
      </c>
      <c r="W1470" s="11">
        <v>0</v>
      </c>
      <c r="X1470" s="11">
        <v>1</v>
      </c>
      <c r="Y1470" s="11">
        <v>51</v>
      </c>
      <c r="Z1470">
        <v>10.0627</v>
      </c>
    </row>
    <row r="1471" spans="1:26" x14ac:dyDescent="0.25">
      <c r="A1471" s="11">
        <v>1.39</v>
      </c>
      <c r="B1471">
        <v>7</v>
      </c>
      <c r="C1471" s="11">
        <v>5</v>
      </c>
      <c r="D1471" s="11">
        <v>12.5</v>
      </c>
      <c r="E1471" s="11">
        <v>53.9</v>
      </c>
      <c r="F1471" s="11">
        <v>135</v>
      </c>
      <c r="G1471" s="11">
        <v>80</v>
      </c>
      <c r="H1471" s="11">
        <v>0</v>
      </c>
      <c r="I1471" s="11">
        <v>1</v>
      </c>
      <c r="J1471" s="11">
        <v>123</v>
      </c>
      <c r="K1471">
        <v>0.84072000000000002</v>
      </c>
      <c r="N1471" s="11">
        <v>1.5</v>
      </c>
      <c r="O1471" s="11">
        <v>3</v>
      </c>
      <c r="P1471" s="11">
        <v>5</v>
      </c>
      <c r="Q1471" s="11">
        <v>10.4</v>
      </c>
      <c r="R1471" s="11">
        <v>46.7</v>
      </c>
      <c r="S1471" s="11">
        <v>250</v>
      </c>
      <c r="T1471" s="11">
        <v>10</v>
      </c>
      <c r="W1471" s="11">
        <v>0</v>
      </c>
      <c r="X1471" s="11">
        <v>1</v>
      </c>
      <c r="Y1471" s="11">
        <v>58</v>
      </c>
      <c r="Z1471">
        <v>20.716100000000001</v>
      </c>
    </row>
    <row r="1472" spans="1:26" x14ac:dyDescent="0.25">
      <c r="A1472" s="11">
        <v>1.39</v>
      </c>
      <c r="B1472">
        <v>7</v>
      </c>
      <c r="C1472" s="11">
        <v>5</v>
      </c>
      <c r="D1472" s="11">
        <v>12.5</v>
      </c>
      <c r="E1472" s="11">
        <v>53.9</v>
      </c>
      <c r="F1472" s="11">
        <v>135</v>
      </c>
      <c r="G1472" s="11">
        <v>100</v>
      </c>
      <c r="H1472" s="11">
        <v>0</v>
      </c>
      <c r="I1472" s="11">
        <v>1</v>
      </c>
      <c r="J1472" s="11">
        <v>123</v>
      </c>
      <c r="K1472">
        <v>1.06294</v>
      </c>
      <c r="N1472" s="11">
        <v>1.5</v>
      </c>
      <c r="O1472" s="11">
        <v>5</v>
      </c>
      <c r="P1472" s="11">
        <v>5</v>
      </c>
      <c r="Q1472" s="11">
        <v>10.4</v>
      </c>
      <c r="R1472" s="11">
        <v>46.7</v>
      </c>
      <c r="S1472" s="11">
        <v>250</v>
      </c>
      <c r="T1472" s="11">
        <v>10</v>
      </c>
      <c r="W1472" s="11">
        <v>0</v>
      </c>
      <c r="X1472" s="11">
        <v>1</v>
      </c>
      <c r="Y1472" s="11">
        <v>0</v>
      </c>
      <c r="Z1472">
        <v>17.399999999999999</v>
      </c>
    </row>
    <row r="1473" spans="1:26" x14ac:dyDescent="0.25">
      <c r="A1473" s="11">
        <v>1.39</v>
      </c>
      <c r="B1473">
        <v>1.2</v>
      </c>
      <c r="C1473" s="11">
        <v>5</v>
      </c>
      <c r="D1473" s="11">
        <v>12.5</v>
      </c>
      <c r="E1473">
        <v>541.1</v>
      </c>
      <c r="F1473" s="11">
        <v>135</v>
      </c>
      <c r="G1473" s="11">
        <v>10</v>
      </c>
      <c r="H1473" s="11">
        <v>0</v>
      </c>
      <c r="I1473" s="11">
        <v>1</v>
      </c>
      <c r="J1473">
        <v>150</v>
      </c>
      <c r="K1473">
        <v>0.15193000000000001</v>
      </c>
      <c r="N1473" s="11">
        <v>1.5</v>
      </c>
      <c r="O1473" s="11">
        <v>5</v>
      </c>
      <c r="P1473" s="11">
        <v>5</v>
      </c>
      <c r="Q1473" s="11">
        <v>10.4</v>
      </c>
      <c r="R1473" s="11">
        <v>46.7</v>
      </c>
      <c r="S1473" s="11">
        <v>250</v>
      </c>
      <c r="T1473" s="11">
        <v>10</v>
      </c>
      <c r="W1473" s="11">
        <v>0</v>
      </c>
      <c r="X1473" s="11">
        <v>1</v>
      </c>
      <c r="Y1473" s="11">
        <v>7</v>
      </c>
      <c r="Z1473">
        <v>15.5983</v>
      </c>
    </row>
    <row r="1474" spans="1:26" x14ac:dyDescent="0.25">
      <c r="A1474" s="11">
        <v>1.39</v>
      </c>
      <c r="B1474">
        <v>1.2</v>
      </c>
      <c r="C1474" s="11">
        <v>5</v>
      </c>
      <c r="D1474" s="11">
        <v>12.5</v>
      </c>
      <c r="E1474">
        <v>541.1</v>
      </c>
      <c r="F1474" s="11">
        <v>135</v>
      </c>
      <c r="G1474" s="11">
        <v>20</v>
      </c>
      <c r="H1474" s="11">
        <v>0</v>
      </c>
      <c r="I1474" s="11">
        <v>1</v>
      </c>
      <c r="J1474">
        <v>150</v>
      </c>
      <c r="K1474">
        <v>0.26099</v>
      </c>
      <c r="N1474" s="11">
        <v>1.5</v>
      </c>
      <c r="O1474" s="11">
        <v>5</v>
      </c>
      <c r="P1474" s="11">
        <v>5</v>
      </c>
      <c r="Q1474" s="11">
        <v>10.4</v>
      </c>
      <c r="R1474" s="11">
        <v>46.7</v>
      </c>
      <c r="S1474" s="11">
        <v>250</v>
      </c>
      <c r="T1474" s="11">
        <v>10</v>
      </c>
      <c r="W1474" s="11">
        <v>0</v>
      </c>
      <c r="X1474" s="11">
        <v>1</v>
      </c>
      <c r="Y1474" s="11">
        <v>15</v>
      </c>
      <c r="Z1474">
        <v>14.7105</v>
      </c>
    </row>
    <row r="1475" spans="1:26" x14ac:dyDescent="0.25">
      <c r="A1475" s="11">
        <v>1.39</v>
      </c>
      <c r="B1475">
        <v>1.2</v>
      </c>
      <c r="C1475" s="11">
        <v>5</v>
      </c>
      <c r="D1475" s="11">
        <v>12.5</v>
      </c>
      <c r="E1475">
        <v>541.1</v>
      </c>
      <c r="F1475" s="11">
        <v>135</v>
      </c>
      <c r="G1475" s="11">
        <v>30</v>
      </c>
      <c r="H1475" s="11">
        <v>0</v>
      </c>
      <c r="I1475" s="11">
        <v>1</v>
      </c>
      <c r="J1475">
        <v>150</v>
      </c>
      <c r="K1475">
        <v>0.34390999999999999</v>
      </c>
      <c r="N1475" s="11">
        <v>1.5</v>
      </c>
      <c r="O1475" s="11">
        <v>5</v>
      </c>
      <c r="P1475" s="11">
        <v>5</v>
      </c>
      <c r="Q1475" s="11">
        <v>10.4</v>
      </c>
      <c r="R1475" s="11">
        <v>46.7</v>
      </c>
      <c r="S1475" s="11">
        <v>250</v>
      </c>
      <c r="T1475" s="11">
        <v>10</v>
      </c>
      <c r="W1475" s="11">
        <v>0</v>
      </c>
      <c r="X1475" s="11">
        <v>1</v>
      </c>
      <c r="Y1475" s="11">
        <v>23</v>
      </c>
      <c r="Z1475">
        <v>21.003299999999999</v>
      </c>
    </row>
    <row r="1476" spans="1:26" x14ac:dyDescent="0.25">
      <c r="A1476" s="11">
        <v>1.39</v>
      </c>
      <c r="B1476">
        <v>1.2</v>
      </c>
      <c r="C1476" s="11">
        <v>5</v>
      </c>
      <c r="D1476" s="11">
        <v>12.5</v>
      </c>
      <c r="E1476">
        <v>541.1</v>
      </c>
      <c r="F1476" s="11">
        <v>135</v>
      </c>
      <c r="G1476" s="11">
        <v>40</v>
      </c>
      <c r="H1476" s="11">
        <v>0</v>
      </c>
      <c r="I1476" s="11">
        <v>1</v>
      </c>
      <c r="J1476">
        <v>150</v>
      </c>
      <c r="K1476">
        <v>0.55120999999999998</v>
      </c>
      <c r="N1476" s="11">
        <v>1.5</v>
      </c>
      <c r="O1476" s="11">
        <v>5</v>
      </c>
      <c r="P1476" s="11">
        <v>5</v>
      </c>
      <c r="Q1476" s="11">
        <v>10.4</v>
      </c>
      <c r="R1476" s="11">
        <v>46.7</v>
      </c>
      <c r="S1476" s="11">
        <v>250</v>
      </c>
      <c r="T1476" s="11">
        <v>10</v>
      </c>
      <c r="W1476" s="11">
        <v>0</v>
      </c>
      <c r="X1476" s="11">
        <v>1</v>
      </c>
      <c r="Y1476" s="11">
        <v>30</v>
      </c>
      <c r="Z1476">
        <v>18.3139</v>
      </c>
    </row>
    <row r="1477" spans="1:26" x14ac:dyDescent="0.25">
      <c r="A1477" s="11">
        <v>1.39</v>
      </c>
      <c r="B1477">
        <v>1.2</v>
      </c>
      <c r="C1477" s="11">
        <v>5</v>
      </c>
      <c r="D1477" s="11">
        <v>12.5</v>
      </c>
      <c r="E1477">
        <v>541.1</v>
      </c>
      <c r="F1477" s="11">
        <v>135</v>
      </c>
      <c r="G1477" s="11">
        <v>50</v>
      </c>
      <c r="H1477" s="11">
        <v>0</v>
      </c>
      <c r="I1477" s="11">
        <v>1</v>
      </c>
      <c r="J1477">
        <v>150</v>
      </c>
      <c r="K1477">
        <v>0.64180000000000004</v>
      </c>
      <c r="N1477" s="11">
        <v>1.5</v>
      </c>
      <c r="O1477" s="11">
        <v>5</v>
      </c>
      <c r="P1477" s="11">
        <v>5</v>
      </c>
      <c r="Q1477" s="11">
        <v>10.4</v>
      </c>
      <c r="R1477" s="11">
        <v>46.7</v>
      </c>
      <c r="S1477" s="11">
        <v>250</v>
      </c>
      <c r="T1477" s="11">
        <v>10</v>
      </c>
      <c r="W1477" s="11">
        <v>0</v>
      </c>
      <c r="X1477" s="11">
        <v>1</v>
      </c>
      <c r="Y1477" s="11">
        <v>37</v>
      </c>
      <c r="Z1477">
        <v>18.1572</v>
      </c>
    </row>
    <row r="1478" spans="1:26" x14ac:dyDescent="0.25">
      <c r="A1478" s="11">
        <v>1.39</v>
      </c>
      <c r="B1478">
        <v>1.2</v>
      </c>
      <c r="C1478" s="11">
        <v>5</v>
      </c>
      <c r="D1478" s="11">
        <v>12.5</v>
      </c>
      <c r="E1478">
        <v>541.1</v>
      </c>
      <c r="F1478" s="11">
        <v>135</v>
      </c>
      <c r="G1478" s="11">
        <v>60</v>
      </c>
      <c r="H1478" s="11">
        <v>0</v>
      </c>
      <c r="I1478" s="11">
        <v>1</v>
      </c>
      <c r="J1478">
        <v>150</v>
      </c>
      <c r="K1478">
        <v>0.68325999999999998</v>
      </c>
      <c r="N1478" s="11">
        <v>1.5</v>
      </c>
      <c r="O1478" s="11">
        <v>5</v>
      </c>
      <c r="P1478" s="11">
        <v>5</v>
      </c>
      <c r="Q1478" s="11">
        <v>10.4</v>
      </c>
      <c r="R1478" s="11">
        <v>46.7</v>
      </c>
      <c r="S1478" s="11">
        <v>250</v>
      </c>
      <c r="T1478" s="11">
        <v>10</v>
      </c>
      <c r="W1478" s="11">
        <v>0</v>
      </c>
      <c r="X1478" s="11">
        <v>1</v>
      </c>
      <c r="Y1478" s="11">
        <v>44</v>
      </c>
      <c r="Z1478">
        <v>24.162800000000001</v>
      </c>
    </row>
    <row r="1479" spans="1:26" x14ac:dyDescent="0.25">
      <c r="A1479" s="11">
        <v>1.39</v>
      </c>
      <c r="B1479">
        <v>1.2</v>
      </c>
      <c r="C1479" s="11">
        <v>5</v>
      </c>
      <c r="D1479" s="11">
        <v>12.5</v>
      </c>
      <c r="E1479">
        <v>541.1</v>
      </c>
      <c r="F1479" s="11">
        <v>135</v>
      </c>
      <c r="G1479" s="11">
        <v>80</v>
      </c>
      <c r="H1479" s="11">
        <v>0</v>
      </c>
      <c r="I1479" s="11">
        <v>1</v>
      </c>
      <c r="J1479">
        <v>150</v>
      </c>
      <c r="K1479">
        <v>0.63909000000000005</v>
      </c>
      <c r="N1479" s="11">
        <v>1.5</v>
      </c>
      <c r="O1479" s="11">
        <v>5</v>
      </c>
      <c r="P1479" s="11">
        <v>5</v>
      </c>
      <c r="Q1479" s="11">
        <v>10.4</v>
      </c>
      <c r="R1479" s="11">
        <v>46.7</v>
      </c>
      <c r="S1479" s="11">
        <v>250</v>
      </c>
      <c r="T1479" s="11">
        <v>10</v>
      </c>
      <c r="W1479" s="11">
        <v>0</v>
      </c>
      <c r="X1479" s="11">
        <v>1</v>
      </c>
      <c r="Y1479" s="11">
        <v>51</v>
      </c>
      <c r="Z1479">
        <v>10.793900000000001</v>
      </c>
    </row>
    <row r="1480" spans="1:26" x14ac:dyDescent="0.25">
      <c r="A1480" s="11">
        <v>1.39</v>
      </c>
      <c r="B1480">
        <v>1.2</v>
      </c>
      <c r="C1480" s="11">
        <v>5</v>
      </c>
      <c r="D1480" s="11">
        <v>12.5</v>
      </c>
      <c r="E1480">
        <v>541.1</v>
      </c>
      <c r="F1480" s="11">
        <v>135</v>
      </c>
      <c r="G1480" s="11">
        <v>100</v>
      </c>
      <c r="H1480" s="11">
        <v>0</v>
      </c>
      <c r="I1480" s="11">
        <v>1</v>
      </c>
      <c r="J1480">
        <v>150</v>
      </c>
      <c r="K1480">
        <v>0.50209000000000004</v>
      </c>
      <c r="N1480" s="11">
        <v>1.5</v>
      </c>
      <c r="O1480" s="11">
        <v>5</v>
      </c>
      <c r="P1480" s="11">
        <v>5</v>
      </c>
      <c r="Q1480" s="11">
        <v>10.4</v>
      </c>
      <c r="R1480" s="11">
        <v>46.7</v>
      </c>
      <c r="S1480" s="11">
        <v>250</v>
      </c>
      <c r="T1480" s="11">
        <v>10</v>
      </c>
      <c r="W1480" s="11">
        <v>0</v>
      </c>
      <c r="X1480" s="11">
        <v>1</v>
      </c>
      <c r="Y1480" s="11">
        <v>58</v>
      </c>
      <c r="Z1480">
        <v>26.121099999999998</v>
      </c>
    </row>
    <row r="1481" spans="1:26" x14ac:dyDescent="0.25">
      <c r="A1481" s="11">
        <v>1.39</v>
      </c>
      <c r="B1481">
        <v>7</v>
      </c>
      <c r="C1481" s="11">
        <v>5</v>
      </c>
      <c r="D1481" s="11">
        <v>12.5</v>
      </c>
      <c r="E1481">
        <v>541.1</v>
      </c>
      <c r="F1481" s="11">
        <v>135</v>
      </c>
      <c r="G1481" s="11">
        <v>10</v>
      </c>
      <c r="H1481" s="11">
        <v>0</v>
      </c>
      <c r="I1481" s="11">
        <v>1</v>
      </c>
      <c r="J1481">
        <v>150</v>
      </c>
      <c r="K1481">
        <v>0.58996999999999999</v>
      </c>
      <c r="N1481" s="11">
        <v>1.5</v>
      </c>
      <c r="O1481" s="11">
        <v>0.83</v>
      </c>
      <c r="P1481" s="11">
        <v>5</v>
      </c>
      <c r="Q1481" s="11">
        <v>10.4</v>
      </c>
      <c r="R1481" s="11">
        <v>46.7</v>
      </c>
      <c r="S1481" s="11">
        <v>250</v>
      </c>
      <c r="T1481" s="11">
        <v>20</v>
      </c>
      <c r="W1481" s="11">
        <v>0</v>
      </c>
      <c r="X1481" s="11">
        <v>1</v>
      </c>
      <c r="Y1481" s="11">
        <v>0</v>
      </c>
      <c r="Z1481">
        <v>21.700200000000002</v>
      </c>
    </row>
    <row r="1482" spans="1:26" x14ac:dyDescent="0.25">
      <c r="A1482" s="11">
        <v>1.39</v>
      </c>
      <c r="B1482">
        <v>7</v>
      </c>
      <c r="C1482" s="11">
        <v>5</v>
      </c>
      <c r="D1482" s="11">
        <v>12.5</v>
      </c>
      <c r="E1482">
        <v>541.1</v>
      </c>
      <c r="F1482" s="11">
        <v>135</v>
      </c>
      <c r="G1482" s="11">
        <v>20</v>
      </c>
      <c r="H1482" s="11">
        <v>0</v>
      </c>
      <c r="I1482" s="11">
        <v>1</v>
      </c>
      <c r="J1482">
        <v>150</v>
      </c>
      <c r="K1482">
        <v>0.64449999999999996</v>
      </c>
      <c r="N1482" s="11">
        <v>1.5</v>
      </c>
      <c r="O1482" s="11">
        <v>0.83</v>
      </c>
      <c r="P1482" s="11">
        <v>5</v>
      </c>
      <c r="Q1482" s="11">
        <v>10.4</v>
      </c>
      <c r="R1482" s="11">
        <v>46.7</v>
      </c>
      <c r="S1482" s="11">
        <v>250</v>
      </c>
      <c r="T1482" s="11">
        <v>20</v>
      </c>
      <c r="W1482" s="11">
        <v>0</v>
      </c>
      <c r="X1482" s="11">
        <v>1</v>
      </c>
      <c r="Y1482" s="11">
        <v>7</v>
      </c>
      <c r="Z1482">
        <v>6.6862999999999992</v>
      </c>
    </row>
    <row r="1483" spans="1:26" x14ac:dyDescent="0.25">
      <c r="A1483" s="11">
        <v>1.39</v>
      </c>
      <c r="B1483">
        <v>7</v>
      </c>
      <c r="C1483" s="11">
        <v>5</v>
      </c>
      <c r="D1483" s="11">
        <v>12.5</v>
      </c>
      <c r="E1483">
        <v>541.1</v>
      </c>
      <c r="F1483" s="11">
        <v>135</v>
      </c>
      <c r="G1483" s="11">
        <v>30</v>
      </c>
      <c r="H1483" s="11">
        <v>0</v>
      </c>
      <c r="I1483" s="11">
        <v>1</v>
      </c>
      <c r="J1483">
        <v>150</v>
      </c>
      <c r="K1483">
        <v>0.50705</v>
      </c>
      <c r="N1483" s="11">
        <v>1.5</v>
      </c>
      <c r="O1483" s="11">
        <v>0.83</v>
      </c>
      <c r="P1483" s="11">
        <v>5</v>
      </c>
      <c r="Q1483" s="11">
        <v>10.4</v>
      </c>
      <c r="R1483" s="11">
        <v>46.7</v>
      </c>
      <c r="S1483" s="11">
        <v>250</v>
      </c>
      <c r="T1483" s="11">
        <v>20</v>
      </c>
      <c r="W1483" s="11">
        <v>0</v>
      </c>
      <c r="X1483" s="11">
        <v>1</v>
      </c>
      <c r="Y1483" s="11">
        <v>15</v>
      </c>
      <c r="Z1483">
        <v>7.6002000000000001</v>
      </c>
    </row>
    <row r="1484" spans="1:26" x14ac:dyDescent="0.25">
      <c r="A1484" s="11">
        <v>1.39</v>
      </c>
      <c r="B1484">
        <v>7</v>
      </c>
      <c r="C1484" s="11">
        <v>5</v>
      </c>
      <c r="D1484" s="11">
        <v>12.5</v>
      </c>
      <c r="E1484">
        <v>541.1</v>
      </c>
      <c r="F1484" s="11">
        <v>135</v>
      </c>
      <c r="G1484" s="11">
        <v>40</v>
      </c>
      <c r="H1484" s="11">
        <v>0</v>
      </c>
      <c r="I1484" s="11">
        <v>1</v>
      </c>
      <c r="J1484">
        <v>150</v>
      </c>
      <c r="K1484">
        <v>0.57689999999999997</v>
      </c>
      <c r="N1484" s="11">
        <v>1.5</v>
      </c>
      <c r="O1484" s="11">
        <v>0.83</v>
      </c>
      <c r="P1484" s="11">
        <v>5</v>
      </c>
      <c r="Q1484" s="11">
        <v>10.4</v>
      </c>
      <c r="R1484" s="11">
        <v>46.7</v>
      </c>
      <c r="S1484" s="11">
        <v>250</v>
      </c>
      <c r="T1484" s="11">
        <v>20</v>
      </c>
      <c r="W1484" s="11">
        <v>0</v>
      </c>
      <c r="X1484" s="11">
        <v>1</v>
      </c>
      <c r="Y1484" s="11">
        <v>23</v>
      </c>
      <c r="Z1484">
        <v>7.7307000000000006</v>
      </c>
    </row>
    <row r="1485" spans="1:26" x14ac:dyDescent="0.25">
      <c r="A1485" s="11">
        <v>1.39</v>
      </c>
      <c r="B1485">
        <v>7</v>
      </c>
      <c r="C1485" s="11">
        <v>5</v>
      </c>
      <c r="D1485" s="11">
        <v>12.5</v>
      </c>
      <c r="E1485">
        <v>541.1</v>
      </c>
      <c r="F1485" s="11">
        <v>135</v>
      </c>
      <c r="G1485" s="11">
        <v>50</v>
      </c>
      <c r="H1485" s="11">
        <v>0</v>
      </c>
      <c r="I1485" s="11">
        <v>1</v>
      </c>
      <c r="J1485">
        <v>150</v>
      </c>
      <c r="K1485">
        <v>0.67018999999999995</v>
      </c>
      <c r="N1485" s="11">
        <v>1.5</v>
      </c>
      <c r="O1485" s="11">
        <v>0.83</v>
      </c>
      <c r="P1485" s="11">
        <v>5</v>
      </c>
      <c r="Q1485" s="11">
        <v>10.4</v>
      </c>
      <c r="R1485" s="11">
        <v>46.7</v>
      </c>
      <c r="S1485" s="11">
        <v>250</v>
      </c>
      <c r="T1485" s="11">
        <v>20</v>
      </c>
      <c r="W1485" s="11">
        <v>0</v>
      </c>
      <c r="X1485" s="11">
        <v>1</v>
      </c>
      <c r="Y1485" s="11">
        <v>30</v>
      </c>
      <c r="Z1485">
        <v>7.7307000000000006</v>
      </c>
    </row>
    <row r="1486" spans="1:26" x14ac:dyDescent="0.25">
      <c r="A1486" s="11">
        <v>1.39</v>
      </c>
      <c r="B1486">
        <v>7</v>
      </c>
      <c r="C1486" s="11">
        <v>5</v>
      </c>
      <c r="D1486" s="11">
        <v>12.5</v>
      </c>
      <c r="E1486">
        <v>541.1</v>
      </c>
      <c r="F1486" s="11">
        <v>135</v>
      </c>
      <c r="G1486" s="11">
        <v>60</v>
      </c>
      <c r="H1486" s="11">
        <v>0</v>
      </c>
      <c r="I1486" s="11">
        <v>1</v>
      </c>
      <c r="J1486">
        <v>150</v>
      </c>
      <c r="K1486">
        <v>0.72741999999999996</v>
      </c>
      <c r="N1486" s="11">
        <v>1.5</v>
      </c>
      <c r="O1486" s="11">
        <v>0.83</v>
      </c>
      <c r="P1486" s="11">
        <v>5</v>
      </c>
      <c r="Q1486" s="11">
        <v>10.4</v>
      </c>
      <c r="R1486" s="11">
        <v>46.7</v>
      </c>
      <c r="S1486" s="11">
        <v>250</v>
      </c>
      <c r="T1486" s="11">
        <v>20</v>
      </c>
      <c r="W1486" s="11">
        <v>0</v>
      </c>
      <c r="X1486" s="11">
        <v>1</v>
      </c>
      <c r="Y1486" s="11">
        <v>37</v>
      </c>
      <c r="Z1486">
        <v>7.8873999999999995</v>
      </c>
    </row>
    <row r="1487" spans="1:26" x14ac:dyDescent="0.25">
      <c r="A1487" s="11">
        <v>1.39</v>
      </c>
      <c r="B1487">
        <v>7</v>
      </c>
      <c r="C1487" s="11">
        <v>5</v>
      </c>
      <c r="D1487" s="11">
        <v>12.5</v>
      </c>
      <c r="E1487">
        <v>541.1</v>
      </c>
      <c r="F1487" s="11">
        <v>135</v>
      </c>
      <c r="G1487" s="11">
        <v>80</v>
      </c>
      <c r="H1487" s="11">
        <v>0</v>
      </c>
      <c r="I1487" s="11">
        <v>1</v>
      </c>
      <c r="J1487">
        <v>150</v>
      </c>
      <c r="K1487">
        <v>0.79457</v>
      </c>
      <c r="N1487" s="11">
        <v>1.5</v>
      </c>
      <c r="O1487" s="11">
        <v>0.83</v>
      </c>
      <c r="P1487" s="11">
        <v>5</v>
      </c>
      <c r="Q1487" s="11">
        <v>10.4</v>
      </c>
      <c r="R1487" s="11">
        <v>46.7</v>
      </c>
      <c r="S1487" s="11">
        <v>250</v>
      </c>
      <c r="T1487" s="11">
        <v>20</v>
      </c>
      <c r="W1487" s="11">
        <v>0</v>
      </c>
      <c r="X1487" s="11">
        <v>1</v>
      </c>
      <c r="Y1487" s="11">
        <v>44</v>
      </c>
      <c r="Z1487">
        <v>24.8597</v>
      </c>
    </row>
    <row r="1488" spans="1:26" x14ac:dyDescent="0.25">
      <c r="A1488" s="11">
        <v>1.39</v>
      </c>
      <c r="B1488">
        <v>7</v>
      </c>
      <c r="C1488" s="11">
        <v>5</v>
      </c>
      <c r="D1488" s="11">
        <v>12.5</v>
      </c>
      <c r="E1488">
        <v>541.1</v>
      </c>
      <c r="F1488" s="11">
        <v>135</v>
      </c>
      <c r="G1488" s="11">
        <v>100</v>
      </c>
      <c r="H1488" s="11">
        <v>0</v>
      </c>
      <c r="I1488" s="11">
        <v>1</v>
      </c>
      <c r="J1488">
        <v>150</v>
      </c>
      <c r="K1488">
        <v>0.81530000000000002</v>
      </c>
      <c r="N1488" s="11">
        <v>1.5</v>
      </c>
      <c r="O1488" s="11">
        <v>0.83</v>
      </c>
      <c r="P1488" s="11">
        <v>5</v>
      </c>
      <c r="Q1488" s="11">
        <v>10.4</v>
      </c>
      <c r="R1488" s="11">
        <v>46.7</v>
      </c>
      <c r="S1488" s="11">
        <v>250</v>
      </c>
      <c r="T1488" s="11">
        <v>20</v>
      </c>
      <c r="W1488" s="11">
        <v>0</v>
      </c>
      <c r="X1488" s="11">
        <v>1</v>
      </c>
      <c r="Y1488" s="11">
        <v>51</v>
      </c>
      <c r="Z1488">
        <v>7.6002000000000001</v>
      </c>
    </row>
    <row r="1489" spans="1:26" x14ac:dyDescent="0.25">
      <c r="A1489" s="11">
        <v>1.66</v>
      </c>
      <c r="B1489">
        <v>1</v>
      </c>
      <c r="C1489" s="11">
        <v>5</v>
      </c>
      <c r="D1489" s="11">
        <v>22.4</v>
      </c>
      <c r="E1489" s="11">
        <v>39.299999999999997</v>
      </c>
      <c r="F1489">
        <v>555.4</v>
      </c>
      <c r="G1489" s="11">
        <v>50</v>
      </c>
      <c r="H1489" s="11">
        <v>0</v>
      </c>
      <c r="I1489" s="11">
        <v>1</v>
      </c>
      <c r="J1489" s="11">
        <v>0</v>
      </c>
      <c r="K1489">
        <v>2.0358000000000001</v>
      </c>
      <c r="N1489" s="11">
        <v>1.5</v>
      </c>
      <c r="O1489" s="11">
        <v>0.83</v>
      </c>
      <c r="P1489" s="11">
        <v>5</v>
      </c>
      <c r="Q1489" s="11">
        <v>10.4</v>
      </c>
      <c r="R1489" s="11">
        <v>46.7</v>
      </c>
      <c r="S1489" s="11">
        <v>250</v>
      </c>
      <c r="T1489" s="11">
        <v>20</v>
      </c>
      <c r="W1489" s="11">
        <v>0</v>
      </c>
      <c r="X1489" s="11">
        <v>1</v>
      </c>
      <c r="Y1489" s="11">
        <v>58</v>
      </c>
      <c r="Z1489">
        <v>26.374099999999999</v>
      </c>
    </row>
    <row r="1490" spans="1:26" x14ac:dyDescent="0.25">
      <c r="A1490" s="11">
        <v>1.66</v>
      </c>
      <c r="B1490">
        <v>1</v>
      </c>
      <c r="C1490" s="11">
        <v>5</v>
      </c>
      <c r="D1490" s="11">
        <v>22.4</v>
      </c>
      <c r="E1490" s="11">
        <v>39.299999999999997</v>
      </c>
      <c r="F1490">
        <v>555.4</v>
      </c>
      <c r="G1490" s="11">
        <v>50</v>
      </c>
      <c r="H1490" s="11">
        <v>0</v>
      </c>
      <c r="I1490" s="11">
        <v>1</v>
      </c>
      <c r="J1490" s="11">
        <v>7</v>
      </c>
      <c r="K1490">
        <v>1.7782</v>
      </c>
      <c r="N1490" s="11">
        <v>1.5</v>
      </c>
      <c r="O1490" s="11">
        <v>3</v>
      </c>
      <c r="P1490" s="11">
        <v>5</v>
      </c>
      <c r="Q1490" s="11">
        <v>10.4</v>
      </c>
      <c r="R1490" s="11">
        <v>46.7</v>
      </c>
      <c r="S1490" s="11">
        <v>250</v>
      </c>
      <c r="T1490" s="11">
        <v>20</v>
      </c>
      <c r="W1490" s="11">
        <v>0</v>
      </c>
      <c r="X1490" s="11">
        <v>1</v>
      </c>
      <c r="Y1490" s="11">
        <v>0</v>
      </c>
      <c r="Z1490">
        <v>19.0108</v>
      </c>
    </row>
    <row r="1491" spans="1:26" x14ac:dyDescent="0.25">
      <c r="A1491" s="11">
        <v>1.66</v>
      </c>
      <c r="B1491">
        <v>1</v>
      </c>
      <c r="C1491" s="11">
        <v>5</v>
      </c>
      <c r="D1491" s="11">
        <v>22.4</v>
      </c>
      <c r="E1491" s="11">
        <v>39.299999999999997</v>
      </c>
      <c r="F1491">
        <v>555.4</v>
      </c>
      <c r="G1491" s="11">
        <v>50</v>
      </c>
      <c r="H1491" s="11">
        <v>0</v>
      </c>
      <c r="I1491" s="11">
        <v>1</v>
      </c>
      <c r="J1491" s="11">
        <v>30</v>
      </c>
      <c r="K1491">
        <v>2.1216699999999999</v>
      </c>
      <c r="N1491" s="11">
        <v>1.5</v>
      </c>
      <c r="O1491" s="11">
        <v>3</v>
      </c>
      <c r="P1491" s="11">
        <v>5</v>
      </c>
      <c r="Q1491" s="11">
        <v>10.4</v>
      </c>
      <c r="R1491" s="11">
        <v>46.7</v>
      </c>
      <c r="S1491" s="11">
        <v>250</v>
      </c>
      <c r="T1491" s="11">
        <v>20</v>
      </c>
      <c r="W1491" s="11">
        <v>0</v>
      </c>
      <c r="X1491" s="11">
        <v>1</v>
      </c>
      <c r="Y1491" s="11">
        <v>7</v>
      </c>
      <c r="Z1491">
        <v>6.3990999999999998</v>
      </c>
    </row>
    <row r="1492" spans="1:26" x14ac:dyDescent="0.25">
      <c r="A1492" s="11">
        <v>1.66</v>
      </c>
      <c r="B1492">
        <v>1</v>
      </c>
      <c r="C1492" s="11">
        <v>5</v>
      </c>
      <c r="D1492" s="11">
        <v>22.4</v>
      </c>
      <c r="E1492" s="11">
        <v>39.299999999999997</v>
      </c>
      <c r="F1492">
        <v>555.4</v>
      </c>
      <c r="G1492" s="11">
        <v>50</v>
      </c>
      <c r="H1492" s="11">
        <v>0</v>
      </c>
      <c r="I1492" s="11">
        <v>1</v>
      </c>
      <c r="J1492" s="11">
        <v>60</v>
      </c>
      <c r="K1492">
        <v>2.1038999999999999</v>
      </c>
      <c r="N1492" s="11">
        <v>1.5</v>
      </c>
      <c r="O1492" s="11">
        <v>3</v>
      </c>
      <c r="P1492" s="11">
        <v>5</v>
      </c>
      <c r="Q1492" s="11">
        <v>10.4</v>
      </c>
      <c r="R1492" s="11">
        <v>46.7</v>
      </c>
      <c r="S1492" s="11">
        <v>250</v>
      </c>
      <c r="T1492" s="11">
        <v>20</v>
      </c>
      <c r="W1492" s="11">
        <v>0</v>
      </c>
      <c r="X1492" s="11">
        <v>1</v>
      </c>
      <c r="Y1492" s="11">
        <v>15</v>
      </c>
      <c r="Z1492">
        <v>9.845699999999999</v>
      </c>
    </row>
    <row r="1493" spans="1:26" x14ac:dyDescent="0.25">
      <c r="A1493" s="11">
        <v>1.66</v>
      </c>
      <c r="B1493">
        <v>1</v>
      </c>
      <c r="C1493" s="11">
        <v>5</v>
      </c>
      <c r="D1493" s="11">
        <v>22.4</v>
      </c>
      <c r="E1493" s="11">
        <v>39.299999999999997</v>
      </c>
      <c r="F1493">
        <v>555.4</v>
      </c>
      <c r="G1493" s="11">
        <v>50</v>
      </c>
      <c r="H1493" s="11">
        <v>0</v>
      </c>
      <c r="I1493" s="11">
        <v>1</v>
      </c>
      <c r="J1493" s="11">
        <v>90</v>
      </c>
      <c r="K1493">
        <v>2.4769800000000002</v>
      </c>
      <c r="N1493" s="11">
        <v>1.5</v>
      </c>
      <c r="O1493" s="11">
        <v>3</v>
      </c>
      <c r="P1493" s="11">
        <v>5</v>
      </c>
      <c r="Q1493" s="11">
        <v>10.4</v>
      </c>
      <c r="R1493" s="11">
        <v>46.7</v>
      </c>
      <c r="S1493" s="11">
        <v>250</v>
      </c>
      <c r="T1493" s="11">
        <v>20</v>
      </c>
      <c r="W1493" s="11">
        <v>0</v>
      </c>
      <c r="X1493" s="11">
        <v>1</v>
      </c>
      <c r="Y1493" s="11">
        <v>23</v>
      </c>
      <c r="Z1493">
        <v>15.094099999999999</v>
      </c>
    </row>
    <row r="1494" spans="1:26" x14ac:dyDescent="0.25">
      <c r="A1494" s="11">
        <v>1.66</v>
      </c>
      <c r="B1494">
        <v>1</v>
      </c>
      <c r="C1494" s="11">
        <v>5</v>
      </c>
      <c r="D1494" s="11">
        <v>22.4</v>
      </c>
      <c r="E1494" s="11">
        <v>39.299999999999997</v>
      </c>
      <c r="F1494">
        <v>555.4</v>
      </c>
      <c r="G1494" s="11">
        <v>50</v>
      </c>
      <c r="H1494" s="11">
        <v>0</v>
      </c>
      <c r="I1494" s="11">
        <v>1</v>
      </c>
      <c r="J1494" s="11">
        <v>120</v>
      </c>
      <c r="K1494">
        <v>2.44441</v>
      </c>
      <c r="N1494" s="11">
        <v>1.5</v>
      </c>
      <c r="O1494" s="11">
        <v>3</v>
      </c>
      <c r="P1494" s="11">
        <v>5</v>
      </c>
      <c r="Q1494" s="11">
        <v>10.4</v>
      </c>
      <c r="R1494" s="11">
        <v>46.7</v>
      </c>
      <c r="S1494" s="11">
        <v>250</v>
      </c>
      <c r="T1494" s="11">
        <v>20</v>
      </c>
      <c r="W1494" s="11">
        <v>0</v>
      </c>
      <c r="X1494" s="11">
        <v>1</v>
      </c>
      <c r="Y1494" s="11">
        <v>30</v>
      </c>
      <c r="Z1494">
        <v>6.3990999999999998</v>
      </c>
    </row>
    <row r="1495" spans="1:26" x14ac:dyDescent="0.25">
      <c r="A1495" s="11">
        <v>1.66</v>
      </c>
      <c r="B1495">
        <v>1</v>
      </c>
      <c r="C1495" s="11">
        <v>5</v>
      </c>
      <c r="D1495" s="11">
        <v>21.2</v>
      </c>
      <c r="E1495" s="11">
        <v>43.1</v>
      </c>
      <c r="F1495">
        <v>540.23</v>
      </c>
      <c r="G1495" s="11">
        <v>50</v>
      </c>
      <c r="H1495" s="11">
        <v>0</v>
      </c>
      <c r="I1495" s="11">
        <v>2</v>
      </c>
      <c r="J1495" s="11">
        <v>0</v>
      </c>
      <c r="K1495">
        <v>2.0757599999999998</v>
      </c>
      <c r="N1495" s="11">
        <v>1.5</v>
      </c>
      <c r="O1495" s="11">
        <v>3</v>
      </c>
      <c r="P1495" s="11">
        <v>5</v>
      </c>
      <c r="Q1495" s="11">
        <v>10.4</v>
      </c>
      <c r="R1495" s="11">
        <v>46.7</v>
      </c>
      <c r="S1495" s="11">
        <v>250</v>
      </c>
      <c r="T1495" s="11">
        <v>20</v>
      </c>
      <c r="W1495" s="11">
        <v>0</v>
      </c>
      <c r="X1495" s="11">
        <v>1</v>
      </c>
      <c r="Y1495" s="11">
        <v>37</v>
      </c>
      <c r="Z1495">
        <v>8.4879999999999995</v>
      </c>
    </row>
    <row r="1496" spans="1:26" x14ac:dyDescent="0.25">
      <c r="A1496" s="11">
        <v>1.66</v>
      </c>
      <c r="B1496">
        <v>1</v>
      </c>
      <c r="C1496" s="11">
        <v>5</v>
      </c>
      <c r="D1496" s="11">
        <v>21.2</v>
      </c>
      <c r="E1496" s="11">
        <v>43.1</v>
      </c>
      <c r="F1496">
        <v>540.23</v>
      </c>
      <c r="G1496" s="11">
        <v>50</v>
      </c>
      <c r="H1496" s="11">
        <v>0</v>
      </c>
      <c r="I1496" s="11">
        <v>2</v>
      </c>
      <c r="J1496" s="11">
        <v>7</v>
      </c>
      <c r="K1496">
        <v>2.1263000000000001</v>
      </c>
      <c r="N1496" s="11">
        <v>1.5</v>
      </c>
      <c r="O1496" s="11">
        <v>3</v>
      </c>
      <c r="P1496" s="11">
        <v>5</v>
      </c>
      <c r="Q1496" s="11">
        <v>10.4</v>
      </c>
      <c r="R1496" s="11">
        <v>46.7</v>
      </c>
      <c r="S1496" s="11">
        <v>250</v>
      </c>
      <c r="T1496" s="11">
        <v>20</v>
      </c>
      <c r="W1496" s="11">
        <v>0</v>
      </c>
      <c r="X1496" s="11">
        <v>1</v>
      </c>
      <c r="Y1496" s="11">
        <v>44</v>
      </c>
      <c r="Z1496">
        <v>19.898499999999999</v>
      </c>
    </row>
    <row r="1497" spans="1:26" x14ac:dyDescent="0.25">
      <c r="A1497" s="11">
        <v>1.66</v>
      </c>
      <c r="B1497">
        <v>1</v>
      </c>
      <c r="C1497" s="11">
        <v>5</v>
      </c>
      <c r="D1497" s="11">
        <v>21.2</v>
      </c>
      <c r="E1497" s="11">
        <v>43.1</v>
      </c>
      <c r="F1497">
        <v>540.23</v>
      </c>
      <c r="G1497" s="11">
        <v>50</v>
      </c>
      <c r="H1497" s="11">
        <v>0</v>
      </c>
      <c r="I1497" s="11">
        <v>2</v>
      </c>
      <c r="J1497" s="11">
        <v>30</v>
      </c>
      <c r="K1497">
        <v>2.6733099999999999</v>
      </c>
      <c r="N1497" s="11">
        <v>1.5</v>
      </c>
      <c r="O1497" s="11">
        <v>3</v>
      </c>
      <c r="P1497" s="11">
        <v>5</v>
      </c>
      <c r="Q1497" s="11">
        <v>10.4</v>
      </c>
      <c r="R1497" s="11">
        <v>46.7</v>
      </c>
      <c r="S1497" s="11">
        <v>250</v>
      </c>
      <c r="T1497" s="11">
        <v>20</v>
      </c>
      <c r="W1497" s="11">
        <v>0</v>
      </c>
      <c r="X1497" s="11">
        <v>1</v>
      </c>
      <c r="Y1497" s="11">
        <v>51</v>
      </c>
      <c r="Z1497">
        <v>6.2423999999999999</v>
      </c>
    </row>
    <row r="1498" spans="1:26" x14ac:dyDescent="0.25">
      <c r="A1498" s="11">
        <v>1.66</v>
      </c>
      <c r="B1498">
        <v>1</v>
      </c>
      <c r="C1498" s="11">
        <v>5</v>
      </c>
      <c r="D1498" s="11">
        <v>21.2</v>
      </c>
      <c r="E1498" s="11">
        <v>43.1</v>
      </c>
      <c r="F1498">
        <v>540.23</v>
      </c>
      <c r="G1498" s="11">
        <v>50</v>
      </c>
      <c r="H1498" s="11">
        <v>0</v>
      </c>
      <c r="I1498" s="11">
        <v>2</v>
      </c>
      <c r="J1498" s="11">
        <v>60</v>
      </c>
      <c r="K1498">
        <v>2.1619700000000002</v>
      </c>
      <c r="N1498" s="11">
        <v>1.5</v>
      </c>
      <c r="O1498" s="11">
        <v>3</v>
      </c>
      <c r="P1498" s="11">
        <v>5</v>
      </c>
      <c r="Q1498" s="11">
        <v>10.4</v>
      </c>
      <c r="R1498" s="11">
        <v>46.7</v>
      </c>
      <c r="S1498" s="11">
        <v>250</v>
      </c>
      <c r="T1498" s="11">
        <v>20</v>
      </c>
      <c r="W1498" s="11">
        <v>0</v>
      </c>
      <c r="X1498" s="11">
        <v>1</v>
      </c>
      <c r="Y1498" s="11">
        <v>58</v>
      </c>
      <c r="Z1498">
        <v>18.5669</v>
      </c>
    </row>
    <row r="1499" spans="1:26" x14ac:dyDescent="0.25">
      <c r="A1499" s="11">
        <v>1.66</v>
      </c>
      <c r="B1499">
        <v>1</v>
      </c>
      <c r="C1499" s="11">
        <v>5</v>
      </c>
      <c r="D1499" s="11">
        <v>21.2</v>
      </c>
      <c r="E1499" s="11">
        <v>43.1</v>
      </c>
      <c r="F1499">
        <v>540.23</v>
      </c>
      <c r="G1499" s="11">
        <v>50</v>
      </c>
      <c r="H1499" s="11">
        <v>0</v>
      </c>
      <c r="I1499" s="11">
        <v>2</v>
      </c>
      <c r="J1499" s="11">
        <v>90</v>
      </c>
      <c r="K1499">
        <v>2.1441300000000001</v>
      </c>
      <c r="N1499" s="11">
        <v>1.5</v>
      </c>
      <c r="O1499" s="11">
        <v>5</v>
      </c>
      <c r="P1499" s="11">
        <v>5</v>
      </c>
      <c r="Q1499" s="11">
        <v>10.4</v>
      </c>
      <c r="R1499" s="11">
        <v>46.7</v>
      </c>
      <c r="S1499" s="11">
        <v>250</v>
      </c>
      <c r="T1499" s="11">
        <v>20</v>
      </c>
      <c r="W1499" s="11">
        <v>0</v>
      </c>
      <c r="X1499" s="11">
        <v>1</v>
      </c>
      <c r="Y1499" s="11">
        <v>0</v>
      </c>
      <c r="Z1499">
        <v>16.608499999999999</v>
      </c>
    </row>
    <row r="1500" spans="1:26" x14ac:dyDescent="0.25">
      <c r="A1500" s="11">
        <v>1.66</v>
      </c>
      <c r="B1500">
        <v>1</v>
      </c>
      <c r="C1500" s="11">
        <v>5</v>
      </c>
      <c r="D1500" s="11">
        <v>21.2</v>
      </c>
      <c r="E1500" s="11">
        <v>43.1</v>
      </c>
      <c r="F1500">
        <v>540.23</v>
      </c>
      <c r="G1500" s="11">
        <v>50</v>
      </c>
      <c r="H1500" s="11">
        <v>0</v>
      </c>
      <c r="I1500" s="11">
        <v>2</v>
      </c>
      <c r="J1500" s="11">
        <v>120</v>
      </c>
      <c r="K1500">
        <v>2.7773599999999998</v>
      </c>
      <c r="N1500" s="11">
        <v>1.5</v>
      </c>
      <c r="O1500" s="11">
        <v>5</v>
      </c>
      <c r="P1500" s="11">
        <v>5</v>
      </c>
      <c r="Q1500" s="11">
        <v>10.4</v>
      </c>
      <c r="R1500" s="11">
        <v>46.7</v>
      </c>
      <c r="S1500" s="11">
        <v>250</v>
      </c>
      <c r="T1500" s="11">
        <v>20</v>
      </c>
      <c r="W1500" s="11">
        <v>0</v>
      </c>
      <c r="X1500" s="11">
        <v>1</v>
      </c>
      <c r="Y1500" s="11">
        <v>7</v>
      </c>
      <c r="Z1500">
        <v>18.4102</v>
      </c>
    </row>
    <row r="1501" spans="1:26" x14ac:dyDescent="0.25">
      <c r="A1501" s="11">
        <v>1.66</v>
      </c>
      <c r="B1501">
        <v>1</v>
      </c>
      <c r="C1501" s="11">
        <v>5</v>
      </c>
      <c r="D1501" s="11">
        <v>8</v>
      </c>
      <c r="E1501" s="11">
        <v>43.1</v>
      </c>
      <c r="F1501">
        <v>390</v>
      </c>
      <c r="G1501" s="11">
        <v>20</v>
      </c>
      <c r="H1501" s="11">
        <v>0</v>
      </c>
      <c r="I1501" s="11">
        <v>10</v>
      </c>
      <c r="J1501" s="11">
        <v>180</v>
      </c>
      <c r="K1501" s="11">
        <v>0.22900000000000001</v>
      </c>
      <c r="N1501" s="11">
        <v>1.5</v>
      </c>
      <c r="O1501" s="11">
        <v>5</v>
      </c>
      <c r="P1501" s="11">
        <v>5</v>
      </c>
      <c r="Q1501" s="11">
        <v>10.4</v>
      </c>
      <c r="R1501" s="11">
        <v>46.7</v>
      </c>
      <c r="S1501" s="11">
        <v>250</v>
      </c>
      <c r="T1501" s="11">
        <v>20</v>
      </c>
      <c r="W1501" s="11">
        <v>0</v>
      </c>
      <c r="X1501" s="11">
        <v>1</v>
      </c>
      <c r="Y1501" s="11">
        <v>15</v>
      </c>
      <c r="Z1501">
        <v>17.653000000000002</v>
      </c>
    </row>
    <row r="1502" spans="1:26" x14ac:dyDescent="0.25">
      <c r="A1502" s="11">
        <v>1.66</v>
      </c>
      <c r="B1502">
        <v>1</v>
      </c>
      <c r="C1502" s="11">
        <v>5</v>
      </c>
      <c r="D1502" s="11">
        <v>8</v>
      </c>
      <c r="E1502" s="11">
        <v>43.1</v>
      </c>
      <c r="F1502">
        <v>390</v>
      </c>
      <c r="G1502" s="11">
        <v>40</v>
      </c>
      <c r="H1502" s="11">
        <v>0</v>
      </c>
      <c r="I1502" s="11">
        <v>10</v>
      </c>
      <c r="J1502" s="11">
        <v>180</v>
      </c>
      <c r="K1502" s="11">
        <v>0.23300000000000001</v>
      </c>
      <c r="N1502" s="11">
        <v>1.5</v>
      </c>
      <c r="O1502" s="11">
        <v>5</v>
      </c>
      <c r="P1502" s="11">
        <v>5</v>
      </c>
      <c r="Q1502" s="11">
        <v>10.4</v>
      </c>
      <c r="R1502" s="11">
        <v>46.7</v>
      </c>
      <c r="S1502" s="11">
        <v>250</v>
      </c>
      <c r="T1502" s="11">
        <v>20</v>
      </c>
      <c r="W1502" s="11">
        <v>0</v>
      </c>
      <c r="X1502" s="11">
        <v>1</v>
      </c>
      <c r="Y1502" s="11">
        <v>23</v>
      </c>
      <c r="Z1502">
        <v>24.102499999999999</v>
      </c>
    </row>
    <row r="1503" spans="1:26" x14ac:dyDescent="0.25">
      <c r="A1503" s="11">
        <v>1.66</v>
      </c>
      <c r="B1503">
        <v>1</v>
      </c>
      <c r="C1503" s="11">
        <v>5</v>
      </c>
      <c r="D1503" s="11">
        <v>8</v>
      </c>
      <c r="E1503" s="11">
        <v>43.1</v>
      </c>
      <c r="F1503">
        <v>390</v>
      </c>
      <c r="G1503" s="11">
        <v>60</v>
      </c>
      <c r="H1503" s="11">
        <v>0</v>
      </c>
      <c r="I1503" s="11">
        <v>10</v>
      </c>
      <c r="J1503" s="11">
        <v>180</v>
      </c>
      <c r="K1503" s="11">
        <v>0.29599999999999999</v>
      </c>
      <c r="N1503" s="11">
        <v>1.5</v>
      </c>
      <c r="O1503" s="11">
        <v>5</v>
      </c>
      <c r="P1503" s="11">
        <v>5</v>
      </c>
      <c r="Q1503" s="11">
        <v>10.4</v>
      </c>
      <c r="R1503" s="11">
        <v>46.7</v>
      </c>
      <c r="S1503" s="11">
        <v>250</v>
      </c>
      <c r="T1503" s="11">
        <v>20</v>
      </c>
      <c r="W1503" s="11">
        <v>0</v>
      </c>
      <c r="X1503" s="11">
        <v>1</v>
      </c>
      <c r="Y1503" s="11">
        <v>30</v>
      </c>
      <c r="Z1503">
        <v>15.2508</v>
      </c>
    </row>
    <row r="1504" spans="1:26" x14ac:dyDescent="0.25">
      <c r="A1504" s="11">
        <v>1.66</v>
      </c>
      <c r="B1504">
        <v>1</v>
      </c>
      <c r="C1504" s="11">
        <v>5</v>
      </c>
      <c r="D1504" s="11">
        <v>8</v>
      </c>
      <c r="E1504" s="11">
        <v>43.1</v>
      </c>
      <c r="F1504">
        <v>390</v>
      </c>
      <c r="G1504" s="11">
        <v>80</v>
      </c>
      <c r="H1504" s="11">
        <v>0</v>
      </c>
      <c r="I1504" s="11">
        <v>10</v>
      </c>
      <c r="J1504" s="11">
        <v>180</v>
      </c>
      <c r="K1504" s="11">
        <v>0.33</v>
      </c>
      <c r="N1504" s="11">
        <v>1.5</v>
      </c>
      <c r="O1504" s="11">
        <v>5</v>
      </c>
      <c r="P1504" s="11">
        <v>5</v>
      </c>
      <c r="Q1504" s="11">
        <v>10.4</v>
      </c>
      <c r="R1504" s="11">
        <v>46.7</v>
      </c>
      <c r="S1504" s="11">
        <v>250</v>
      </c>
      <c r="T1504" s="11">
        <v>20</v>
      </c>
      <c r="W1504" s="11">
        <v>0</v>
      </c>
      <c r="X1504" s="11">
        <v>1</v>
      </c>
      <c r="Y1504" s="11">
        <v>37</v>
      </c>
      <c r="Z1504">
        <v>19.0108</v>
      </c>
    </row>
    <row r="1505" spans="1:26" x14ac:dyDescent="0.25">
      <c r="A1505" s="11">
        <v>1.66</v>
      </c>
      <c r="B1505">
        <v>1</v>
      </c>
      <c r="C1505" s="11">
        <v>5</v>
      </c>
      <c r="D1505" s="11">
        <v>8</v>
      </c>
      <c r="E1505" s="11">
        <v>43.1</v>
      </c>
      <c r="F1505">
        <v>390</v>
      </c>
      <c r="G1505" s="11">
        <v>100</v>
      </c>
      <c r="H1505" s="11">
        <v>0</v>
      </c>
      <c r="I1505" s="11">
        <v>10</v>
      </c>
      <c r="J1505" s="11">
        <v>180</v>
      </c>
      <c r="K1505" s="11">
        <v>0.33600000000000002</v>
      </c>
      <c r="N1505" s="11">
        <v>1.5</v>
      </c>
      <c r="O1505" s="11">
        <v>5</v>
      </c>
      <c r="P1505" s="11">
        <v>5</v>
      </c>
      <c r="Q1505" s="11">
        <v>10.4</v>
      </c>
      <c r="R1505" s="11">
        <v>46.7</v>
      </c>
      <c r="S1505" s="11">
        <v>250</v>
      </c>
      <c r="T1505" s="11">
        <v>20</v>
      </c>
      <c r="W1505" s="11">
        <v>0</v>
      </c>
      <c r="X1505" s="11">
        <v>1</v>
      </c>
      <c r="Y1505" s="11">
        <v>44</v>
      </c>
      <c r="Z1505">
        <v>21.856900000000003</v>
      </c>
    </row>
    <row r="1506" spans="1:26" x14ac:dyDescent="0.25">
      <c r="A1506" s="11">
        <v>1.66</v>
      </c>
      <c r="B1506">
        <v>1</v>
      </c>
      <c r="C1506" s="11">
        <v>5</v>
      </c>
      <c r="D1506" s="11">
        <v>8</v>
      </c>
      <c r="E1506" s="11">
        <v>43.1</v>
      </c>
      <c r="F1506">
        <v>390</v>
      </c>
      <c r="G1506" s="11">
        <v>20</v>
      </c>
      <c r="H1506" s="11">
        <v>0</v>
      </c>
      <c r="I1506" s="11">
        <v>5</v>
      </c>
      <c r="J1506" s="11">
        <v>180</v>
      </c>
      <c r="K1506" s="11">
        <v>0.23599999999999999</v>
      </c>
      <c r="N1506" s="11">
        <v>1.5</v>
      </c>
      <c r="O1506" s="11">
        <v>5</v>
      </c>
      <c r="P1506" s="11">
        <v>5</v>
      </c>
      <c r="Q1506" s="11">
        <v>10.4</v>
      </c>
      <c r="R1506" s="11">
        <v>46.7</v>
      </c>
      <c r="S1506" s="11">
        <v>250</v>
      </c>
      <c r="T1506" s="11">
        <v>20</v>
      </c>
      <c r="W1506" s="11">
        <v>0</v>
      </c>
      <c r="X1506" s="11">
        <v>1</v>
      </c>
      <c r="Y1506" s="11">
        <v>51</v>
      </c>
      <c r="Z1506">
        <v>8.2006999999999994</v>
      </c>
    </row>
    <row r="1507" spans="1:26" x14ac:dyDescent="0.25">
      <c r="A1507" s="11">
        <v>1.66</v>
      </c>
      <c r="B1507">
        <v>1</v>
      </c>
      <c r="C1507" s="11">
        <v>5</v>
      </c>
      <c r="D1507" s="11">
        <v>8</v>
      </c>
      <c r="E1507" s="11">
        <v>43.1</v>
      </c>
      <c r="F1507">
        <v>390</v>
      </c>
      <c r="G1507" s="11">
        <v>40</v>
      </c>
      <c r="H1507" s="11">
        <v>0</v>
      </c>
      <c r="I1507" s="11">
        <v>5</v>
      </c>
      <c r="J1507" s="11">
        <v>180</v>
      </c>
      <c r="K1507" s="11">
        <v>0.248</v>
      </c>
      <c r="N1507" s="11">
        <v>1.5</v>
      </c>
      <c r="O1507" s="11">
        <v>5</v>
      </c>
      <c r="P1507" s="11">
        <v>5</v>
      </c>
      <c r="Q1507" s="11">
        <v>10.4</v>
      </c>
      <c r="R1507" s="11">
        <v>46.7</v>
      </c>
      <c r="S1507" s="11">
        <v>250</v>
      </c>
      <c r="T1507" s="11">
        <v>20</v>
      </c>
      <c r="W1507" s="11">
        <v>0</v>
      </c>
      <c r="X1507" s="11">
        <v>1</v>
      </c>
      <c r="Y1507" s="11">
        <v>58</v>
      </c>
      <c r="Z1507">
        <v>20.368499999999997</v>
      </c>
    </row>
    <row r="1508" spans="1:26" x14ac:dyDescent="0.25">
      <c r="A1508" s="11">
        <v>1.66</v>
      </c>
      <c r="B1508">
        <v>1</v>
      </c>
      <c r="C1508" s="11">
        <v>5</v>
      </c>
      <c r="D1508" s="11">
        <v>8</v>
      </c>
      <c r="E1508" s="11">
        <v>43.1</v>
      </c>
      <c r="F1508">
        <v>390</v>
      </c>
      <c r="G1508" s="11">
        <v>60</v>
      </c>
      <c r="H1508" s="11">
        <v>0</v>
      </c>
      <c r="I1508" s="11">
        <v>5</v>
      </c>
      <c r="J1508" s="11">
        <v>180</v>
      </c>
      <c r="K1508" s="11">
        <v>0.32</v>
      </c>
      <c r="N1508" s="11">
        <v>1.5</v>
      </c>
      <c r="O1508" s="11">
        <v>0.83</v>
      </c>
      <c r="P1508" s="11">
        <v>5</v>
      </c>
      <c r="Q1508" s="11">
        <v>10.4</v>
      </c>
      <c r="R1508" s="11">
        <v>46.7</v>
      </c>
      <c r="S1508" s="11">
        <v>250</v>
      </c>
      <c r="T1508" s="11">
        <v>30</v>
      </c>
      <c r="W1508" s="11">
        <v>0</v>
      </c>
      <c r="X1508" s="11">
        <v>1</v>
      </c>
      <c r="Y1508" s="11">
        <v>0</v>
      </c>
      <c r="Z1508">
        <v>27.438500000000001</v>
      </c>
    </row>
    <row r="1509" spans="1:26" x14ac:dyDescent="0.25">
      <c r="A1509" s="11">
        <v>1.66</v>
      </c>
      <c r="B1509">
        <v>1</v>
      </c>
      <c r="C1509" s="11">
        <v>5</v>
      </c>
      <c r="D1509" s="11">
        <v>8</v>
      </c>
      <c r="E1509" s="11">
        <v>43.1</v>
      </c>
      <c r="F1509">
        <v>390</v>
      </c>
      <c r="G1509" s="11">
        <v>80</v>
      </c>
      <c r="H1509" s="11">
        <v>0</v>
      </c>
      <c r="I1509" s="11">
        <v>5</v>
      </c>
      <c r="J1509" s="11">
        <v>180</v>
      </c>
      <c r="K1509" s="11">
        <v>0.33800000000000002</v>
      </c>
      <c r="N1509" s="11">
        <v>1.5</v>
      </c>
      <c r="O1509" s="11">
        <v>0.83</v>
      </c>
      <c r="P1509" s="11">
        <v>5</v>
      </c>
      <c r="Q1509" s="11">
        <v>10.4</v>
      </c>
      <c r="R1509" s="11">
        <v>46.7</v>
      </c>
      <c r="S1509" s="11">
        <v>250</v>
      </c>
      <c r="T1509" s="11">
        <v>30</v>
      </c>
      <c r="W1509" s="11">
        <v>0</v>
      </c>
      <c r="X1509" s="11">
        <v>1</v>
      </c>
      <c r="Y1509" s="11">
        <v>7</v>
      </c>
      <c r="Z1509">
        <v>7.4634</v>
      </c>
    </row>
    <row r="1510" spans="1:26" x14ac:dyDescent="0.25">
      <c r="A1510" s="11">
        <v>1.66</v>
      </c>
      <c r="B1510">
        <v>1</v>
      </c>
      <c r="C1510" s="11">
        <v>5</v>
      </c>
      <c r="D1510" s="11">
        <v>8</v>
      </c>
      <c r="E1510" s="11">
        <v>43.1</v>
      </c>
      <c r="F1510">
        <v>390</v>
      </c>
      <c r="G1510" s="11">
        <v>100</v>
      </c>
      <c r="H1510" s="11">
        <v>0</v>
      </c>
      <c r="I1510" s="11">
        <v>5</v>
      </c>
      <c r="J1510" s="11">
        <v>180</v>
      </c>
      <c r="K1510" s="11">
        <v>0.318</v>
      </c>
      <c r="N1510" s="11">
        <v>1.5</v>
      </c>
      <c r="O1510" s="11">
        <v>0.83</v>
      </c>
      <c r="P1510" s="11">
        <v>5</v>
      </c>
      <c r="Q1510" s="11">
        <v>10.4</v>
      </c>
      <c r="R1510" s="11">
        <v>46.7</v>
      </c>
      <c r="S1510" s="11">
        <v>250</v>
      </c>
      <c r="T1510" s="11">
        <v>30</v>
      </c>
      <c r="W1510" s="11">
        <v>0</v>
      </c>
      <c r="X1510" s="11">
        <v>1</v>
      </c>
      <c r="Y1510" s="11">
        <v>15</v>
      </c>
      <c r="Z1510">
        <v>6.8628999999999998</v>
      </c>
    </row>
    <row r="1511" spans="1:26" x14ac:dyDescent="0.25">
      <c r="A1511" s="11">
        <v>1.66</v>
      </c>
      <c r="B1511">
        <v>1</v>
      </c>
      <c r="C1511" s="11">
        <v>5</v>
      </c>
      <c r="D1511" s="11">
        <v>8</v>
      </c>
      <c r="E1511" s="11">
        <v>43.1</v>
      </c>
      <c r="F1511">
        <v>390</v>
      </c>
      <c r="G1511" s="11">
        <v>20</v>
      </c>
      <c r="H1511" s="11">
        <v>0</v>
      </c>
      <c r="I1511" s="11">
        <v>1</v>
      </c>
      <c r="J1511" s="11">
        <v>180</v>
      </c>
      <c r="K1511" s="11">
        <v>1.405</v>
      </c>
      <c r="N1511" s="11">
        <v>1.5</v>
      </c>
      <c r="O1511" s="11">
        <v>0.83</v>
      </c>
      <c r="P1511" s="11">
        <v>5</v>
      </c>
      <c r="Q1511" s="11">
        <v>10.4</v>
      </c>
      <c r="R1511" s="11">
        <v>46.7</v>
      </c>
      <c r="S1511" s="11">
        <v>250</v>
      </c>
      <c r="T1511" s="11">
        <v>30</v>
      </c>
      <c r="W1511" s="11">
        <v>0</v>
      </c>
      <c r="X1511" s="11">
        <v>1</v>
      </c>
      <c r="Y1511" s="11">
        <v>23</v>
      </c>
      <c r="Z1511">
        <v>7.7766999999999999</v>
      </c>
    </row>
    <row r="1512" spans="1:26" x14ac:dyDescent="0.25">
      <c r="A1512" s="11">
        <v>1.66</v>
      </c>
      <c r="B1512">
        <v>1</v>
      </c>
      <c r="C1512" s="11">
        <v>5</v>
      </c>
      <c r="D1512" s="11">
        <v>8</v>
      </c>
      <c r="E1512" s="11">
        <v>43.1</v>
      </c>
      <c r="F1512">
        <v>390</v>
      </c>
      <c r="G1512" s="11">
        <v>40</v>
      </c>
      <c r="H1512" s="11">
        <v>0</v>
      </c>
      <c r="I1512" s="11">
        <v>1</v>
      </c>
      <c r="J1512" s="11">
        <v>180</v>
      </c>
      <c r="K1512" s="11">
        <v>1.595</v>
      </c>
      <c r="N1512" s="11">
        <v>1.5</v>
      </c>
      <c r="O1512" s="11">
        <v>0.83</v>
      </c>
      <c r="P1512" s="11">
        <v>5</v>
      </c>
      <c r="Q1512" s="11">
        <v>10.4</v>
      </c>
      <c r="R1512" s="11">
        <v>46.7</v>
      </c>
      <c r="S1512" s="11">
        <v>250</v>
      </c>
      <c r="T1512" s="11">
        <v>30</v>
      </c>
      <c r="W1512" s="11">
        <v>0</v>
      </c>
      <c r="X1512" s="11">
        <v>1</v>
      </c>
      <c r="Y1512" s="11">
        <v>30</v>
      </c>
      <c r="Z1512">
        <v>7.7766999999999999</v>
      </c>
    </row>
    <row r="1513" spans="1:26" x14ac:dyDescent="0.25">
      <c r="A1513" s="11">
        <v>1.66</v>
      </c>
      <c r="B1513">
        <v>1</v>
      </c>
      <c r="C1513" s="11">
        <v>5</v>
      </c>
      <c r="D1513" s="11">
        <v>8</v>
      </c>
      <c r="E1513" s="11">
        <v>43.1</v>
      </c>
      <c r="F1513">
        <v>390</v>
      </c>
      <c r="G1513" s="11">
        <v>60</v>
      </c>
      <c r="H1513" s="11">
        <v>0</v>
      </c>
      <c r="I1513" s="11">
        <v>1</v>
      </c>
      <c r="J1513" s="11">
        <v>180</v>
      </c>
      <c r="K1513" s="11">
        <v>1.869</v>
      </c>
      <c r="N1513" s="11">
        <v>1.5</v>
      </c>
      <c r="O1513" s="11">
        <v>0.83</v>
      </c>
      <c r="P1513" s="11">
        <v>5</v>
      </c>
      <c r="Q1513" s="11">
        <v>10.4</v>
      </c>
      <c r="R1513" s="11">
        <v>46.7</v>
      </c>
      <c r="S1513" s="11">
        <v>250</v>
      </c>
      <c r="T1513" s="11">
        <v>30</v>
      </c>
      <c r="W1513" s="11">
        <v>0</v>
      </c>
      <c r="X1513" s="11">
        <v>1</v>
      </c>
      <c r="Y1513" s="11">
        <v>37</v>
      </c>
      <c r="Z1513">
        <v>8.0640000000000001</v>
      </c>
    </row>
    <row r="1514" spans="1:26" x14ac:dyDescent="0.25">
      <c r="A1514" s="11">
        <v>1.66</v>
      </c>
      <c r="B1514">
        <v>1</v>
      </c>
      <c r="C1514" s="11">
        <v>5</v>
      </c>
      <c r="D1514" s="11">
        <v>8</v>
      </c>
      <c r="E1514" s="11">
        <v>43.1</v>
      </c>
      <c r="F1514">
        <v>390</v>
      </c>
      <c r="G1514" s="11">
        <v>80</v>
      </c>
      <c r="H1514" s="11">
        <v>0</v>
      </c>
      <c r="I1514" s="11">
        <v>1</v>
      </c>
      <c r="J1514" s="11">
        <v>180</v>
      </c>
      <c r="K1514" s="11">
        <v>1.879</v>
      </c>
      <c r="N1514" s="11">
        <v>1.5</v>
      </c>
      <c r="O1514" s="11">
        <v>0.83</v>
      </c>
      <c r="P1514" s="11">
        <v>5</v>
      </c>
      <c r="Q1514" s="11">
        <v>10.4</v>
      </c>
      <c r="R1514" s="11">
        <v>46.7</v>
      </c>
      <c r="S1514" s="11">
        <v>250</v>
      </c>
      <c r="T1514" s="11">
        <v>30</v>
      </c>
      <c r="W1514" s="11">
        <v>0</v>
      </c>
      <c r="X1514" s="11">
        <v>1</v>
      </c>
      <c r="Y1514" s="11">
        <v>44</v>
      </c>
      <c r="Z1514">
        <v>24.305099999999999</v>
      </c>
    </row>
    <row r="1515" spans="1:26" x14ac:dyDescent="0.25">
      <c r="A1515" s="11">
        <v>1.66</v>
      </c>
      <c r="B1515">
        <v>1</v>
      </c>
      <c r="C1515" s="11">
        <v>5</v>
      </c>
      <c r="D1515" s="11">
        <v>8</v>
      </c>
      <c r="E1515" s="11">
        <v>43.1</v>
      </c>
      <c r="F1515">
        <v>390</v>
      </c>
      <c r="G1515" s="11">
        <v>100</v>
      </c>
      <c r="H1515" s="11">
        <v>0</v>
      </c>
      <c r="I1515" s="11">
        <v>1</v>
      </c>
      <c r="J1515" s="11">
        <v>180</v>
      </c>
      <c r="K1515" s="11">
        <v>1.9039999999999999</v>
      </c>
      <c r="N1515" s="11">
        <v>1.5</v>
      </c>
      <c r="O1515" s="11">
        <v>0.83</v>
      </c>
      <c r="P1515" s="11">
        <v>5</v>
      </c>
      <c r="Q1515" s="11">
        <v>10.4</v>
      </c>
      <c r="R1515" s="11">
        <v>46.7</v>
      </c>
      <c r="S1515" s="11">
        <v>250</v>
      </c>
      <c r="T1515" s="11">
        <v>30</v>
      </c>
      <c r="W1515" s="11">
        <v>0</v>
      </c>
      <c r="X1515" s="11">
        <v>1</v>
      </c>
      <c r="Y1515" s="11">
        <v>51</v>
      </c>
      <c r="Z1515">
        <v>7.1762000000000006</v>
      </c>
    </row>
    <row r="1516" spans="1:26" x14ac:dyDescent="0.25">
      <c r="K1516">
        <f>AVERAGE(K2:K1515)</f>
        <v>1.9974267884346122</v>
      </c>
      <c r="N1516" s="11">
        <v>1.5</v>
      </c>
      <c r="O1516" s="11">
        <v>0.83</v>
      </c>
      <c r="P1516" s="11">
        <v>5</v>
      </c>
      <c r="Q1516" s="11">
        <v>10.4</v>
      </c>
      <c r="R1516" s="11">
        <v>46.7</v>
      </c>
      <c r="S1516" s="11">
        <v>250</v>
      </c>
      <c r="T1516" s="11">
        <v>30</v>
      </c>
      <c r="W1516" s="11">
        <v>0</v>
      </c>
      <c r="X1516" s="11">
        <v>1</v>
      </c>
      <c r="Y1516" s="11">
        <v>58</v>
      </c>
      <c r="Z1516">
        <v>21.746200000000002</v>
      </c>
    </row>
    <row r="1517" spans="1:26" x14ac:dyDescent="0.25">
      <c r="K1517">
        <f>MAX(K2:K1515)</f>
        <v>15.67726</v>
      </c>
      <c r="N1517" s="11">
        <v>1.5</v>
      </c>
      <c r="O1517" s="11">
        <v>3</v>
      </c>
      <c r="P1517" s="11">
        <v>5</v>
      </c>
      <c r="Q1517" s="11">
        <v>10.4</v>
      </c>
      <c r="R1517" s="11">
        <v>46.7</v>
      </c>
      <c r="S1517" s="11">
        <v>250</v>
      </c>
      <c r="T1517" s="11">
        <v>30</v>
      </c>
      <c r="W1517" s="11">
        <v>0</v>
      </c>
      <c r="X1517" s="11">
        <v>1</v>
      </c>
      <c r="Y1517" s="11">
        <v>0</v>
      </c>
      <c r="Z1517">
        <v>27.751800000000003</v>
      </c>
    </row>
    <row r="1518" spans="1:26" x14ac:dyDescent="0.25">
      <c r="K1518">
        <f>MIN(K2:K1515)</f>
        <v>0.03</v>
      </c>
      <c r="N1518" s="11">
        <v>1.5</v>
      </c>
      <c r="O1518" s="11">
        <v>3</v>
      </c>
      <c r="P1518" s="11">
        <v>5</v>
      </c>
      <c r="Q1518" s="11">
        <v>10.4</v>
      </c>
      <c r="R1518" s="11">
        <v>46.7</v>
      </c>
      <c r="S1518" s="11">
        <v>250</v>
      </c>
      <c r="T1518" s="11">
        <v>30</v>
      </c>
      <c r="W1518" s="11">
        <v>0</v>
      </c>
      <c r="X1518" s="11">
        <v>1</v>
      </c>
      <c r="Y1518" s="11">
        <v>7</v>
      </c>
      <c r="Z1518">
        <v>7.1762000000000006</v>
      </c>
    </row>
    <row r="1519" spans="1:26" x14ac:dyDescent="0.25">
      <c r="K1519">
        <f>STDEVP(K2:K1515)</f>
        <v>2.2330294056450501</v>
      </c>
      <c r="N1519" s="11">
        <v>1.5</v>
      </c>
      <c r="O1519" s="11">
        <v>3</v>
      </c>
      <c r="P1519" s="11">
        <v>5</v>
      </c>
      <c r="Q1519" s="11">
        <v>10.4</v>
      </c>
      <c r="R1519" s="11">
        <v>46.7</v>
      </c>
      <c r="S1519" s="11">
        <v>250</v>
      </c>
      <c r="T1519" s="11">
        <v>30</v>
      </c>
      <c r="W1519" s="11">
        <v>0</v>
      </c>
      <c r="X1519" s="11">
        <v>1</v>
      </c>
      <c r="Y1519" s="11">
        <v>15</v>
      </c>
      <c r="Z1519">
        <v>11.066800000000001</v>
      </c>
    </row>
    <row r="1520" spans="1:26" x14ac:dyDescent="0.25">
      <c r="N1520" s="11">
        <v>1.5</v>
      </c>
      <c r="O1520" s="11">
        <v>3</v>
      </c>
      <c r="P1520" s="11">
        <v>5</v>
      </c>
      <c r="Q1520" s="11">
        <v>10.4</v>
      </c>
      <c r="R1520" s="11">
        <v>46.7</v>
      </c>
      <c r="S1520" s="11">
        <v>250</v>
      </c>
      <c r="T1520" s="11">
        <v>30</v>
      </c>
      <c r="W1520" s="11">
        <v>0</v>
      </c>
      <c r="X1520" s="11">
        <v>1</v>
      </c>
      <c r="Y1520" s="11">
        <v>23</v>
      </c>
      <c r="Z1520">
        <v>16.7851</v>
      </c>
    </row>
    <row r="1521" spans="14:26" x14ac:dyDescent="0.25">
      <c r="N1521" s="11">
        <v>1.5</v>
      </c>
      <c r="O1521" s="11">
        <v>3</v>
      </c>
      <c r="P1521" s="11">
        <v>5</v>
      </c>
      <c r="Q1521" s="11">
        <v>10.4</v>
      </c>
      <c r="R1521" s="11">
        <v>46.7</v>
      </c>
      <c r="S1521" s="11">
        <v>250</v>
      </c>
      <c r="T1521" s="11">
        <v>30</v>
      </c>
      <c r="W1521" s="11">
        <v>0</v>
      </c>
      <c r="X1521" s="11">
        <v>1</v>
      </c>
      <c r="Y1521" s="11">
        <v>30</v>
      </c>
      <c r="Z1521">
        <v>6.8628999999999998</v>
      </c>
    </row>
    <row r="1522" spans="14:26" x14ac:dyDescent="0.25">
      <c r="N1522" s="11">
        <v>1.5</v>
      </c>
      <c r="O1522" s="11">
        <v>3</v>
      </c>
      <c r="P1522" s="11">
        <v>5</v>
      </c>
      <c r="Q1522" s="11">
        <v>10.4</v>
      </c>
      <c r="R1522" s="11">
        <v>46.7</v>
      </c>
      <c r="S1522" s="11">
        <v>250</v>
      </c>
      <c r="T1522" s="11">
        <v>30</v>
      </c>
      <c r="W1522" s="11">
        <v>0</v>
      </c>
      <c r="X1522" s="11">
        <v>1</v>
      </c>
      <c r="Y1522" s="11">
        <v>37</v>
      </c>
      <c r="Z1522">
        <v>9.2651000000000003</v>
      </c>
    </row>
    <row r="1523" spans="14:26" x14ac:dyDescent="0.25">
      <c r="N1523" s="11">
        <v>1.5</v>
      </c>
      <c r="O1523" s="11">
        <v>3</v>
      </c>
      <c r="P1523" s="11">
        <v>5</v>
      </c>
      <c r="Q1523" s="11">
        <v>10.4</v>
      </c>
      <c r="R1523" s="11">
        <v>46.7</v>
      </c>
      <c r="S1523" s="11">
        <v>250</v>
      </c>
      <c r="T1523" s="11">
        <v>30</v>
      </c>
      <c r="W1523" s="11">
        <v>0</v>
      </c>
      <c r="X1523" s="11">
        <v>1</v>
      </c>
      <c r="Y1523" s="11">
        <v>44</v>
      </c>
      <c r="Z1523">
        <v>23.103999999999999</v>
      </c>
    </row>
    <row r="1524" spans="14:26" x14ac:dyDescent="0.25">
      <c r="N1524" s="11">
        <v>1.5</v>
      </c>
      <c r="O1524" s="11">
        <v>3</v>
      </c>
      <c r="P1524" s="11">
        <v>5</v>
      </c>
      <c r="Q1524" s="11">
        <v>10.4</v>
      </c>
      <c r="R1524" s="11">
        <v>46.7</v>
      </c>
      <c r="S1524" s="11">
        <v>250</v>
      </c>
      <c r="T1524" s="11">
        <v>30</v>
      </c>
      <c r="W1524" s="11">
        <v>0</v>
      </c>
      <c r="X1524" s="11">
        <v>1</v>
      </c>
      <c r="Y1524" s="11">
        <v>51</v>
      </c>
      <c r="Z1524">
        <v>7.6200999999999999</v>
      </c>
    </row>
    <row r="1525" spans="14:26" x14ac:dyDescent="0.25">
      <c r="N1525" s="11">
        <v>1.5</v>
      </c>
      <c r="O1525" s="11">
        <v>3</v>
      </c>
      <c r="P1525" s="11">
        <v>5</v>
      </c>
      <c r="Q1525" s="11">
        <v>10.4</v>
      </c>
      <c r="R1525" s="11">
        <v>46.7</v>
      </c>
      <c r="S1525" s="11">
        <v>250</v>
      </c>
      <c r="T1525" s="11">
        <v>30</v>
      </c>
      <c r="W1525" s="11">
        <v>0</v>
      </c>
      <c r="X1525" s="11">
        <v>1</v>
      </c>
      <c r="Y1525" s="11">
        <v>58</v>
      </c>
      <c r="Z1525">
        <v>20.8323</v>
      </c>
    </row>
    <row r="1526" spans="14:26" x14ac:dyDescent="0.25">
      <c r="N1526" s="11">
        <v>1.5</v>
      </c>
      <c r="O1526" s="11">
        <v>5</v>
      </c>
      <c r="P1526" s="11">
        <v>5</v>
      </c>
      <c r="Q1526" s="11">
        <v>10.4</v>
      </c>
      <c r="R1526" s="11">
        <v>46.7</v>
      </c>
      <c r="S1526" s="11">
        <v>250</v>
      </c>
      <c r="T1526" s="11">
        <v>30</v>
      </c>
      <c r="W1526" s="11">
        <v>0</v>
      </c>
      <c r="X1526" s="11">
        <v>1</v>
      </c>
      <c r="Y1526" s="11">
        <v>0</v>
      </c>
      <c r="Z1526">
        <v>16.471800000000002</v>
      </c>
    </row>
    <row r="1527" spans="14:26" x14ac:dyDescent="0.25">
      <c r="N1527" s="11">
        <v>1.5</v>
      </c>
      <c r="O1527" s="11">
        <v>5</v>
      </c>
      <c r="P1527" s="11">
        <v>5</v>
      </c>
      <c r="Q1527" s="11">
        <v>10.4</v>
      </c>
      <c r="R1527" s="11">
        <v>46.7</v>
      </c>
      <c r="S1527" s="11">
        <v>250</v>
      </c>
      <c r="T1527" s="11">
        <v>30</v>
      </c>
      <c r="W1527" s="11">
        <v>0</v>
      </c>
      <c r="X1527" s="11">
        <v>1</v>
      </c>
      <c r="Y1527" s="11">
        <v>7</v>
      </c>
      <c r="Z1527">
        <v>17.228999999999999</v>
      </c>
    </row>
    <row r="1528" spans="14:26" x14ac:dyDescent="0.25">
      <c r="N1528" s="11">
        <v>1.5</v>
      </c>
      <c r="O1528" s="11">
        <v>5</v>
      </c>
      <c r="P1528" s="11">
        <v>5</v>
      </c>
      <c r="Q1528" s="11">
        <v>10.4</v>
      </c>
      <c r="R1528" s="11">
        <v>46.7</v>
      </c>
      <c r="S1528" s="11">
        <v>250</v>
      </c>
      <c r="T1528" s="11">
        <v>30</v>
      </c>
      <c r="W1528" s="11">
        <v>0</v>
      </c>
      <c r="X1528" s="11">
        <v>1</v>
      </c>
      <c r="Y1528" s="11">
        <v>15</v>
      </c>
      <c r="Z1528">
        <v>14.382900000000001</v>
      </c>
    </row>
    <row r="1529" spans="14:26" x14ac:dyDescent="0.25">
      <c r="N1529" s="11">
        <v>1.5</v>
      </c>
      <c r="O1529" s="11">
        <v>5</v>
      </c>
      <c r="P1529" s="11">
        <v>5</v>
      </c>
      <c r="Q1529" s="11">
        <v>10.4</v>
      </c>
      <c r="R1529" s="11">
        <v>46.7</v>
      </c>
      <c r="S1529" s="11">
        <v>250</v>
      </c>
      <c r="T1529" s="11">
        <v>30</v>
      </c>
      <c r="W1529" s="11">
        <v>0</v>
      </c>
      <c r="X1529" s="11">
        <v>1</v>
      </c>
      <c r="Y1529" s="11">
        <v>23</v>
      </c>
      <c r="Z1529">
        <v>19.343999999999998</v>
      </c>
    </row>
    <row r="1530" spans="14:26" x14ac:dyDescent="0.25">
      <c r="N1530" s="11">
        <v>1.5</v>
      </c>
      <c r="O1530" s="11">
        <v>5</v>
      </c>
      <c r="P1530" s="11">
        <v>5</v>
      </c>
      <c r="Q1530" s="11">
        <v>10.4</v>
      </c>
      <c r="R1530" s="11">
        <v>46.7</v>
      </c>
      <c r="S1530" s="11">
        <v>250</v>
      </c>
      <c r="T1530" s="11">
        <v>30</v>
      </c>
      <c r="W1530" s="11">
        <v>0</v>
      </c>
      <c r="X1530" s="11">
        <v>1</v>
      </c>
      <c r="Y1530" s="11">
        <v>30</v>
      </c>
      <c r="Z1530">
        <v>12.868399999999999</v>
      </c>
    </row>
    <row r="1531" spans="14:26" x14ac:dyDescent="0.25">
      <c r="N1531" s="11">
        <v>1.5</v>
      </c>
      <c r="O1531" s="11">
        <v>5</v>
      </c>
      <c r="P1531" s="11">
        <v>5</v>
      </c>
      <c r="Q1531" s="11">
        <v>10.4</v>
      </c>
      <c r="R1531" s="11">
        <v>46.7</v>
      </c>
      <c r="S1531" s="11">
        <v>250</v>
      </c>
      <c r="T1531" s="11">
        <v>30</v>
      </c>
      <c r="W1531" s="11">
        <v>0</v>
      </c>
      <c r="X1531" s="11">
        <v>1</v>
      </c>
      <c r="Y1531" s="11">
        <v>37</v>
      </c>
      <c r="Z1531">
        <v>16.628399999999999</v>
      </c>
    </row>
    <row r="1532" spans="14:26" x14ac:dyDescent="0.25">
      <c r="N1532" s="11">
        <v>1.5</v>
      </c>
      <c r="O1532" s="11">
        <v>5</v>
      </c>
      <c r="P1532" s="11">
        <v>5</v>
      </c>
      <c r="Q1532" s="11">
        <v>10.4</v>
      </c>
      <c r="R1532" s="11">
        <v>46.7</v>
      </c>
      <c r="S1532" s="11">
        <v>250</v>
      </c>
      <c r="T1532" s="11">
        <v>30</v>
      </c>
      <c r="W1532" s="11">
        <v>0</v>
      </c>
      <c r="X1532" s="11">
        <v>1</v>
      </c>
      <c r="Y1532" s="11">
        <v>44</v>
      </c>
      <c r="Z1532">
        <v>19.7879</v>
      </c>
    </row>
    <row r="1533" spans="14:26" x14ac:dyDescent="0.25">
      <c r="N1533" s="11">
        <v>1.5</v>
      </c>
      <c r="O1533" s="11">
        <v>5</v>
      </c>
      <c r="P1533" s="11">
        <v>5</v>
      </c>
      <c r="Q1533" s="11">
        <v>10.4</v>
      </c>
      <c r="R1533" s="11">
        <v>46.7</v>
      </c>
      <c r="S1533" s="11">
        <v>250</v>
      </c>
      <c r="T1533" s="11">
        <v>30</v>
      </c>
      <c r="W1533" s="11">
        <v>0</v>
      </c>
      <c r="X1533" s="11">
        <v>1</v>
      </c>
      <c r="Y1533" s="11">
        <v>51</v>
      </c>
      <c r="Z1533">
        <v>9.7350999999999992</v>
      </c>
    </row>
    <row r="1534" spans="14:26" x14ac:dyDescent="0.25">
      <c r="N1534" s="11">
        <v>1.5</v>
      </c>
      <c r="O1534" s="11">
        <v>5</v>
      </c>
      <c r="P1534" s="11">
        <v>5</v>
      </c>
      <c r="Q1534" s="11">
        <v>10.4</v>
      </c>
      <c r="R1534" s="11">
        <v>46.7</v>
      </c>
      <c r="S1534" s="11">
        <v>250</v>
      </c>
      <c r="T1534" s="11">
        <v>30</v>
      </c>
      <c r="W1534" s="11">
        <v>0</v>
      </c>
      <c r="X1534" s="11">
        <v>1</v>
      </c>
      <c r="Y1534" s="11">
        <v>58</v>
      </c>
      <c r="Z1534">
        <v>21.4329</v>
      </c>
    </row>
    <row r="1535" spans="14:26" x14ac:dyDescent="0.25">
      <c r="N1535" s="11">
        <v>1.5</v>
      </c>
      <c r="O1535" s="11">
        <v>0.83</v>
      </c>
      <c r="P1535" s="11">
        <v>5</v>
      </c>
      <c r="Q1535" s="11">
        <v>10.4</v>
      </c>
      <c r="R1535" s="11">
        <v>46.7</v>
      </c>
      <c r="S1535" s="11">
        <v>250</v>
      </c>
      <c r="T1535" s="11">
        <v>10</v>
      </c>
      <c r="W1535" s="11">
        <v>10</v>
      </c>
      <c r="X1535" s="11">
        <v>1</v>
      </c>
      <c r="Y1535" s="11">
        <v>0</v>
      </c>
      <c r="Z1535">
        <v>28.278599999999997</v>
      </c>
    </row>
    <row r="1536" spans="14:26" x14ac:dyDescent="0.25">
      <c r="N1536" s="11">
        <v>1.5</v>
      </c>
      <c r="O1536" s="11">
        <v>0.83</v>
      </c>
      <c r="P1536" s="11">
        <v>5</v>
      </c>
      <c r="Q1536" s="11">
        <v>10.4</v>
      </c>
      <c r="R1536" s="11">
        <v>46.7</v>
      </c>
      <c r="S1536" s="11">
        <v>250</v>
      </c>
      <c r="T1536" s="11">
        <v>10</v>
      </c>
      <c r="W1536" s="11">
        <v>10</v>
      </c>
      <c r="X1536" s="11">
        <v>1</v>
      </c>
      <c r="Y1536" s="11">
        <v>7</v>
      </c>
      <c r="Z1536">
        <v>7.1004999999999994</v>
      </c>
    </row>
    <row r="1537" spans="14:26" x14ac:dyDescent="0.25">
      <c r="N1537" s="11">
        <v>1.5</v>
      </c>
      <c r="O1537" s="11">
        <v>0.83</v>
      </c>
      <c r="P1537" s="11">
        <v>5</v>
      </c>
      <c r="Q1537" s="11">
        <v>10.4</v>
      </c>
      <c r="R1537" s="11">
        <v>46.7</v>
      </c>
      <c r="S1537" s="11">
        <v>250</v>
      </c>
      <c r="T1537" s="11">
        <v>10</v>
      </c>
      <c r="W1537" s="11">
        <v>10</v>
      </c>
      <c r="X1537" s="11">
        <v>1</v>
      </c>
      <c r="Y1537" s="11">
        <v>15</v>
      </c>
      <c r="Z1537">
        <v>5.2172999999999998</v>
      </c>
    </row>
    <row r="1538" spans="14:26" x14ac:dyDescent="0.25">
      <c r="N1538" s="11">
        <v>1.5</v>
      </c>
      <c r="O1538" s="11">
        <v>0.83</v>
      </c>
      <c r="P1538" s="11">
        <v>5</v>
      </c>
      <c r="Q1538" s="11">
        <v>10.4</v>
      </c>
      <c r="R1538" s="11">
        <v>46.7</v>
      </c>
      <c r="S1538" s="11">
        <v>250</v>
      </c>
      <c r="T1538" s="11">
        <v>10</v>
      </c>
      <c r="W1538" s="11">
        <v>10</v>
      </c>
      <c r="X1538" s="11">
        <v>1</v>
      </c>
      <c r="Y1538" s="11">
        <v>23</v>
      </c>
      <c r="Z1538">
        <v>10.239000000000001</v>
      </c>
    </row>
    <row r="1539" spans="14:26" x14ac:dyDescent="0.25">
      <c r="N1539" s="11">
        <v>1.5</v>
      </c>
      <c r="O1539" s="11">
        <v>0.83</v>
      </c>
      <c r="P1539" s="11">
        <v>5</v>
      </c>
      <c r="Q1539" s="11">
        <v>10.4</v>
      </c>
      <c r="R1539" s="11">
        <v>46.7</v>
      </c>
      <c r="S1539" s="11">
        <v>250</v>
      </c>
      <c r="T1539" s="11">
        <v>10</v>
      </c>
      <c r="W1539" s="11">
        <v>10</v>
      </c>
      <c r="X1539" s="11">
        <v>1</v>
      </c>
      <c r="Y1539" s="11">
        <v>30</v>
      </c>
      <c r="Z1539">
        <v>10.8667</v>
      </c>
    </row>
    <row r="1540" spans="14:26" x14ac:dyDescent="0.25">
      <c r="N1540" s="11">
        <v>1.5</v>
      </c>
      <c r="O1540" s="11">
        <v>0.83</v>
      </c>
      <c r="P1540" s="11">
        <v>5</v>
      </c>
      <c r="Q1540" s="11">
        <v>10.4</v>
      </c>
      <c r="R1540" s="11">
        <v>46.7</v>
      </c>
      <c r="S1540" s="11">
        <v>250</v>
      </c>
      <c r="T1540" s="11">
        <v>10</v>
      </c>
      <c r="W1540" s="11">
        <v>10</v>
      </c>
      <c r="X1540" s="11">
        <v>1</v>
      </c>
      <c r="Y1540" s="11">
        <v>37</v>
      </c>
      <c r="Z1540">
        <v>11.658100000000001</v>
      </c>
    </row>
    <row r="1541" spans="14:26" x14ac:dyDescent="0.25">
      <c r="N1541" s="11">
        <v>1.5</v>
      </c>
      <c r="O1541" s="11">
        <v>0.83</v>
      </c>
      <c r="P1541" s="11">
        <v>5</v>
      </c>
      <c r="Q1541" s="11">
        <v>10.4</v>
      </c>
      <c r="R1541" s="11">
        <v>46.7</v>
      </c>
      <c r="S1541" s="11">
        <v>250</v>
      </c>
      <c r="T1541" s="11">
        <v>10</v>
      </c>
      <c r="W1541" s="11">
        <v>10</v>
      </c>
      <c r="X1541" s="11">
        <v>1</v>
      </c>
      <c r="Y1541" s="11">
        <v>44</v>
      </c>
      <c r="Z1541">
        <v>26.395499999999998</v>
      </c>
    </row>
    <row r="1542" spans="14:26" x14ac:dyDescent="0.25">
      <c r="N1542" s="11">
        <v>1.5</v>
      </c>
      <c r="O1542" s="11">
        <v>0.83</v>
      </c>
      <c r="P1542" s="11">
        <v>5</v>
      </c>
      <c r="Q1542" s="11">
        <v>10.4</v>
      </c>
      <c r="R1542" s="11">
        <v>46.7</v>
      </c>
      <c r="S1542" s="11">
        <v>250</v>
      </c>
      <c r="T1542" s="11">
        <v>10</v>
      </c>
      <c r="W1542" s="11">
        <v>10</v>
      </c>
      <c r="X1542" s="11">
        <v>1</v>
      </c>
      <c r="Y1542" s="11">
        <v>51</v>
      </c>
      <c r="Z1542">
        <v>6.1453000000000007</v>
      </c>
    </row>
    <row r="1543" spans="14:26" x14ac:dyDescent="0.25">
      <c r="N1543" s="11">
        <v>1.5</v>
      </c>
      <c r="O1543" s="11">
        <v>0.83</v>
      </c>
      <c r="P1543" s="11">
        <v>5</v>
      </c>
      <c r="Q1543" s="11">
        <v>10.4</v>
      </c>
      <c r="R1543" s="11">
        <v>46.7</v>
      </c>
      <c r="S1543" s="11">
        <v>250</v>
      </c>
      <c r="T1543" s="11">
        <v>10</v>
      </c>
      <c r="W1543" s="11">
        <v>10</v>
      </c>
      <c r="X1543" s="11">
        <v>1</v>
      </c>
      <c r="Y1543" s="11">
        <v>58</v>
      </c>
      <c r="Z1543">
        <v>23.884699999999999</v>
      </c>
    </row>
    <row r="1544" spans="14:26" x14ac:dyDescent="0.25">
      <c r="N1544" s="11">
        <v>1.5</v>
      </c>
      <c r="O1544" s="11">
        <v>3</v>
      </c>
      <c r="P1544" s="11">
        <v>5</v>
      </c>
      <c r="Q1544" s="11">
        <v>10.4</v>
      </c>
      <c r="R1544" s="11">
        <v>46.7</v>
      </c>
      <c r="S1544" s="11">
        <v>250</v>
      </c>
      <c r="T1544" s="11">
        <v>10</v>
      </c>
      <c r="W1544" s="11">
        <v>10</v>
      </c>
      <c r="X1544" s="11">
        <v>1</v>
      </c>
      <c r="Y1544" s="11">
        <v>0</v>
      </c>
      <c r="Z1544">
        <v>29.998000000000001</v>
      </c>
    </row>
    <row r="1545" spans="14:26" x14ac:dyDescent="0.25">
      <c r="N1545" s="11">
        <v>1.5</v>
      </c>
      <c r="O1545" s="11">
        <v>3</v>
      </c>
      <c r="P1545" s="11">
        <v>5</v>
      </c>
      <c r="Q1545" s="11">
        <v>10.4</v>
      </c>
      <c r="R1545" s="11">
        <v>46.7</v>
      </c>
      <c r="S1545" s="11">
        <v>250</v>
      </c>
      <c r="T1545" s="11">
        <v>10</v>
      </c>
      <c r="W1545" s="11">
        <v>10</v>
      </c>
      <c r="X1545" s="11">
        <v>1</v>
      </c>
      <c r="Y1545" s="11">
        <v>7</v>
      </c>
      <c r="Z1545">
        <v>6.9367000000000001</v>
      </c>
    </row>
    <row r="1546" spans="14:26" x14ac:dyDescent="0.25">
      <c r="N1546" s="11">
        <v>1.5</v>
      </c>
      <c r="O1546" s="11">
        <v>3</v>
      </c>
      <c r="P1546" s="11">
        <v>5</v>
      </c>
      <c r="Q1546" s="11">
        <v>10.4</v>
      </c>
      <c r="R1546" s="11">
        <v>46.7</v>
      </c>
      <c r="S1546" s="11">
        <v>250</v>
      </c>
      <c r="T1546" s="11">
        <v>10</v>
      </c>
      <c r="W1546" s="11">
        <v>10</v>
      </c>
      <c r="X1546" s="11">
        <v>1</v>
      </c>
      <c r="Y1546" s="11">
        <v>15</v>
      </c>
      <c r="Z1546">
        <v>11.1669</v>
      </c>
    </row>
    <row r="1547" spans="14:26" x14ac:dyDescent="0.25">
      <c r="N1547" s="11">
        <v>1.5</v>
      </c>
      <c r="O1547" s="11">
        <v>3</v>
      </c>
      <c r="P1547" s="11">
        <v>5</v>
      </c>
      <c r="Q1547" s="11">
        <v>10.4</v>
      </c>
      <c r="R1547" s="11">
        <v>46.7</v>
      </c>
      <c r="S1547" s="11">
        <v>250</v>
      </c>
      <c r="T1547" s="11">
        <v>10</v>
      </c>
      <c r="W1547" s="11">
        <v>10</v>
      </c>
      <c r="X1547" s="11">
        <v>1</v>
      </c>
      <c r="Y1547" s="11">
        <v>23</v>
      </c>
      <c r="Z1547">
        <v>14.7966</v>
      </c>
    </row>
    <row r="1548" spans="14:26" x14ac:dyDescent="0.25">
      <c r="N1548" s="11">
        <v>1.5</v>
      </c>
      <c r="O1548" s="11">
        <v>3</v>
      </c>
      <c r="P1548" s="11">
        <v>5</v>
      </c>
      <c r="Q1548" s="11">
        <v>10.4</v>
      </c>
      <c r="R1548" s="11">
        <v>46.7</v>
      </c>
      <c r="S1548" s="11">
        <v>250</v>
      </c>
      <c r="T1548" s="11">
        <v>10</v>
      </c>
      <c r="W1548" s="11">
        <v>10</v>
      </c>
      <c r="X1548" s="11">
        <v>1</v>
      </c>
      <c r="Y1548" s="11">
        <v>30</v>
      </c>
      <c r="Z1548">
        <v>7.4007000000000005</v>
      </c>
    </row>
    <row r="1549" spans="14:26" x14ac:dyDescent="0.25">
      <c r="N1549" s="11">
        <v>1.5</v>
      </c>
      <c r="O1549" s="11">
        <v>3</v>
      </c>
      <c r="P1549" s="11">
        <v>5</v>
      </c>
      <c r="Q1549" s="11">
        <v>10.4</v>
      </c>
      <c r="R1549" s="11">
        <v>46.7</v>
      </c>
      <c r="S1549" s="11">
        <v>250</v>
      </c>
      <c r="T1549" s="11">
        <v>10</v>
      </c>
      <c r="W1549" s="11">
        <v>10</v>
      </c>
      <c r="X1549" s="11">
        <v>1</v>
      </c>
      <c r="Y1549" s="11">
        <v>37</v>
      </c>
      <c r="Z1549">
        <v>8.8198000000000008</v>
      </c>
    </row>
    <row r="1550" spans="14:26" x14ac:dyDescent="0.25">
      <c r="N1550" s="11">
        <v>1.5</v>
      </c>
      <c r="O1550" s="11">
        <v>3</v>
      </c>
      <c r="P1550" s="11">
        <v>5</v>
      </c>
      <c r="Q1550" s="11">
        <v>10.4</v>
      </c>
      <c r="R1550" s="11">
        <v>46.7</v>
      </c>
      <c r="S1550" s="11">
        <v>250</v>
      </c>
      <c r="T1550" s="11">
        <v>10</v>
      </c>
      <c r="W1550" s="11">
        <v>10</v>
      </c>
      <c r="X1550" s="11">
        <v>1</v>
      </c>
      <c r="Y1550" s="11">
        <v>44</v>
      </c>
      <c r="Z1550">
        <v>23.7209</v>
      </c>
    </row>
    <row r="1551" spans="14:26" x14ac:dyDescent="0.25">
      <c r="N1551" s="11">
        <v>1.5</v>
      </c>
      <c r="O1551" s="11">
        <v>3</v>
      </c>
      <c r="P1551" s="11">
        <v>5</v>
      </c>
      <c r="Q1551" s="11">
        <v>10.4</v>
      </c>
      <c r="R1551" s="11">
        <v>46.7</v>
      </c>
      <c r="S1551" s="11">
        <v>250</v>
      </c>
      <c r="T1551" s="11">
        <v>10</v>
      </c>
      <c r="W1551" s="11">
        <v>10</v>
      </c>
      <c r="X1551" s="11">
        <v>1</v>
      </c>
      <c r="Y1551" s="11">
        <v>51</v>
      </c>
      <c r="Z1551">
        <v>8.8198000000000008</v>
      </c>
    </row>
    <row r="1552" spans="14:26" x14ac:dyDescent="0.25">
      <c r="N1552" s="11">
        <v>1.5</v>
      </c>
      <c r="O1552" s="11">
        <v>3</v>
      </c>
      <c r="P1552" s="11">
        <v>5</v>
      </c>
      <c r="Q1552" s="11">
        <v>10.4</v>
      </c>
      <c r="R1552" s="11">
        <v>46.7</v>
      </c>
      <c r="S1552" s="11">
        <v>250</v>
      </c>
      <c r="T1552" s="11">
        <v>10</v>
      </c>
      <c r="W1552" s="11">
        <v>10</v>
      </c>
      <c r="X1552" s="11">
        <v>1</v>
      </c>
      <c r="Y1552" s="11">
        <v>58</v>
      </c>
      <c r="Z1552">
        <v>19.818300000000001</v>
      </c>
    </row>
    <row r="1553" spans="14:26" x14ac:dyDescent="0.25">
      <c r="N1553" s="11">
        <v>1.5</v>
      </c>
      <c r="O1553" s="11">
        <v>5</v>
      </c>
      <c r="P1553" s="11">
        <v>5</v>
      </c>
      <c r="Q1553" s="11">
        <v>10.4</v>
      </c>
      <c r="R1553" s="11">
        <v>46.7</v>
      </c>
      <c r="S1553" s="11">
        <v>250</v>
      </c>
      <c r="T1553" s="11">
        <v>10</v>
      </c>
      <c r="W1553" s="11">
        <v>10</v>
      </c>
      <c r="X1553" s="11">
        <v>1</v>
      </c>
      <c r="Y1553" s="11">
        <v>0</v>
      </c>
      <c r="Z1553">
        <v>28.114899999999999</v>
      </c>
    </row>
    <row r="1554" spans="14:26" x14ac:dyDescent="0.25">
      <c r="N1554" s="11">
        <v>1.5</v>
      </c>
      <c r="O1554" s="11">
        <v>5</v>
      </c>
      <c r="P1554" s="11">
        <v>5</v>
      </c>
      <c r="Q1554" s="11">
        <v>10.4</v>
      </c>
      <c r="R1554" s="11">
        <v>46.7</v>
      </c>
      <c r="S1554" s="11">
        <v>250</v>
      </c>
      <c r="T1554" s="11">
        <v>10</v>
      </c>
      <c r="W1554" s="11">
        <v>10</v>
      </c>
      <c r="X1554" s="11">
        <v>1</v>
      </c>
      <c r="Y1554" s="11">
        <v>7</v>
      </c>
      <c r="Z1554">
        <v>6.7729999999999997</v>
      </c>
    </row>
    <row r="1555" spans="14:26" x14ac:dyDescent="0.25">
      <c r="N1555" s="11">
        <v>1.5</v>
      </c>
      <c r="O1555" s="11">
        <v>5</v>
      </c>
      <c r="P1555" s="11">
        <v>5</v>
      </c>
      <c r="Q1555" s="11">
        <v>10.4</v>
      </c>
      <c r="R1555" s="11">
        <v>46.7</v>
      </c>
      <c r="S1555" s="11">
        <v>250</v>
      </c>
      <c r="T1555" s="11">
        <v>10</v>
      </c>
      <c r="W1555" s="11">
        <v>10</v>
      </c>
      <c r="X1555" s="11">
        <v>1</v>
      </c>
      <c r="Y1555" s="11">
        <v>15</v>
      </c>
      <c r="Z1555">
        <v>5.8450000000000006</v>
      </c>
    </row>
    <row r="1556" spans="14:26" x14ac:dyDescent="0.25">
      <c r="N1556" s="11">
        <v>1.5</v>
      </c>
      <c r="O1556" s="11">
        <v>5</v>
      </c>
      <c r="P1556" s="11">
        <v>5</v>
      </c>
      <c r="Q1556" s="11">
        <v>10.4</v>
      </c>
      <c r="R1556" s="11">
        <v>46.7</v>
      </c>
      <c r="S1556" s="11">
        <v>250</v>
      </c>
      <c r="T1556" s="11">
        <v>10</v>
      </c>
      <c r="W1556" s="11">
        <v>10</v>
      </c>
      <c r="X1556" s="11">
        <v>1</v>
      </c>
      <c r="Y1556" s="11">
        <v>23</v>
      </c>
      <c r="Z1556">
        <v>19.654499999999999</v>
      </c>
    </row>
    <row r="1557" spans="14:26" x14ac:dyDescent="0.25">
      <c r="N1557" s="11">
        <v>1.5</v>
      </c>
      <c r="O1557" s="11">
        <v>5</v>
      </c>
      <c r="P1557" s="11">
        <v>5</v>
      </c>
      <c r="Q1557" s="11">
        <v>10.4</v>
      </c>
      <c r="R1557" s="11">
        <v>46.7</v>
      </c>
      <c r="S1557" s="11">
        <v>250</v>
      </c>
      <c r="T1557" s="11">
        <v>10</v>
      </c>
      <c r="W1557" s="11">
        <v>10</v>
      </c>
      <c r="X1557" s="11">
        <v>1</v>
      </c>
      <c r="Y1557" s="11">
        <v>30</v>
      </c>
      <c r="Z1557">
        <v>14.632899999999999</v>
      </c>
    </row>
    <row r="1558" spans="14:26" x14ac:dyDescent="0.25">
      <c r="N1558" s="11">
        <v>1.5</v>
      </c>
      <c r="O1558" s="11">
        <v>5</v>
      </c>
      <c r="P1558" s="11">
        <v>5</v>
      </c>
      <c r="Q1558" s="11">
        <v>10.4</v>
      </c>
      <c r="R1558" s="11">
        <v>46.7</v>
      </c>
      <c r="S1558" s="11">
        <v>250</v>
      </c>
      <c r="T1558" s="11">
        <v>10</v>
      </c>
      <c r="W1558" s="11">
        <v>10</v>
      </c>
      <c r="X1558" s="11">
        <v>1</v>
      </c>
      <c r="Y1558" s="11">
        <v>37</v>
      </c>
      <c r="Z1558">
        <v>20.118499999999997</v>
      </c>
    </row>
    <row r="1559" spans="14:26" x14ac:dyDescent="0.25">
      <c r="N1559" s="11">
        <v>1.5</v>
      </c>
      <c r="O1559" s="11">
        <v>5</v>
      </c>
      <c r="P1559" s="11">
        <v>5</v>
      </c>
      <c r="Q1559" s="11">
        <v>10.4</v>
      </c>
      <c r="R1559" s="11">
        <v>46.7</v>
      </c>
      <c r="S1559" s="11">
        <v>250</v>
      </c>
      <c r="T1559" s="11">
        <v>10</v>
      </c>
      <c r="W1559" s="11">
        <v>10</v>
      </c>
      <c r="X1559" s="11">
        <v>1</v>
      </c>
      <c r="Y1559" s="11">
        <v>44</v>
      </c>
      <c r="Z1559">
        <v>23.0932</v>
      </c>
    </row>
    <row r="1560" spans="14:26" x14ac:dyDescent="0.25">
      <c r="N1560" s="11">
        <v>1.5</v>
      </c>
      <c r="O1560" s="11">
        <v>5</v>
      </c>
      <c r="P1560" s="11">
        <v>5</v>
      </c>
      <c r="Q1560" s="11">
        <v>10.4</v>
      </c>
      <c r="R1560" s="11">
        <v>46.7</v>
      </c>
      <c r="S1560" s="11">
        <v>250</v>
      </c>
      <c r="T1560" s="11">
        <v>10</v>
      </c>
      <c r="W1560" s="11">
        <v>10</v>
      </c>
      <c r="X1560" s="11">
        <v>1</v>
      </c>
      <c r="Y1560" s="11">
        <v>51</v>
      </c>
      <c r="Z1560">
        <v>11.0304</v>
      </c>
    </row>
    <row r="1561" spans="14:26" x14ac:dyDescent="0.25">
      <c r="N1561" s="11">
        <v>1.5</v>
      </c>
      <c r="O1561" s="11">
        <v>5</v>
      </c>
      <c r="P1561" s="11">
        <v>5</v>
      </c>
      <c r="Q1561" s="11">
        <v>10.4</v>
      </c>
      <c r="R1561" s="11">
        <v>46.7</v>
      </c>
      <c r="S1561" s="11">
        <v>250</v>
      </c>
      <c r="T1561" s="11">
        <v>10</v>
      </c>
      <c r="W1561" s="11">
        <v>10</v>
      </c>
      <c r="X1561" s="11">
        <v>1</v>
      </c>
      <c r="Y1561" s="11">
        <v>58</v>
      </c>
      <c r="Z1561">
        <v>23.0932</v>
      </c>
    </row>
    <row r="1562" spans="14:26" x14ac:dyDescent="0.25">
      <c r="N1562" s="11">
        <v>1.5</v>
      </c>
      <c r="O1562" s="11">
        <v>0.83</v>
      </c>
      <c r="P1562" s="11">
        <v>5</v>
      </c>
      <c r="Q1562" s="11">
        <v>10.4</v>
      </c>
      <c r="R1562" s="11">
        <v>46.7</v>
      </c>
      <c r="S1562" s="11">
        <v>250</v>
      </c>
      <c r="T1562" s="11">
        <v>20</v>
      </c>
      <c r="W1562" s="11">
        <v>10</v>
      </c>
      <c r="X1562" s="11">
        <v>1</v>
      </c>
      <c r="Y1562" s="11">
        <v>0</v>
      </c>
      <c r="Z1562">
        <v>29.634999999999998</v>
      </c>
    </row>
    <row r="1563" spans="14:26" x14ac:dyDescent="0.25">
      <c r="N1563" s="11">
        <v>1.5</v>
      </c>
      <c r="O1563" s="11">
        <v>0.83</v>
      </c>
      <c r="P1563" s="11">
        <v>5</v>
      </c>
      <c r="Q1563" s="11">
        <v>10.4</v>
      </c>
      <c r="R1563" s="11">
        <v>46.7</v>
      </c>
      <c r="S1563" s="11">
        <v>250</v>
      </c>
      <c r="T1563" s="11">
        <v>20</v>
      </c>
      <c r="W1563" s="11">
        <v>10</v>
      </c>
      <c r="X1563" s="11">
        <v>1</v>
      </c>
      <c r="Y1563" s="11">
        <v>7</v>
      </c>
      <c r="Z1563">
        <v>7.1755000000000004</v>
      </c>
    </row>
    <row r="1564" spans="14:26" x14ac:dyDescent="0.25">
      <c r="N1564" s="11">
        <v>1.5</v>
      </c>
      <c r="O1564" s="11">
        <v>0.83</v>
      </c>
      <c r="P1564" s="11">
        <v>5</v>
      </c>
      <c r="Q1564" s="11">
        <v>10.4</v>
      </c>
      <c r="R1564" s="11">
        <v>46.7</v>
      </c>
      <c r="S1564" s="11">
        <v>250</v>
      </c>
      <c r="T1564" s="11">
        <v>20</v>
      </c>
      <c r="W1564" s="11">
        <v>10</v>
      </c>
      <c r="X1564" s="11">
        <v>1</v>
      </c>
      <c r="Y1564" s="11">
        <v>15</v>
      </c>
      <c r="Z1564">
        <v>11.0815</v>
      </c>
    </row>
    <row r="1565" spans="14:26" x14ac:dyDescent="0.25">
      <c r="N1565" s="11">
        <v>1.5</v>
      </c>
      <c r="O1565" s="11">
        <v>0.83</v>
      </c>
      <c r="P1565" s="11">
        <v>5</v>
      </c>
      <c r="Q1565" s="11">
        <v>10.4</v>
      </c>
      <c r="R1565" s="11">
        <v>46.7</v>
      </c>
      <c r="S1565" s="11">
        <v>250</v>
      </c>
      <c r="T1565" s="11">
        <v>20</v>
      </c>
      <c r="W1565" s="11">
        <v>10</v>
      </c>
      <c r="X1565" s="11">
        <v>1</v>
      </c>
      <c r="Y1565" s="11">
        <v>23</v>
      </c>
      <c r="Z1565">
        <v>9.0471000000000004</v>
      </c>
    </row>
    <row r="1566" spans="14:26" x14ac:dyDescent="0.25">
      <c r="N1566" s="11">
        <v>1.5</v>
      </c>
      <c r="O1566" s="11">
        <v>0.83</v>
      </c>
      <c r="P1566" s="11">
        <v>5</v>
      </c>
      <c r="Q1566" s="11">
        <v>10.4</v>
      </c>
      <c r="R1566" s="11">
        <v>46.7</v>
      </c>
      <c r="S1566" s="11">
        <v>250</v>
      </c>
      <c r="T1566" s="11">
        <v>20</v>
      </c>
      <c r="W1566" s="11">
        <v>10</v>
      </c>
      <c r="X1566" s="11">
        <v>1</v>
      </c>
      <c r="Y1566" s="11">
        <v>30</v>
      </c>
      <c r="Z1566">
        <v>8.1249000000000002</v>
      </c>
    </row>
    <row r="1567" spans="14:26" x14ac:dyDescent="0.25">
      <c r="N1567" s="11">
        <v>1.5</v>
      </c>
      <c r="O1567" s="11">
        <v>0.83</v>
      </c>
      <c r="P1567" s="11">
        <v>5</v>
      </c>
      <c r="Q1567" s="11">
        <v>10.4</v>
      </c>
      <c r="R1567" s="11">
        <v>46.7</v>
      </c>
      <c r="S1567" s="11">
        <v>250</v>
      </c>
      <c r="T1567" s="11">
        <v>20</v>
      </c>
      <c r="W1567" s="11">
        <v>10</v>
      </c>
      <c r="X1567" s="11">
        <v>1</v>
      </c>
      <c r="Y1567" s="11">
        <v>37</v>
      </c>
      <c r="Z1567">
        <v>10.1593</v>
      </c>
    </row>
    <row r="1568" spans="14:26" x14ac:dyDescent="0.25">
      <c r="N1568" s="11">
        <v>1.5</v>
      </c>
      <c r="O1568" s="11">
        <v>0.83</v>
      </c>
      <c r="P1568" s="11">
        <v>5</v>
      </c>
      <c r="Q1568" s="11">
        <v>10.4</v>
      </c>
      <c r="R1568" s="11">
        <v>46.7</v>
      </c>
      <c r="S1568" s="11">
        <v>250</v>
      </c>
      <c r="T1568" s="11">
        <v>20</v>
      </c>
      <c r="W1568" s="11">
        <v>10</v>
      </c>
      <c r="X1568" s="11">
        <v>1</v>
      </c>
      <c r="Y1568" s="11">
        <v>44</v>
      </c>
      <c r="Z1568">
        <v>18.8935</v>
      </c>
    </row>
    <row r="1569" spans="14:26" x14ac:dyDescent="0.25">
      <c r="N1569" s="11">
        <v>1.5</v>
      </c>
      <c r="O1569" s="11">
        <v>0.83</v>
      </c>
      <c r="P1569" s="11">
        <v>5</v>
      </c>
      <c r="Q1569" s="11">
        <v>10.4</v>
      </c>
      <c r="R1569" s="11">
        <v>46.7</v>
      </c>
      <c r="S1569" s="11">
        <v>250</v>
      </c>
      <c r="T1569" s="11">
        <v>20</v>
      </c>
      <c r="W1569" s="11">
        <v>10</v>
      </c>
      <c r="X1569" s="11">
        <v>1</v>
      </c>
      <c r="Y1569" s="11">
        <v>51</v>
      </c>
      <c r="Z1569">
        <v>7.1755000000000004</v>
      </c>
    </row>
    <row r="1570" spans="14:26" x14ac:dyDescent="0.25">
      <c r="N1570" s="11">
        <v>1.5</v>
      </c>
      <c r="O1570" s="11">
        <v>0.83</v>
      </c>
      <c r="P1570" s="11">
        <v>5</v>
      </c>
      <c r="Q1570" s="11">
        <v>10.4</v>
      </c>
      <c r="R1570" s="11">
        <v>46.7</v>
      </c>
      <c r="S1570" s="11">
        <v>250</v>
      </c>
      <c r="T1570" s="11">
        <v>20</v>
      </c>
      <c r="W1570" s="11">
        <v>10</v>
      </c>
      <c r="X1570" s="11">
        <v>1</v>
      </c>
      <c r="Y1570" s="11">
        <v>58</v>
      </c>
      <c r="Z1570">
        <v>19.652999999999999</v>
      </c>
    </row>
    <row r="1571" spans="14:26" x14ac:dyDescent="0.25">
      <c r="N1571" s="11">
        <v>1.5</v>
      </c>
      <c r="O1571" s="11">
        <v>3</v>
      </c>
      <c r="P1571" s="11">
        <v>5</v>
      </c>
      <c r="Q1571" s="11">
        <v>10.4</v>
      </c>
      <c r="R1571" s="11">
        <v>46.7</v>
      </c>
      <c r="S1571" s="11">
        <v>250</v>
      </c>
      <c r="T1571" s="11">
        <v>20</v>
      </c>
      <c r="W1571" s="11">
        <v>10</v>
      </c>
      <c r="X1571" s="11">
        <v>1</v>
      </c>
      <c r="Y1571" s="11">
        <v>0</v>
      </c>
      <c r="Z1571">
        <v>22.012900000000002</v>
      </c>
    </row>
    <row r="1572" spans="14:26" x14ac:dyDescent="0.25">
      <c r="N1572" s="11">
        <v>1.5</v>
      </c>
      <c r="O1572" s="11">
        <v>3</v>
      </c>
      <c r="P1572" s="11">
        <v>5</v>
      </c>
      <c r="Q1572" s="11">
        <v>10.4</v>
      </c>
      <c r="R1572" s="11">
        <v>46.7</v>
      </c>
      <c r="S1572" s="11">
        <v>250</v>
      </c>
      <c r="T1572" s="11">
        <v>20</v>
      </c>
      <c r="W1572" s="11">
        <v>10</v>
      </c>
      <c r="X1572" s="11">
        <v>1</v>
      </c>
      <c r="Y1572" s="11">
        <v>7</v>
      </c>
      <c r="Z1572">
        <v>5.4666000000000006</v>
      </c>
    </row>
    <row r="1573" spans="14:26" x14ac:dyDescent="0.25">
      <c r="N1573" s="11">
        <v>1.5</v>
      </c>
      <c r="O1573" s="11">
        <v>3</v>
      </c>
      <c r="P1573" s="11">
        <v>5</v>
      </c>
      <c r="Q1573" s="11">
        <v>10.4</v>
      </c>
      <c r="R1573" s="11">
        <v>46.7</v>
      </c>
      <c r="S1573" s="11">
        <v>250</v>
      </c>
      <c r="T1573" s="11">
        <v>20</v>
      </c>
      <c r="W1573" s="11">
        <v>10</v>
      </c>
      <c r="X1573" s="11">
        <v>1</v>
      </c>
      <c r="Y1573" s="11">
        <v>15</v>
      </c>
      <c r="Z1573">
        <v>6.3888999999999996</v>
      </c>
    </row>
    <row r="1574" spans="14:26" x14ac:dyDescent="0.25">
      <c r="N1574" s="11">
        <v>1.5</v>
      </c>
      <c r="O1574" s="11">
        <v>3</v>
      </c>
      <c r="P1574" s="11">
        <v>5</v>
      </c>
      <c r="Q1574" s="11">
        <v>10.4</v>
      </c>
      <c r="R1574" s="11">
        <v>46.7</v>
      </c>
      <c r="S1574" s="11">
        <v>250</v>
      </c>
      <c r="T1574" s="11">
        <v>20</v>
      </c>
      <c r="W1574" s="11">
        <v>10</v>
      </c>
      <c r="X1574" s="11">
        <v>1</v>
      </c>
      <c r="Y1574" s="11">
        <v>23</v>
      </c>
      <c r="Z1574">
        <v>14.363600000000002</v>
      </c>
    </row>
    <row r="1575" spans="14:26" x14ac:dyDescent="0.25">
      <c r="N1575" s="11">
        <v>1.5</v>
      </c>
      <c r="O1575" s="11">
        <v>3</v>
      </c>
      <c r="P1575" s="11">
        <v>5</v>
      </c>
      <c r="Q1575" s="11">
        <v>10.4</v>
      </c>
      <c r="R1575" s="11">
        <v>46.7</v>
      </c>
      <c r="S1575" s="11">
        <v>250</v>
      </c>
      <c r="T1575" s="11">
        <v>20</v>
      </c>
      <c r="W1575" s="11">
        <v>10</v>
      </c>
      <c r="X1575" s="11">
        <v>1</v>
      </c>
      <c r="Y1575" s="11">
        <v>30</v>
      </c>
      <c r="Z1575">
        <v>7.5009999999999994</v>
      </c>
    </row>
    <row r="1576" spans="14:26" x14ac:dyDescent="0.25">
      <c r="N1576" s="11">
        <v>1.5</v>
      </c>
      <c r="O1576" s="11">
        <v>3</v>
      </c>
      <c r="P1576" s="11">
        <v>5</v>
      </c>
      <c r="Q1576" s="11">
        <v>10.4</v>
      </c>
      <c r="R1576" s="11">
        <v>46.7</v>
      </c>
      <c r="S1576" s="11">
        <v>250</v>
      </c>
      <c r="T1576" s="11">
        <v>20</v>
      </c>
      <c r="W1576" s="11">
        <v>10</v>
      </c>
      <c r="X1576" s="11">
        <v>1</v>
      </c>
      <c r="Y1576" s="11">
        <v>37</v>
      </c>
      <c r="Z1576">
        <v>5.4666000000000006</v>
      </c>
    </row>
    <row r="1577" spans="14:26" x14ac:dyDescent="0.25">
      <c r="N1577" s="11">
        <v>1.5</v>
      </c>
      <c r="O1577" s="11">
        <v>3</v>
      </c>
      <c r="P1577" s="11">
        <v>5</v>
      </c>
      <c r="Q1577" s="11">
        <v>10.4</v>
      </c>
      <c r="R1577" s="11">
        <v>46.7</v>
      </c>
      <c r="S1577" s="11">
        <v>250</v>
      </c>
      <c r="T1577" s="11">
        <v>20</v>
      </c>
      <c r="W1577" s="11">
        <v>10</v>
      </c>
      <c r="X1577" s="11">
        <v>1</v>
      </c>
      <c r="Y1577" s="11">
        <v>44</v>
      </c>
      <c r="Z1577">
        <v>22.636800000000001</v>
      </c>
    </row>
    <row r="1578" spans="14:26" x14ac:dyDescent="0.25">
      <c r="N1578" s="11">
        <v>1.5</v>
      </c>
      <c r="O1578" s="11">
        <v>3</v>
      </c>
      <c r="P1578" s="11">
        <v>5</v>
      </c>
      <c r="Q1578" s="11">
        <v>10.4</v>
      </c>
      <c r="R1578" s="11">
        <v>46.7</v>
      </c>
      <c r="S1578" s="11">
        <v>250</v>
      </c>
      <c r="T1578" s="11">
        <v>20</v>
      </c>
      <c r="W1578" s="11">
        <v>10</v>
      </c>
      <c r="X1578" s="11">
        <v>1</v>
      </c>
      <c r="Y1578" s="11">
        <v>51</v>
      </c>
      <c r="Z1578">
        <v>5.9277999999999995</v>
      </c>
    </row>
    <row r="1579" spans="14:26" x14ac:dyDescent="0.25">
      <c r="N1579" s="11">
        <v>1.5</v>
      </c>
      <c r="O1579" s="11">
        <v>3</v>
      </c>
      <c r="P1579" s="11">
        <v>5</v>
      </c>
      <c r="Q1579" s="11">
        <v>10.4</v>
      </c>
      <c r="R1579" s="11">
        <v>46.7</v>
      </c>
      <c r="S1579" s="11">
        <v>250</v>
      </c>
      <c r="T1579" s="11">
        <v>20</v>
      </c>
      <c r="W1579" s="11">
        <v>10</v>
      </c>
      <c r="X1579" s="11">
        <v>1</v>
      </c>
      <c r="Y1579" s="11">
        <v>58</v>
      </c>
      <c r="Z1579">
        <v>18.568000000000001</v>
      </c>
    </row>
    <row r="1580" spans="14:26" x14ac:dyDescent="0.25">
      <c r="N1580" s="11">
        <v>1.5</v>
      </c>
      <c r="O1580" s="11">
        <v>5</v>
      </c>
      <c r="P1580" s="11">
        <v>5</v>
      </c>
      <c r="Q1580" s="11">
        <v>10.4</v>
      </c>
      <c r="R1580" s="11">
        <v>46.7</v>
      </c>
      <c r="S1580" s="11">
        <v>250</v>
      </c>
      <c r="T1580" s="11">
        <v>20</v>
      </c>
      <c r="W1580" s="11">
        <v>10</v>
      </c>
      <c r="X1580" s="11">
        <v>1</v>
      </c>
      <c r="Y1580" s="11">
        <v>0</v>
      </c>
      <c r="Z1580">
        <v>25.132300000000001</v>
      </c>
    </row>
    <row r="1581" spans="14:26" x14ac:dyDescent="0.25">
      <c r="N1581" s="11">
        <v>1.5</v>
      </c>
      <c r="O1581" s="11">
        <v>5</v>
      </c>
      <c r="P1581" s="11">
        <v>5</v>
      </c>
      <c r="Q1581" s="11">
        <v>10.4</v>
      </c>
      <c r="R1581" s="11">
        <v>46.7</v>
      </c>
      <c r="S1581" s="11">
        <v>250</v>
      </c>
      <c r="T1581" s="11">
        <v>20</v>
      </c>
      <c r="W1581" s="11">
        <v>10</v>
      </c>
      <c r="X1581" s="11">
        <v>1</v>
      </c>
      <c r="Y1581" s="11">
        <v>7</v>
      </c>
      <c r="Z1581">
        <v>6.0904999999999996</v>
      </c>
    </row>
    <row r="1582" spans="14:26" x14ac:dyDescent="0.25">
      <c r="N1582" s="11">
        <v>1.5</v>
      </c>
      <c r="O1582" s="11">
        <v>5</v>
      </c>
      <c r="P1582" s="11">
        <v>5</v>
      </c>
      <c r="Q1582" s="11">
        <v>10.4</v>
      </c>
      <c r="R1582" s="11">
        <v>46.7</v>
      </c>
      <c r="S1582" s="11">
        <v>250</v>
      </c>
      <c r="T1582" s="11">
        <v>20</v>
      </c>
      <c r="W1582" s="11">
        <v>10</v>
      </c>
      <c r="X1582" s="11">
        <v>1</v>
      </c>
      <c r="Y1582" s="11">
        <v>15</v>
      </c>
      <c r="Z1582">
        <v>7.1755000000000004</v>
      </c>
    </row>
    <row r="1583" spans="14:26" x14ac:dyDescent="0.25">
      <c r="N1583" s="11">
        <v>1.5</v>
      </c>
      <c r="O1583" s="11">
        <v>5</v>
      </c>
      <c r="P1583" s="11">
        <v>5</v>
      </c>
      <c r="Q1583" s="11">
        <v>10.4</v>
      </c>
      <c r="R1583" s="11">
        <v>46.7</v>
      </c>
      <c r="S1583" s="11">
        <v>250</v>
      </c>
      <c r="T1583" s="11">
        <v>20</v>
      </c>
      <c r="W1583" s="11">
        <v>10</v>
      </c>
      <c r="X1583" s="11">
        <v>1</v>
      </c>
      <c r="Y1583" s="11">
        <v>23</v>
      </c>
      <c r="Z1583">
        <v>15.909800000000001</v>
      </c>
    </row>
    <row r="1584" spans="14:26" x14ac:dyDescent="0.25">
      <c r="N1584" s="11">
        <v>1.5</v>
      </c>
      <c r="O1584" s="11">
        <v>5</v>
      </c>
      <c r="P1584" s="11">
        <v>5</v>
      </c>
      <c r="Q1584" s="11">
        <v>10.4</v>
      </c>
      <c r="R1584" s="11">
        <v>46.7</v>
      </c>
      <c r="S1584" s="11">
        <v>250</v>
      </c>
      <c r="T1584" s="11">
        <v>20</v>
      </c>
      <c r="W1584" s="11">
        <v>10</v>
      </c>
      <c r="X1584" s="11">
        <v>1</v>
      </c>
      <c r="Y1584" s="11">
        <v>30</v>
      </c>
      <c r="Z1584">
        <v>12.166499999999999</v>
      </c>
    </row>
    <row r="1585" spans="14:26" x14ac:dyDescent="0.25">
      <c r="N1585" s="11">
        <v>1.5</v>
      </c>
      <c r="O1585" s="11">
        <v>5</v>
      </c>
      <c r="P1585" s="11">
        <v>5</v>
      </c>
      <c r="Q1585" s="11">
        <v>10.4</v>
      </c>
      <c r="R1585" s="11">
        <v>46.7</v>
      </c>
      <c r="S1585" s="11">
        <v>250</v>
      </c>
      <c r="T1585" s="11">
        <v>20</v>
      </c>
      <c r="W1585" s="11">
        <v>10</v>
      </c>
      <c r="X1585" s="11">
        <v>1</v>
      </c>
      <c r="Y1585" s="11">
        <v>37</v>
      </c>
      <c r="Z1585">
        <v>18.568000000000001</v>
      </c>
    </row>
    <row r="1586" spans="14:26" x14ac:dyDescent="0.25">
      <c r="N1586" s="11">
        <v>1.5</v>
      </c>
      <c r="O1586" s="11">
        <v>5</v>
      </c>
      <c r="P1586" s="11">
        <v>5</v>
      </c>
      <c r="Q1586" s="11">
        <v>10.4</v>
      </c>
      <c r="R1586" s="11">
        <v>46.7</v>
      </c>
      <c r="S1586" s="11">
        <v>250</v>
      </c>
      <c r="T1586" s="11">
        <v>20</v>
      </c>
      <c r="W1586" s="11">
        <v>10</v>
      </c>
      <c r="X1586" s="11">
        <v>1</v>
      </c>
      <c r="Y1586" s="11">
        <v>44</v>
      </c>
      <c r="Z1586">
        <v>23.097899999999999</v>
      </c>
    </row>
    <row r="1587" spans="14:26" x14ac:dyDescent="0.25">
      <c r="N1587" s="11">
        <v>1.5</v>
      </c>
      <c r="O1587" s="11">
        <v>5</v>
      </c>
      <c r="P1587" s="11">
        <v>5</v>
      </c>
      <c r="Q1587" s="11">
        <v>10.4</v>
      </c>
      <c r="R1587" s="11">
        <v>46.7</v>
      </c>
      <c r="S1587" s="11">
        <v>250</v>
      </c>
      <c r="T1587" s="11">
        <v>20</v>
      </c>
      <c r="W1587" s="11">
        <v>10</v>
      </c>
      <c r="X1587" s="11">
        <v>1</v>
      </c>
      <c r="Y1587" s="11">
        <v>51</v>
      </c>
      <c r="Z1587">
        <v>10.1593</v>
      </c>
    </row>
    <row r="1588" spans="14:26" x14ac:dyDescent="0.25">
      <c r="N1588" s="11">
        <v>1.5</v>
      </c>
      <c r="O1588" s="11">
        <v>5</v>
      </c>
      <c r="P1588" s="11">
        <v>5</v>
      </c>
      <c r="Q1588" s="11">
        <v>10.4</v>
      </c>
      <c r="R1588" s="11">
        <v>46.7</v>
      </c>
      <c r="S1588" s="11">
        <v>250</v>
      </c>
      <c r="T1588" s="11">
        <v>20</v>
      </c>
      <c r="W1588" s="11">
        <v>10</v>
      </c>
      <c r="X1588" s="11">
        <v>1</v>
      </c>
      <c r="Y1588" s="11">
        <v>58</v>
      </c>
      <c r="Z1588">
        <v>25.132300000000001</v>
      </c>
    </row>
    <row r="1589" spans="14:26" x14ac:dyDescent="0.25">
      <c r="N1589" s="11">
        <v>1.5</v>
      </c>
      <c r="O1589" s="11">
        <v>0.83</v>
      </c>
      <c r="P1589" s="11">
        <v>5</v>
      </c>
      <c r="Q1589" s="11">
        <v>10.4</v>
      </c>
      <c r="R1589" s="11">
        <v>46.7</v>
      </c>
      <c r="S1589" s="11">
        <v>250</v>
      </c>
      <c r="T1589" s="11">
        <v>30</v>
      </c>
      <c r="W1589" s="11">
        <v>10</v>
      </c>
      <c r="X1589" s="11">
        <v>1</v>
      </c>
      <c r="Y1589" s="11">
        <v>0</v>
      </c>
      <c r="Z1589">
        <v>24.363999999999997</v>
      </c>
    </row>
    <row r="1590" spans="14:26" x14ac:dyDescent="0.25">
      <c r="N1590" s="11">
        <v>1.5</v>
      </c>
      <c r="O1590" s="11">
        <v>0.83</v>
      </c>
      <c r="P1590" s="11">
        <v>5</v>
      </c>
      <c r="Q1590" s="11">
        <v>10.4</v>
      </c>
      <c r="R1590" s="11">
        <v>46.7</v>
      </c>
      <c r="S1590" s="11">
        <v>250</v>
      </c>
      <c r="T1590" s="11">
        <v>30</v>
      </c>
      <c r="W1590" s="11">
        <v>10</v>
      </c>
      <c r="X1590" s="11">
        <v>1</v>
      </c>
      <c r="Y1590" s="11">
        <v>7</v>
      </c>
      <c r="Z1590">
        <v>7.9817999999999998</v>
      </c>
    </row>
    <row r="1591" spans="14:26" x14ac:dyDescent="0.25">
      <c r="N1591" s="11">
        <v>1.5</v>
      </c>
      <c r="O1591" s="11">
        <v>0.83</v>
      </c>
      <c r="P1591" s="11">
        <v>5</v>
      </c>
      <c r="Q1591" s="11">
        <v>10.4</v>
      </c>
      <c r="R1591" s="11">
        <v>46.7</v>
      </c>
      <c r="S1591" s="11">
        <v>250</v>
      </c>
      <c r="T1591" s="11">
        <v>30</v>
      </c>
      <c r="W1591" s="11">
        <v>10</v>
      </c>
      <c r="X1591" s="11">
        <v>1</v>
      </c>
      <c r="Y1591" s="11">
        <v>15</v>
      </c>
      <c r="Z1591">
        <v>7.0494000000000003</v>
      </c>
    </row>
    <row r="1592" spans="14:26" x14ac:dyDescent="0.25">
      <c r="N1592" s="11">
        <v>1.5</v>
      </c>
      <c r="O1592" s="11">
        <v>0.83</v>
      </c>
      <c r="P1592" s="11">
        <v>5</v>
      </c>
      <c r="Q1592" s="11">
        <v>10.4</v>
      </c>
      <c r="R1592" s="11">
        <v>46.7</v>
      </c>
      <c r="S1592" s="11">
        <v>250</v>
      </c>
      <c r="T1592" s="11">
        <v>30</v>
      </c>
      <c r="W1592" s="11">
        <v>10</v>
      </c>
      <c r="X1592" s="11">
        <v>1</v>
      </c>
      <c r="Y1592" s="11">
        <v>23</v>
      </c>
      <c r="Z1592">
        <v>9.819799999999999</v>
      </c>
    </row>
    <row r="1593" spans="14:26" x14ac:dyDescent="0.25">
      <c r="N1593" s="11">
        <v>1.5</v>
      </c>
      <c r="O1593" s="11">
        <v>0.83</v>
      </c>
      <c r="P1593" s="11">
        <v>5</v>
      </c>
      <c r="Q1593" s="11">
        <v>10.4</v>
      </c>
      <c r="R1593" s="11">
        <v>46.7</v>
      </c>
      <c r="S1593" s="11">
        <v>250</v>
      </c>
      <c r="T1593" s="11">
        <v>30</v>
      </c>
      <c r="W1593" s="11">
        <v>10</v>
      </c>
      <c r="X1593" s="11">
        <v>1</v>
      </c>
      <c r="Y1593" s="11">
        <v>30</v>
      </c>
      <c r="Z1593">
        <v>7.0494000000000003</v>
      </c>
    </row>
    <row r="1594" spans="14:26" x14ac:dyDescent="0.25">
      <c r="N1594" s="11">
        <v>1.5</v>
      </c>
      <c r="O1594" s="11">
        <v>0.83</v>
      </c>
      <c r="P1594" s="11">
        <v>5</v>
      </c>
      <c r="Q1594" s="11">
        <v>10.4</v>
      </c>
      <c r="R1594" s="11">
        <v>46.7</v>
      </c>
      <c r="S1594" s="11">
        <v>250</v>
      </c>
      <c r="T1594" s="11">
        <v>30</v>
      </c>
      <c r="W1594" s="11">
        <v>10</v>
      </c>
      <c r="X1594" s="11">
        <v>1</v>
      </c>
      <c r="Y1594" s="11">
        <v>37</v>
      </c>
      <c r="Z1594">
        <v>10.1128</v>
      </c>
    </row>
    <row r="1595" spans="14:26" x14ac:dyDescent="0.25">
      <c r="N1595" s="11">
        <v>1.5</v>
      </c>
      <c r="O1595" s="11">
        <v>0.83</v>
      </c>
      <c r="P1595" s="11">
        <v>5</v>
      </c>
      <c r="Q1595" s="11">
        <v>10.4</v>
      </c>
      <c r="R1595" s="11">
        <v>46.7</v>
      </c>
      <c r="S1595" s="11">
        <v>250</v>
      </c>
      <c r="T1595" s="11">
        <v>30</v>
      </c>
      <c r="W1595" s="11">
        <v>10</v>
      </c>
      <c r="X1595" s="11">
        <v>1</v>
      </c>
      <c r="Y1595" s="11">
        <v>44</v>
      </c>
      <c r="Z1595">
        <v>25.589300000000001</v>
      </c>
    </row>
    <row r="1596" spans="14:26" x14ac:dyDescent="0.25">
      <c r="N1596" s="11">
        <v>1.5</v>
      </c>
      <c r="O1596" s="11">
        <v>0.83</v>
      </c>
      <c r="P1596" s="11">
        <v>5</v>
      </c>
      <c r="Q1596" s="11">
        <v>10.4</v>
      </c>
      <c r="R1596" s="11">
        <v>46.7</v>
      </c>
      <c r="S1596" s="11">
        <v>250</v>
      </c>
      <c r="T1596" s="11">
        <v>30</v>
      </c>
      <c r="W1596" s="11">
        <v>10</v>
      </c>
      <c r="X1596" s="11">
        <v>1</v>
      </c>
      <c r="Y1596" s="11">
        <v>51</v>
      </c>
      <c r="Z1596">
        <v>7.0494000000000003</v>
      </c>
    </row>
    <row r="1597" spans="14:26" x14ac:dyDescent="0.25">
      <c r="N1597" s="11">
        <v>1.5</v>
      </c>
      <c r="O1597" s="11">
        <v>0.83</v>
      </c>
      <c r="P1597" s="11">
        <v>5</v>
      </c>
      <c r="Q1597" s="11">
        <v>10.4</v>
      </c>
      <c r="R1597" s="11">
        <v>46.7</v>
      </c>
      <c r="S1597" s="11">
        <v>250</v>
      </c>
      <c r="T1597" s="11">
        <v>30</v>
      </c>
      <c r="W1597" s="11">
        <v>10</v>
      </c>
      <c r="X1597" s="11">
        <v>1</v>
      </c>
      <c r="Y1597" s="11">
        <v>58</v>
      </c>
      <c r="Z1597">
        <v>24.816800000000001</v>
      </c>
    </row>
    <row r="1598" spans="14:26" x14ac:dyDescent="0.25">
      <c r="N1598" s="11">
        <v>1.5</v>
      </c>
      <c r="O1598" s="11">
        <v>3</v>
      </c>
      <c r="P1598" s="11">
        <v>5</v>
      </c>
      <c r="Q1598" s="11">
        <v>10.4</v>
      </c>
      <c r="R1598" s="11">
        <v>46.7</v>
      </c>
      <c r="S1598" s="11">
        <v>250</v>
      </c>
      <c r="T1598" s="11">
        <v>30</v>
      </c>
      <c r="W1598" s="11">
        <v>10</v>
      </c>
      <c r="X1598" s="11">
        <v>1</v>
      </c>
      <c r="Y1598" s="11">
        <v>0</v>
      </c>
      <c r="Z1598">
        <v>15.7866</v>
      </c>
    </row>
    <row r="1599" spans="14:26" x14ac:dyDescent="0.25">
      <c r="N1599" s="11">
        <v>1.5</v>
      </c>
      <c r="O1599" s="11">
        <v>3</v>
      </c>
      <c r="P1599" s="11">
        <v>5</v>
      </c>
      <c r="Q1599" s="11">
        <v>10.4</v>
      </c>
      <c r="R1599" s="11">
        <v>46.7</v>
      </c>
      <c r="S1599" s="11">
        <v>250</v>
      </c>
      <c r="T1599" s="11">
        <v>30</v>
      </c>
      <c r="W1599" s="11">
        <v>10</v>
      </c>
      <c r="X1599" s="11">
        <v>1</v>
      </c>
      <c r="Y1599" s="11">
        <v>7</v>
      </c>
      <c r="Z1599">
        <v>15.626800000000001</v>
      </c>
    </row>
    <row r="1600" spans="14:26" x14ac:dyDescent="0.25">
      <c r="N1600" s="11">
        <v>1.5</v>
      </c>
      <c r="O1600" s="11">
        <v>3</v>
      </c>
      <c r="P1600" s="11">
        <v>5</v>
      </c>
      <c r="Q1600" s="11">
        <v>10.4</v>
      </c>
      <c r="R1600" s="11">
        <v>46.7</v>
      </c>
      <c r="S1600" s="11">
        <v>250</v>
      </c>
      <c r="T1600" s="11">
        <v>30</v>
      </c>
      <c r="W1600" s="11">
        <v>10</v>
      </c>
      <c r="X1600" s="11">
        <v>1</v>
      </c>
      <c r="Y1600" s="11">
        <v>15</v>
      </c>
      <c r="Z1600">
        <v>12.883100000000001</v>
      </c>
    </row>
    <row r="1601" spans="14:26" x14ac:dyDescent="0.25">
      <c r="N1601" s="11">
        <v>1.5</v>
      </c>
      <c r="O1601" s="11">
        <v>3</v>
      </c>
      <c r="P1601" s="11">
        <v>5</v>
      </c>
      <c r="Q1601" s="11">
        <v>10.4</v>
      </c>
      <c r="R1601" s="11">
        <v>46.7</v>
      </c>
      <c r="S1601" s="11">
        <v>250</v>
      </c>
      <c r="T1601" s="11">
        <v>30</v>
      </c>
      <c r="W1601" s="11">
        <v>10</v>
      </c>
      <c r="X1601" s="11">
        <v>1</v>
      </c>
      <c r="Y1601" s="11">
        <v>23</v>
      </c>
      <c r="Z1601">
        <v>16.2395</v>
      </c>
    </row>
    <row r="1602" spans="14:26" x14ac:dyDescent="0.25">
      <c r="N1602" s="11">
        <v>1.5</v>
      </c>
      <c r="O1602" s="11">
        <v>3</v>
      </c>
      <c r="P1602" s="11">
        <v>5</v>
      </c>
      <c r="Q1602" s="11">
        <v>10.4</v>
      </c>
      <c r="R1602" s="11">
        <v>46.7</v>
      </c>
      <c r="S1602" s="11">
        <v>250</v>
      </c>
      <c r="T1602" s="11">
        <v>30</v>
      </c>
      <c r="W1602" s="11">
        <v>10</v>
      </c>
      <c r="X1602" s="11">
        <v>1</v>
      </c>
      <c r="Y1602" s="11">
        <v>30</v>
      </c>
      <c r="Z1602">
        <v>5.9839000000000002</v>
      </c>
    </row>
    <row r="1603" spans="14:26" x14ac:dyDescent="0.25">
      <c r="N1603" s="11">
        <v>1.5</v>
      </c>
      <c r="O1603" s="11">
        <v>3</v>
      </c>
      <c r="P1603" s="11">
        <v>5</v>
      </c>
      <c r="Q1603" s="11">
        <v>10.4</v>
      </c>
      <c r="R1603" s="11">
        <v>46.7</v>
      </c>
      <c r="S1603" s="11">
        <v>250</v>
      </c>
      <c r="T1603" s="11">
        <v>30</v>
      </c>
      <c r="W1603" s="11">
        <v>10</v>
      </c>
      <c r="X1603" s="11">
        <v>1</v>
      </c>
      <c r="Y1603" s="11">
        <v>37</v>
      </c>
      <c r="Z1603">
        <v>8.5944000000000003</v>
      </c>
    </row>
    <row r="1604" spans="14:26" x14ac:dyDescent="0.25">
      <c r="N1604" s="11">
        <v>1.5</v>
      </c>
      <c r="O1604" s="11">
        <v>3</v>
      </c>
      <c r="P1604" s="11">
        <v>5</v>
      </c>
      <c r="Q1604" s="11">
        <v>10.4</v>
      </c>
      <c r="R1604" s="11">
        <v>46.7</v>
      </c>
      <c r="S1604" s="11">
        <v>250</v>
      </c>
      <c r="T1604" s="11">
        <v>30</v>
      </c>
      <c r="W1604" s="11">
        <v>10</v>
      </c>
      <c r="X1604" s="11">
        <v>1</v>
      </c>
      <c r="Y1604" s="11">
        <v>44</v>
      </c>
      <c r="Z1604">
        <v>23.5915</v>
      </c>
    </row>
    <row r="1605" spans="14:26" x14ac:dyDescent="0.25">
      <c r="N1605" s="11">
        <v>1.5</v>
      </c>
      <c r="O1605" s="11">
        <v>3</v>
      </c>
      <c r="P1605" s="11">
        <v>5</v>
      </c>
      <c r="Q1605" s="11">
        <v>10.4</v>
      </c>
      <c r="R1605" s="11">
        <v>46.7</v>
      </c>
      <c r="S1605" s="11">
        <v>250</v>
      </c>
      <c r="T1605" s="11">
        <v>30</v>
      </c>
      <c r="W1605" s="11">
        <v>10</v>
      </c>
      <c r="X1605" s="11">
        <v>1</v>
      </c>
      <c r="Y1605" s="11">
        <v>51</v>
      </c>
      <c r="Z1605">
        <v>8.8875000000000011</v>
      </c>
    </row>
    <row r="1606" spans="14:26" x14ac:dyDescent="0.25">
      <c r="N1606" s="11">
        <v>1.5</v>
      </c>
      <c r="O1606" s="11">
        <v>3</v>
      </c>
      <c r="P1606" s="11">
        <v>5</v>
      </c>
      <c r="Q1606" s="11">
        <v>10.4</v>
      </c>
      <c r="R1606" s="11">
        <v>46.7</v>
      </c>
      <c r="S1606" s="11">
        <v>250</v>
      </c>
      <c r="T1606" s="11">
        <v>30</v>
      </c>
      <c r="W1606" s="11">
        <v>10</v>
      </c>
      <c r="X1606" s="11">
        <v>1</v>
      </c>
      <c r="Y1606" s="11">
        <v>58</v>
      </c>
      <c r="Z1606">
        <v>18.397099999999998</v>
      </c>
    </row>
    <row r="1607" spans="14:26" x14ac:dyDescent="0.25">
      <c r="N1607" s="11">
        <v>1.5</v>
      </c>
      <c r="O1607" s="11">
        <v>5</v>
      </c>
      <c r="P1607" s="11">
        <v>5</v>
      </c>
      <c r="Q1607" s="11">
        <v>10.4</v>
      </c>
      <c r="R1607" s="11">
        <v>46.7</v>
      </c>
      <c r="S1607" s="11">
        <v>250</v>
      </c>
      <c r="T1607" s="11">
        <v>30</v>
      </c>
      <c r="W1607" s="11">
        <v>10</v>
      </c>
      <c r="X1607" s="11">
        <v>1</v>
      </c>
      <c r="Y1607" s="11">
        <v>0</v>
      </c>
      <c r="Z1607">
        <v>12.563500000000001</v>
      </c>
    </row>
    <row r="1608" spans="14:26" x14ac:dyDescent="0.25">
      <c r="N1608" s="11">
        <v>1.5</v>
      </c>
      <c r="O1608" s="11">
        <v>5</v>
      </c>
      <c r="P1608" s="11">
        <v>5</v>
      </c>
      <c r="Q1608" s="11">
        <v>10.4</v>
      </c>
      <c r="R1608" s="11">
        <v>46.7</v>
      </c>
      <c r="S1608" s="11">
        <v>250</v>
      </c>
      <c r="T1608" s="11">
        <v>30</v>
      </c>
      <c r="W1608" s="11">
        <v>10</v>
      </c>
      <c r="X1608" s="11">
        <v>1</v>
      </c>
      <c r="Y1608" s="11">
        <v>7</v>
      </c>
      <c r="Z1608">
        <v>17.4648</v>
      </c>
    </row>
    <row r="1609" spans="14:26" x14ac:dyDescent="0.25">
      <c r="N1609" s="11">
        <v>1.5</v>
      </c>
      <c r="O1609" s="11">
        <v>5</v>
      </c>
      <c r="P1609" s="11">
        <v>5</v>
      </c>
      <c r="Q1609" s="11">
        <v>10.4</v>
      </c>
      <c r="R1609" s="11">
        <v>46.7</v>
      </c>
      <c r="S1609" s="11">
        <v>250</v>
      </c>
      <c r="T1609" s="11">
        <v>30</v>
      </c>
      <c r="W1609" s="11">
        <v>10</v>
      </c>
      <c r="X1609" s="11">
        <v>1</v>
      </c>
      <c r="Y1609" s="11">
        <v>15</v>
      </c>
      <c r="Z1609">
        <v>15.3338</v>
      </c>
    </row>
    <row r="1610" spans="14:26" x14ac:dyDescent="0.25">
      <c r="N1610" s="11">
        <v>1.5</v>
      </c>
      <c r="O1610" s="11">
        <v>5</v>
      </c>
      <c r="P1610" s="11">
        <v>5</v>
      </c>
      <c r="Q1610" s="11">
        <v>10.4</v>
      </c>
      <c r="R1610" s="11">
        <v>46.7</v>
      </c>
      <c r="S1610" s="11">
        <v>250</v>
      </c>
      <c r="T1610" s="11">
        <v>30</v>
      </c>
      <c r="W1610" s="11">
        <v>10</v>
      </c>
      <c r="X1610" s="11">
        <v>1</v>
      </c>
      <c r="Y1610" s="11">
        <v>23</v>
      </c>
      <c r="Z1610">
        <v>17.012</v>
      </c>
    </row>
    <row r="1611" spans="14:26" x14ac:dyDescent="0.25">
      <c r="N1611" s="11">
        <v>1.5</v>
      </c>
      <c r="O1611" s="11">
        <v>5</v>
      </c>
      <c r="P1611" s="11">
        <v>5</v>
      </c>
      <c r="Q1611" s="11">
        <v>10.4</v>
      </c>
      <c r="R1611" s="11">
        <v>46.7</v>
      </c>
      <c r="S1611" s="11">
        <v>250</v>
      </c>
      <c r="T1611" s="11">
        <v>30</v>
      </c>
      <c r="W1611" s="11">
        <v>10</v>
      </c>
      <c r="X1611" s="11">
        <v>1</v>
      </c>
      <c r="Y1611" s="11">
        <v>30</v>
      </c>
      <c r="Z1611">
        <v>14.881</v>
      </c>
    </row>
    <row r="1612" spans="14:26" x14ac:dyDescent="0.25">
      <c r="N1612" s="11">
        <v>1.5</v>
      </c>
      <c r="O1612" s="11">
        <v>5</v>
      </c>
      <c r="P1612" s="11">
        <v>5</v>
      </c>
      <c r="Q1612" s="11">
        <v>10.4</v>
      </c>
      <c r="R1612" s="11">
        <v>46.7</v>
      </c>
      <c r="S1612" s="11">
        <v>250</v>
      </c>
      <c r="T1612" s="11">
        <v>30</v>
      </c>
      <c r="W1612" s="11">
        <v>10</v>
      </c>
      <c r="X1612" s="11">
        <v>1</v>
      </c>
      <c r="Y1612" s="11">
        <v>37</v>
      </c>
      <c r="Z1612">
        <v>18.237300000000001</v>
      </c>
    </row>
    <row r="1613" spans="14:26" x14ac:dyDescent="0.25">
      <c r="N1613" s="11">
        <v>1.5</v>
      </c>
      <c r="O1613" s="11">
        <v>5</v>
      </c>
      <c r="P1613" s="11">
        <v>5</v>
      </c>
      <c r="Q1613" s="11">
        <v>10.4</v>
      </c>
      <c r="R1613" s="11">
        <v>46.7</v>
      </c>
      <c r="S1613" s="11">
        <v>250</v>
      </c>
      <c r="T1613" s="11">
        <v>30</v>
      </c>
      <c r="W1613" s="11">
        <v>10</v>
      </c>
      <c r="X1613" s="11">
        <v>1</v>
      </c>
      <c r="Y1613" s="11">
        <v>44</v>
      </c>
      <c r="Z1613">
        <v>20.528200000000002</v>
      </c>
    </row>
    <row r="1614" spans="14:26" x14ac:dyDescent="0.25">
      <c r="N1614" s="11">
        <v>1.5</v>
      </c>
      <c r="O1614" s="11">
        <v>5</v>
      </c>
      <c r="P1614" s="11">
        <v>5</v>
      </c>
      <c r="Q1614" s="11">
        <v>10.4</v>
      </c>
      <c r="R1614" s="11">
        <v>46.7</v>
      </c>
      <c r="S1614" s="11">
        <v>250</v>
      </c>
      <c r="T1614" s="11">
        <v>30</v>
      </c>
      <c r="W1614" s="11">
        <v>10</v>
      </c>
      <c r="X1614" s="11">
        <v>1</v>
      </c>
      <c r="Y1614" s="11">
        <v>51</v>
      </c>
      <c r="Z1614">
        <v>10.1128</v>
      </c>
    </row>
    <row r="1615" spans="14:26" x14ac:dyDescent="0.25">
      <c r="N1615" s="11">
        <v>1.5</v>
      </c>
      <c r="O1615" s="11">
        <v>5</v>
      </c>
      <c r="P1615" s="11">
        <v>5</v>
      </c>
      <c r="Q1615" s="11">
        <v>10.4</v>
      </c>
      <c r="R1615" s="11">
        <v>46.7</v>
      </c>
      <c r="S1615" s="11">
        <v>250</v>
      </c>
      <c r="T1615" s="11">
        <v>30</v>
      </c>
      <c r="W1615" s="11">
        <v>10</v>
      </c>
      <c r="X1615" s="11">
        <v>1</v>
      </c>
      <c r="Y1615" s="11">
        <v>58</v>
      </c>
      <c r="Z1615">
        <v>22.526000000000003</v>
      </c>
    </row>
    <row r="1616" spans="14:26" x14ac:dyDescent="0.25">
      <c r="N1616" s="11">
        <v>1.5</v>
      </c>
      <c r="O1616" s="11">
        <v>0.83</v>
      </c>
      <c r="P1616" s="11">
        <v>5</v>
      </c>
      <c r="Q1616" s="11">
        <v>10.4</v>
      </c>
      <c r="R1616" s="11">
        <v>46.7</v>
      </c>
      <c r="S1616" s="11">
        <v>250</v>
      </c>
      <c r="T1616" s="11">
        <v>10</v>
      </c>
      <c r="W1616" s="11">
        <v>20</v>
      </c>
      <c r="X1616" s="11">
        <v>1</v>
      </c>
      <c r="Y1616" s="11">
        <v>0</v>
      </c>
      <c r="Z1616">
        <v>29.1646</v>
      </c>
    </row>
    <row r="1617" spans="14:26" x14ac:dyDescent="0.25">
      <c r="N1617" s="11">
        <v>1.5</v>
      </c>
      <c r="O1617" s="11">
        <v>0.83</v>
      </c>
      <c r="P1617" s="11">
        <v>5</v>
      </c>
      <c r="Q1617" s="11">
        <v>10.4</v>
      </c>
      <c r="R1617" s="11">
        <v>46.7</v>
      </c>
      <c r="S1617" s="11">
        <v>250</v>
      </c>
      <c r="T1617" s="11">
        <v>10</v>
      </c>
      <c r="W1617" s="11">
        <v>20</v>
      </c>
      <c r="X1617" s="11">
        <v>1</v>
      </c>
      <c r="Y1617" s="11">
        <v>7</v>
      </c>
      <c r="Z1617">
        <v>6.7654000000000005</v>
      </c>
    </row>
    <row r="1618" spans="14:26" x14ac:dyDescent="0.25">
      <c r="N1618" s="11">
        <v>1.5</v>
      </c>
      <c r="O1618" s="11">
        <v>0.83</v>
      </c>
      <c r="P1618" s="11">
        <v>5</v>
      </c>
      <c r="Q1618" s="11">
        <v>10.4</v>
      </c>
      <c r="R1618" s="11">
        <v>46.7</v>
      </c>
      <c r="S1618" s="11">
        <v>250</v>
      </c>
      <c r="T1618" s="11">
        <v>10</v>
      </c>
      <c r="W1618" s="11">
        <v>20</v>
      </c>
      <c r="X1618" s="11">
        <v>1</v>
      </c>
      <c r="Y1618" s="11">
        <v>15</v>
      </c>
      <c r="Z1618">
        <v>6.4758000000000004</v>
      </c>
    </row>
    <row r="1619" spans="14:26" x14ac:dyDescent="0.25">
      <c r="N1619" s="11">
        <v>1.5</v>
      </c>
      <c r="O1619" s="11">
        <v>0.83</v>
      </c>
      <c r="P1619" s="11">
        <v>5</v>
      </c>
      <c r="Q1619" s="11">
        <v>10.4</v>
      </c>
      <c r="R1619" s="11">
        <v>46.7</v>
      </c>
      <c r="S1619" s="11">
        <v>250</v>
      </c>
      <c r="T1619" s="11">
        <v>10</v>
      </c>
      <c r="W1619" s="11">
        <v>20</v>
      </c>
      <c r="X1619" s="11">
        <v>1</v>
      </c>
      <c r="Y1619" s="11">
        <v>23</v>
      </c>
      <c r="Z1619">
        <v>10.1081</v>
      </c>
    </row>
    <row r="1620" spans="14:26" x14ac:dyDescent="0.25">
      <c r="N1620" s="11">
        <v>1.5</v>
      </c>
      <c r="O1620" s="11">
        <v>0.83</v>
      </c>
      <c r="P1620" s="11">
        <v>5</v>
      </c>
      <c r="Q1620" s="11">
        <v>10.4</v>
      </c>
      <c r="R1620" s="11">
        <v>46.7</v>
      </c>
      <c r="S1620" s="11">
        <v>250</v>
      </c>
      <c r="T1620" s="11">
        <v>10</v>
      </c>
      <c r="W1620" s="11">
        <v>20</v>
      </c>
      <c r="X1620" s="11">
        <v>1</v>
      </c>
      <c r="Y1620" s="11">
        <v>30</v>
      </c>
      <c r="Z1620">
        <v>6.9233000000000002</v>
      </c>
    </row>
    <row r="1621" spans="14:26" x14ac:dyDescent="0.25">
      <c r="N1621" s="11">
        <v>1.5</v>
      </c>
      <c r="O1621" s="11">
        <v>0.83</v>
      </c>
      <c r="P1621" s="11">
        <v>5</v>
      </c>
      <c r="Q1621" s="11">
        <v>10.4</v>
      </c>
      <c r="R1621" s="11">
        <v>46.7</v>
      </c>
      <c r="S1621" s="11">
        <v>250</v>
      </c>
      <c r="T1621" s="11">
        <v>10</v>
      </c>
      <c r="W1621" s="11">
        <v>20</v>
      </c>
      <c r="X1621" s="11">
        <v>1</v>
      </c>
      <c r="Y1621" s="11">
        <v>37</v>
      </c>
      <c r="Z1621">
        <v>9.9502000000000006</v>
      </c>
    </row>
    <row r="1622" spans="14:26" x14ac:dyDescent="0.25">
      <c r="N1622" s="11">
        <v>1.5</v>
      </c>
      <c r="O1622" s="11">
        <v>0.83</v>
      </c>
      <c r="P1622" s="11">
        <v>5</v>
      </c>
      <c r="Q1622" s="11">
        <v>10.4</v>
      </c>
      <c r="R1622" s="11">
        <v>46.7</v>
      </c>
      <c r="S1622" s="11">
        <v>250</v>
      </c>
      <c r="T1622" s="11">
        <v>10</v>
      </c>
      <c r="W1622" s="11">
        <v>20</v>
      </c>
      <c r="X1622" s="11">
        <v>1</v>
      </c>
      <c r="Y1622" s="11">
        <v>44</v>
      </c>
      <c r="Z1622">
        <v>24.768900000000002</v>
      </c>
    </row>
    <row r="1623" spans="14:26" x14ac:dyDescent="0.25">
      <c r="N1623" s="11">
        <v>1.5</v>
      </c>
      <c r="O1623" s="11">
        <v>0.83</v>
      </c>
      <c r="P1623" s="11">
        <v>5</v>
      </c>
      <c r="Q1623" s="11">
        <v>10.4</v>
      </c>
      <c r="R1623" s="11">
        <v>46.7</v>
      </c>
      <c r="S1623" s="11">
        <v>250</v>
      </c>
      <c r="T1623" s="11">
        <v>10</v>
      </c>
      <c r="W1623" s="11">
        <v>20</v>
      </c>
      <c r="X1623" s="11">
        <v>1</v>
      </c>
      <c r="Y1623" s="11">
        <v>51</v>
      </c>
      <c r="Z1623">
        <v>7.9761000000000006</v>
      </c>
    </row>
    <row r="1624" spans="14:26" x14ac:dyDescent="0.25">
      <c r="N1624" s="11">
        <v>1.5</v>
      </c>
      <c r="O1624" s="11">
        <v>0.83</v>
      </c>
      <c r="P1624" s="11">
        <v>5</v>
      </c>
      <c r="Q1624" s="11">
        <v>10.4</v>
      </c>
      <c r="R1624" s="11">
        <v>46.7</v>
      </c>
      <c r="S1624" s="11">
        <v>250</v>
      </c>
      <c r="T1624" s="11">
        <v>10</v>
      </c>
      <c r="W1624" s="11">
        <v>20</v>
      </c>
      <c r="X1624" s="11">
        <v>1</v>
      </c>
      <c r="Y1624" s="11">
        <v>58</v>
      </c>
      <c r="Z1624">
        <v>21.136599999999998</v>
      </c>
    </row>
    <row r="1625" spans="14:26" x14ac:dyDescent="0.25">
      <c r="N1625" s="11">
        <v>1.5</v>
      </c>
      <c r="O1625" s="11">
        <v>3</v>
      </c>
      <c r="P1625" s="11">
        <v>5</v>
      </c>
      <c r="Q1625" s="11">
        <v>10.4</v>
      </c>
      <c r="R1625" s="11">
        <v>46.7</v>
      </c>
      <c r="S1625" s="11">
        <v>250</v>
      </c>
      <c r="T1625" s="11">
        <v>10</v>
      </c>
      <c r="W1625" s="11">
        <v>20</v>
      </c>
      <c r="X1625" s="11">
        <v>1</v>
      </c>
      <c r="Y1625" s="11">
        <v>0</v>
      </c>
      <c r="Z1625">
        <v>23.426600000000001</v>
      </c>
    </row>
    <row r="1626" spans="14:26" x14ac:dyDescent="0.25">
      <c r="N1626" s="11">
        <v>1.5</v>
      </c>
      <c r="O1626" s="11">
        <v>3</v>
      </c>
      <c r="P1626" s="11">
        <v>5</v>
      </c>
      <c r="Q1626" s="11">
        <v>10.4</v>
      </c>
      <c r="R1626" s="11">
        <v>46.7</v>
      </c>
      <c r="S1626" s="11">
        <v>250</v>
      </c>
      <c r="T1626" s="11">
        <v>10</v>
      </c>
      <c r="W1626" s="11">
        <v>20</v>
      </c>
      <c r="X1626" s="11">
        <v>1</v>
      </c>
      <c r="Y1626" s="11">
        <v>7</v>
      </c>
      <c r="Z1626">
        <v>7.5287000000000006</v>
      </c>
    </row>
    <row r="1627" spans="14:26" x14ac:dyDescent="0.25">
      <c r="N1627" s="11">
        <v>1.5</v>
      </c>
      <c r="O1627" s="11">
        <v>3</v>
      </c>
      <c r="P1627" s="11">
        <v>5</v>
      </c>
      <c r="Q1627" s="11">
        <v>10.4</v>
      </c>
      <c r="R1627" s="11">
        <v>46.7</v>
      </c>
      <c r="S1627" s="11">
        <v>250</v>
      </c>
      <c r="T1627" s="11">
        <v>10</v>
      </c>
      <c r="W1627" s="11">
        <v>20</v>
      </c>
      <c r="X1627" s="11">
        <v>1</v>
      </c>
      <c r="Y1627" s="11">
        <v>15</v>
      </c>
      <c r="Z1627">
        <v>8.7394999999999996</v>
      </c>
    </row>
    <row r="1628" spans="14:26" x14ac:dyDescent="0.25">
      <c r="N1628" s="11">
        <v>1.5</v>
      </c>
      <c r="O1628" s="11">
        <v>3</v>
      </c>
      <c r="P1628" s="11">
        <v>5</v>
      </c>
      <c r="Q1628" s="11">
        <v>10.4</v>
      </c>
      <c r="R1628" s="11">
        <v>46.7</v>
      </c>
      <c r="S1628" s="11">
        <v>250</v>
      </c>
      <c r="T1628" s="11">
        <v>10</v>
      </c>
      <c r="W1628" s="11">
        <v>20</v>
      </c>
      <c r="X1628" s="11">
        <v>1</v>
      </c>
      <c r="Y1628" s="11">
        <v>23</v>
      </c>
      <c r="Z1628">
        <v>15.2407</v>
      </c>
    </row>
    <row r="1629" spans="14:26" x14ac:dyDescent="0.25">
      <c r="N1629" s="11">
        <v>1.5</v>
      </c>
      <c r="O1629" s="11">
        <v>3</v>
      </c>
      <c r="P1629" s="11">
        <v>5</v>
      </c>
      <c r="Q1629" s="11">
        <v>10.4</v>
      </c>
      <c r="R1629" s="11">
        <v>46.7</v>
      </c>
      <c r="S1629" s="11">
        <v>250</v>
      </c>
      <c r="T1629" s="11">
        <v>10</v>
      </c>
      <c r="W1629" s="11">
        <v>20</v>
      </c>
      <c r="X1629" s="11">
        <v>1</v>
      </c>
      <c r="Y1629" s="11">
        <v>30</v>
      </c>
      <c r="Z1629">
        <v>11.0031</v>
      </c>
    </row>
    <row r="1630" spans="14:26" x14ac:dyDescent="0.25">
      <c r="N1630" s="11">
        <v>1.5</v>
      </c>
      <c r="O1630" s="11">
        <v>3</v>
      </c>
      <c r="P1630" s="11">
        <v>5</v>
      </c>
      <c r="Q1630" s="11">
        <v>10.4</v>
      </c>
      <c r="R1630" s="11">
        <v>46.7</v>
      </c>
      <c r="S1630" s="11">
        <v>250</v>
      </c>
      <c r="T1630" s="11">
        <v>10</v>
      </c>
      <c r="W1630" s="11">
        <v>20</v>
      </c>
      <c r="X1630" s="11">
        <v>1</v>
      </c>
      <c r="Y1630" s="11">
        <v>37</v>
      </c>
      <c r="Z1630">
        <v>7.8181999999999992</v>
      </c>
    </row>
    <row r="1631" spans="14:26" x14ac:dyDescent="0.25">
      <c r="N1631" s="11">
        <v>1.5</v>
      </c>
      <c r="O1631" s="11">
        <v>3</v>
      </c>
      <c r="P1631" s="11">
        <v>5</v>
      </c>
      <c r="Q1631" s="11">
        <v>10.4</v>
      </c>
      <c r="R1631" s="11">
        <v>46.7</v>
      </c>
      <c r="S1631" s="11">
        <v>250</v>
      </c>
      <c r="T1631" s="11">
        <v>10</v>
      </c>
      <c r="W1631" s="11">
        <v>20</v>
      </c>
      <c r="X1631" s="11">
        <v>1</v>
      </c>
      <c r="Y1631" s="11">
        <v>44</v>
      </c>
      <c r="Z1631">
        <v>26.453500000000002</v>
      </c>
    </row>
    <row r="1632" spans="14:26" x14ac:dyDescent="0.25">
      <c r="N1632" s="11">
        <v>1.5</v>
      </c>
      <c r="O1632" s="11">
        <v>3</v>
      </c>
      <c r="P1632" s="11">
        <v>5</v>
      </c>
      <c r="Q1632" s="11">
        <v>10.4</v>
      </c>
      <c r="R1632" s="11">
        <v>46.7</v>
      </c>
      <c r="S1632" s="11">
        <v>250</v>
      </c>
      <c r="T1632" s="11">
        <v>10</v>
      </c>
      <c r="W1632" s="11">
        <v>20</v>
      </c>
      <c r="X1632" s="11">
        <v>1</v>
      </c>
      <c r="Y1632" s="11">
        <v>51</v>
      </c>
      <c r="Z1632">
        <v>9.1868999999999996</v>
      </c>
    </row>
    <row r="1633" spans="14:26" x14ac:dyDescent="0.25">
      <c r="N1633" s="11">
        <v>1.5</v>
      </c>
      <c r="O1633" s="11">
        <v>3</v>
      </c>
      <c r="P1633" s="11">
        <v>5</v>
      </c>
      <c r="Q1633" s="11">
        <v>10.4</v>
      </c>
      <c r="R1633" s="11">
        <v>46.7</v>
      </c>
      <c r="S1633" s="11">
        <v>250</v>
      </c>
      <c r="T1633" s="11">
        <v>10</v>
      </c>
      <c r="W1633" s="11">
        <v>20</v>
      </c>
      <c r="X1633" s="11">
        <v>1</v>
      </c>
      <c r="Y1633" s="11">
        <v>58</v>
      </c>
      <c r="Z1633">
        <v>21.9</v>
      </c>
    </row>
    <row r="1634" spans="14:26" x14ac:dyDescent="0.25">
      <c r="N1634" s="11">
        <v>1.5</v>
      </c>
      <c r="O1634" s="11">
        <v>5</v>
      </c>
      <c r="P1634" s="11">
        <v>5</v>
      </c>
      <c r="Q1634" s="11">
        <v>10.4</v>
      </c>
      <c r="R1634" s="11">
        <v>46.7</v>
      </c>
      <c r="S1634" s="11">
        <v>250</v>
      </c>
      <c r="T1634" s="11">
        <v>10</v>
      </c>
      <c r="W1634" s="11">
        <v>20</v>
      </c>
      <c r="X1634" s="11">
        <v>1</v>
      </c>
      <c r="Y1634" s="11">
        <v>0</v>
      </c>
      <c r="Z1634">
        <v>17.8202</v>
      </c>
    </row>
    <row r="1635" spans="14:26" x14ac:dyDescent="0.25">
      <c r="N1635" s="11">
        <v>1.5</v>
      </c>
      <c r="O1635" s="11">
        <v>5</v>
      </c>
      <c r="P1635" s="11">
        <v>5</v>
      </c>
      <c r="Q1635" s="11">
        <v>10.4</v>
      </c>
      <c r="R1635" s="11">
        <v>46.7</v>
      </c>
      <c r="S1635" s="11">
        <v>250</v>
      </c>
      <c r="T1635" s="11">
        <v>10</v>
      </c>
      <c r="W1635" s="11">
        <v>20</v>
      </c>
      <c r="X1635" s="11">
        <v>1</v>
      </c>
      <c r="Y1635" s="11">
        <v>7</v>
      </c>
      <c r="Z1635">
        <v>18.873000000000001</v>
      </c>
    </row>
    <row r="1636" spans="14:26" x14ac:dyDescent="0.25">
      <c r="N1636" s="11">
        <v>1.5</v>
      </c>
      <c r="O1636" s="11">
        <v>5</v>
      </c>
      <c r="P1636" s="11">
        <v>5</v>
      </c>
      <c r="Q1636" s="11">
        <v>10.4</v>
      </c>
      <c r="R1636" s="11">
        <v>46.7</v>
      </c>
      <c r="S1636" s="11">
        <v>250</v>
      </c>
      <c r="T1636" s="11">
        <v>10</v>
      </c>
      <c r="W1636" s="11">
        <v>20</v>
      </c>
      <c r="X1636" s="11">
        <v>1</v>
      </c>
      <c r="Y1636" s="11">
        <v>15</v>
      </c>
      <c r="Z1636">
        <v>14.187899999999999</v>
      </c>
    </row>
    <row r="1637" spans="14:26" x14ac:dyDescent="0.25">
      <c r="N1637" s="11">
        <v>1.5</v>
      </c>
      <c r="O1637" s="11">
        <v>5</v>
      </c>
      <c r="P1637" s="11">
        <v>5</v>
      </c>
      <c r="Q1637" s="11">
        <v>10.4</v>
      </c>
      <c r="R1637" s="11">
        <v>46.7</v>
      </c>
      <c r="S1637" s="11">
        <v>250</v>
      </c>
      <c r="T1637" s="11">
        <v>10</v>
      </c>
      <c r="W1637" s="11">
        <v>20</v>
      </c>
      <c r="X1637" s="11">
        <v>1</v>
      </c>
      <c r="Y1637" s="11">
        <v>23</v>
      </c>
      <c r="Z1637">
        <v>16.004100000000001</v>
      </c>
    </row>
    <row r="1638" spans="14:26" x14ac:dyDescent="0.25">
      <c r="N1638" s="11">
        <v>1.5</v>
      </c>
      <c r="O1638" s="11">
        <v>5</v>
      </c>
      <c r="P1638" s="11">
        <v>5</v>
      </c>
      <c r="Q1638" s="11">
        <v>10.4</v>
      </c>
      <c r="R1638" s="11">
        <v>46.7</v>
      </c>
      <c r="S1638" s="11">
        <v>250</v>
      </c>
      <c r="T1638" s="11">
        <v>10</v>
      </c>
      <c r="W1638" s="11">
        <v>20</v>
      </c>
      <c r="X1638" s="11">
        <v>1</v>
      </c>
      <c r="Y1638" s="11">
        <v>30</v>
      </c>
      <c r="Z1638">
        <v>15.082800000000001</v>
      </c>
    </row>
    <row r="1639" spans="14:26" x14ac:dyDescent="0.25">
      <c r="N1639" s="11">
        <v>1.5</v>
      </c>
      <c r="O1639" s="11">
        <v>5</v>
      </c>
      <c r="P1639" s="11">
        <v>5</v>
      </c>
      <c r="Q1639" s="11">
        <v>10.4</v>
      </c>
      <c r="R1639" s="11">
        <v>46.7</v>
      </c>
      <c r="S1639" s="11">
        <v>250</v>
      </c>
      <c r="T1639" s="11">
        <v>10</v>
      </c>
      <c r="W1639" s="11">
        <v>20</v>
      </c>
      <c r="X1639" s="11">
        <v>1</v>
      </c>
      <c r="Y1639" s="11">
        <v>37</v>
      </c>
      <c r="Z1639">
        <v>14.345800000000001</v>
      </c>
    </row>
    <row r="1640" spans="14:26" x14ac:dyDescent="0.25">
      <c r="N1640" s="11">
        <v>1.5</v>
      </c>
      <c r="O1640" s="11">
        <v>5</v>
      </c>
      <c r="P1640" s="11">
        <v>5</v>
      </c>
      <c r="Q1640" s="11">
        <v>10.4</v>
      </c>
      <c r="R1640" s="11">
        <v>46.7</v>
      </c>
      <c r="S1640" s="11">
        <v>250</v>
      </c>
      <c r="T1640" s="11">
        <v>10</v>
      </c>
      <c r="W1640" s="11">
        <v>20</v>
      </c>
      <c r="X1640" s="11">
        <v>1</v>
      </c>
      <c r="Y1640" s="11">
        <v>44</v>
      </c>
      <c r="Z1640">
        <v>23.716100000000001</v>
      </c>
    </row>
    <row r="1641" spans="14:26" x14ac:dyDescent="0.25">
      <c r="N1641" s="11">
        <v>1.5</v>
      </c>
      <c r="O1641" s="11">
        <v>5</v>
      </c>
      <c r="P1641" s="11">
        <v>5</v>
      </c>
      <c r="Q1641" s="11">
        <v>10.4</v>
      </c>
      <c r="R1641" s="11">
        <v>46.7</v>
      </c>
      <c r="S1641" s="11">
        <v>250</v>
      </c>
      <c r="T1641" s="11">
        <v>10</v>
      </c>
      <c r="W1641" s="11">
        <v>20</v>
      </c>
      <c r="X1641" s="11">
        <v>1</v>
      </c>
      <c r="Y1641" s="11">
        <v>51</v>
      </c>
      <c r="Z1641">
        <v>12.819199999999999</v>
      </c>
    </row>
    <row r="1642" spans="14:26" x14ac:dyDescent="0.25">
      <c r="N1642" s="11">
        <v>1.5</v>
      </c>
      <c r="O1642" s="11">
        <v>5</v>
      </c>
      <c r="P1642" s="11">
        <v>5</v>
      </c>
      <c r="Q1642" s="11">
        <v>10.4</v>
      </c>
      <c r="R1642" s="11">
        <v>46.7</v>
      </c>
      <c r="S1642" s="11">
        <v>250</v>
      </c>
      <c r="T1642" s="11">
        <v>10</v>
      </c>
      <c r="W1642" s="11">
        <v>20</v>
      </c>
      <c r="X1642" s="11">
        <v>1</v>
      </c>
      <c r="Y1642" s="11">
        <v>58</v>
      </c>
      <c r="Z1642">
        <v>24.768900000000002</v>
      </c>
    </row>
    <row r="1643" spans="14:26" x14ac:dyDescent="0.25">
      <c r="N1643" s="11">
        <v>1.5</v>
      </c>
      <c r="O1643" s="11">
        <v>0.83</v>
      </c>
      <c r="P1643" s="11">
        <v>5</v>
      </c>
      <c r="Q1643" s="11">
        <v>10.4</v>
      </c>
      <c r="R1643" s="11">
        <v>46.7</v>
      </c>
      <c r="S1643" s="11">
        <v>250</v>
      </c>
      <c r="T1643" s="11">
        <v>20</v>
      </c>
      <c r="W1643" s="11">
        <v>20</v>
      </c>
      <c r="X1643" s="11">
        <v>1</v>
      </c>
      <c r="Y1643" s="11">
        <v>0</v>
      </c>
      <c r="Z1643">
        <v>28.517100000000003</v>
      </c>
    </row>
    <row r="1644" spans="14:26" x14ac:dyDescent="0.25">
      <c r="N1644" s="11">
        <v>1.5</v>
      </c>
      <c r="O1644" s="11">
        <v>0.83</v>
      </c>
      <c r="P1644" s="11">
        <v>5</v>
      </c>
      <c r="Q1644" s="11">
        <v>10.4</v>
      </c>
      <c r="R1644" s="11">
        <v>46.7</v>
      </c>
      <c r="S1644" s="11">
        <v>250</v>
      </c>
      <c r="T1644" s="11">
        <v>20</v>
      </c>
      <c r="W1644" s="11">
        <v>20</v>
      </c>
      <c r="X1644" s="11">
        <v>1</v>
      </c>
      <c r="Y1644" s="11">
        <v>7</v>
      </c>
      <c r="Z1644">
        <v>6.7500999999999998</v>
      </c>
    </row>
    <row r="1645" spans="14:26" x14ac:dyDescent="0.25">
      <c r="N1645" s="11">
        <v>1.5</v>
      </c>
      <c r="O1645" s="11">
        <v>0.83</v>
      </c>
      <c r="P1645" s="11">
        <v>5</v>
      </c>
      <c r="Q1645" s="11">
        <v>10.4</v>
      </c>
      <c r="R1645" s="11">
        <v>46.7</v>
      </c>
      <c r="S1645" s="11">
        <v>250</v>
      </c>
      <c r="T1645" s="11">
        <v>20</v>
      </c>
      <c r="W1645" s="11">
        <v>20</v>
      </c>
      <c r="X1645" s="11">
        <v>1</v>
      </c>
      <c r="Y1645" s="11">
        <v>15</v>
      </c>
      <c r="Z1645">
        <v>5.532</v>
      </c>
    </row>
    <row r="1646" spans="14:26" x14ac:dyDescent="0.25">
      <c r="N1646" s="11">
        <v>1.5</v>
      </c>
      <c r="O1646" s="11">
        <v>0.83</v>
      </c>
      <c r="P1646" s="11">
        <v>5</v>
      </c>
      <c r="Q1646" s="11">
        <v>10.4</v>
      </c>
      <c r="R1646" s="11">
        <v>46.7</v>
      </c>
      <c r="S1646" s="11">
        <v>250</v>
      </c>
      <c r="T1646" s="11">
        <v>20</v>
      </c>
      <c r="W1646" s="11">
        <v>20</v>
      </c>
      <c r="X1646" s="11">
        <v>1</v>
      </c>
      <c r="Y1646" s="11">
        <v>23</v>
      </c>
      <c r="Z1646">
        <v>10.5633</v>
      </c>
    </row>
    <row r="1647" spans="14:26" x14ac:dyDescent="0.25">
      <c r="N1647" s="11">
        <v>1.5</v>
      </c>
      <c r="O1647" s="11">
        <v>0.83</v>
      </c>
      <c r="P1647" s="11">
        <v>5</v>
      </c>
      <c r="Q1647" s="11">
        <v>10.4</v>
      </c>
      <c r="R1647" s="11">
        <v>46.7</v>
      </c>
      <c r="S1647" s="11">
        <v>250</v>
      </c>
      <c r="T1647" s="11">
        <v>20</v>
      </c>
      <c r="W1647" s="11">
        <v>20</v>
      </c>
      <c r="X1647" s="11">
        <v>1</v>
      </c>
      <c r="Y1647" s="11">
        <v>30</v>
      </c>
      <c r="Z1647">
        <v>7.5180000000000007</v>
      </c>
    </row>
    <row r="1648" spans="14:26" x14ac:dyDescent="0.25">
      <c r="N1648" s="11">
        <v>1.5</v>
      </c>
      <c r="O1648" s="11">
        <v>0.83</v>
      </c>
      <c r="P1648" s="11">
        <v>5</v>
      </c>
      <c r="Q1648" s="11">
        <v>10.4</v>
      </c>
      <c r="R1648" s="11">
        <v>46.7</v>
      </c>
      <c r="S1648" s="11">
        <v>250</v>
      </c>
      <c r="T1648" s="11">
        <v>20</v>
      </c>
      <c r="W1648" s="11">
        <v>20</v>
      </c>
      <c r="X1648" s="11">
        <v>1</v>
      </c>
      <c r="Y1648" s="11">
        <v>37</v>
      </c>
      <c r="Z1648">
        <v>21.526200000000003</v>
      </c>
    </row>
    <row r="1649" spans="14:26" x14ac:dyDescent="0.25">
      <c r="N1649" s="11">
        <v>1.5</v>
      </c>
      <c r="O1649" s="11">
        <v>0.83</v>
      </c>
      <c r="P1649" s="11">
        <v>5</v>
      </c>
      <c r="Q1649" s="11">
        <v>10.4</v>
      </c>
      <c r="R1649" s="11">
        <v>46.7</v>
      </c>
      <c r="S1649" s="11">
        <v>250</v>
      </c>
      <c r="T1649" s="11">
        <v>20</v>
      </c>
      <c r="W1649" s="11">
        <v>20</v>
      </c>
      <c r="X1649" s="11">
        <v>1</v>
      </c>
      <c r="Y1649" s="11">
        <v>44</v>
      </c>
      <c r="Z1649">
        <v>25.021699999999999</v>
      </c>
    </row>
    <row r="1650" spans="14:26" x14ac:dyDescent="0.25">
      <c r="N1650" s="11">
        <v>1.5</v>
      </c>
      <c r="O1650" s="11">
        <v>0.83</v>
      </c>
      <c r="P1650" s="11">
        <v>5</v>
      </c>
      <c r="Q1650" s="11">
        <v>10.4</v>
      </c>
      <c r="R1650" s="11">
        <v>46.7</v>
      </c>
      <c r="S1650" s="11">
        <v>250</v>
      </c>
      <c r="T1650" s="11">
        <v>20</v>
      </c>
      <c r="W1650" s="11">
        <v>20</v>
      </c>
      <c r="X1650" s="11">
        <v>1</v>
      </c>
      <c r="Y1650" s="11">
        <v>51</v>
      </c>
      <c r="Z1650">
        <v>16.335999999999999</v>
      </c>
    </row>
    <row r="1651" spans="14:26" x14ac:dyDescent="0.25">
      <c r="N1651" s="11">
        <v>1.5</v>
      </c>
      <c r="O1651" s="11">
        <v>0.83</v>
      </c>
      <c r="P1651" s="11">
        <v>5</v>
      </c>
      <c r="Q1651" s="11">
        <v>10.4</v>
      </c>
      <c r="R1651" s="11">
        <v>46.7</v>
      </c>
      <c r="S1651" s="11">
        <v>250</v>
      </c>
      <c r="T1651" s="11">
        <v>20</v>
      </c>
      <c r="W1651" s="11">
        <v>20</v>
      </c>
      <c r="X1651" s="11">
        <v>1</v>
      </c>
      <c r="Y1651" s="11">
        <v>58</v>
      </c>
      <c r="Z1651">
        <v>21.685099999999998</v>
      </c>
    </row>
    <row r="1652" spans="14:26" x14ac:dyDescent="0.25">
      <c r="N1652" s="11">
        <v>1.5</v>
      </c>
      <c r="O1652" s="11">
        <v>3</v>
      </c>
      <c r="P1652" s="11">
        <v>5</v>
      </c>
      <c r="Q1652" s="11">
        <v>10.4</v>
      </c>
      <c r="R1652" s="11">
        <v>46.7</v>
      </c>
      <c r="S1652" s="11">
        <v>250</v>
      </c>
      <c r="T1652" s="11">
        <v>20</v>
      </c>
      <c r="W1652" s="11">
        <v>20</v>
      </c>
      <c r="X1652" s="11">
        <v>1</v>
      </c>
      <c r="Y1652" s="11">
        <v>0</v>
      </c>
      <c r="Z1652">
        <v>25.021699999999999</v>
      </c>
    </row>
    <row r="1653" spans="14:26" x14ac:dyDescent="0.25">
      <c r="N1653" s="11">
        <v>1.5</v>
      </c>
      <c r="O1653" s="11">
        <v>3</v>
      </c>
      <c r="P1653" s="11">
        <v>5</v>
      </c>
      <c r="Q1653" s="11">
        <v>10.4</v>
      </c>
      <c r="R1653" s="11">
        <v>46.7</v>
      </c>
      <c r="S1653" s="11">
        <v>250</v>
      </c>
      <c r="T1653" s="11">
        <v>20</v>
      </c>
      <c r="W1653" s="11">
        <v>20</v>
      </c>
      <c r="X1653" s="11">
        <v>1</v>
      </c>
      <c r="Y1653" s="11">
        <v>7</v>
      </c>
      <c r="Z1653">
        <v>6.4322999999999997</v>
      </c>
    </row>
    <row r="1654" spans="14:26" x14ac:dyDescent="0.25">
      <c r="N1654" s="11">
        <v>1.5</v>
      </c>
      <c r="O1654" s="11">
        <v>3</v>
      </c>
      <c r="P1654" s="11">
        <v>5</v>
      </c>
      <c r="Q1654" s="11">
        <v>10.4</v>
      </c>
      <c r="R1654" s="11">
        <v>46.7</v>
      </c>
      <c r="S1654" s="11">
        <v>250</v>
      </c>
      <c r="T1654" s="11">
        <v>20</v>
      </c>
      <c r="W1654" s="11">
        <v>20</v>
      </c>
      <c r="X1654" s="11">
        <v>1</v>
      </c>
      <c r="Y1654" s="11">
        <v>15</v>
      </c>
      <c r="Z1654">
        <v>7.2002999999999995</v>
      </c>
    </row>
    <row r="1655" spans="14:26" x14ac:dyDescent="0.25">
      <c r="N1655" s="11">
        <v>1.5</v>
      </c>
      <c r="O1655" s="11">
        <v>3</v>
      </c>
      <c r="P1655" s="11">
        <v>5</v>
      </c>
      <c r="Q1655" s="11">
        <v>10.4</v>
      </c>
      <c r="R1655" s="11">
        <v>46.7</v>
      </c>
      <c r="S1655" s="11">
        <v>250</v>
      </c>
      <c r="T1655" s="11">
        <v>20</v>
      </c>
      <c r="W1655" s="11">
        <v>20</v>
      </c>
      <c r="X1655" s="11">
        <v>1</v>
      </c>
      <c r="Y1655" s="11">
        <v>23</v>
      </c>
      <c r="Z1655">
        <v>16.494899999999998</v>
      </c>
    </row>
    <row r="1656" spans="14:26" x14ac:dyDescent="0.25">
      <c r="N1656" s="11">
        <v>1.5</v>
      </c>
      <c r="O1656" s="11">
        <v>3</v>
      </c>
      <c r="P1656" s="11">
        <v>5</v>
      </c>
      <c r="Q1656" s="11">
        <v>10.4</v>
      </c>
      <c r="R1656" s="11">
        <v>46.7</v>
      </c>
      <c r="S1656" s="11">
        <v>250</v>
      </c>
      <c r="T1656" s="11">
        <v>20</v>
      </c>
      <c r="W1656" s="11">
        <v>20</v>
      </c>
      <c r="X1656" s="11">
        <v>1</v>
      </c>
      <c r="Y1656" s="11">
        <v>30</v>
      </c>
      <c r="Z1656">
        <v>9.3452000000000002</v>
      </c>
    </row>
    <row r="1657" spans="14:26" x14ac:dyDescent="0.25">
      <c r="N1657" s="11">
        <v>1.5</v>
      </c>
      <c r="O1657" s="11">
        <v>3</v>
      </c>
      <c r="P1657" s="11">
        <v>5</v>
      </c>
      <c r="Q1657" s="11">
        <v>10.4</v>
      </c>
      <c r="R1657" s="11">
        <v>46.7</v>
      </c>
      <c r="S1657" s="11">
        <v>250</v>
      </c>
      <c r="T1657" s="11">
        <v>20</v>
      </c>
      <c r="W1657" s="11">
        <v>20</v>
      </c>
      <c r="X1657" s="11">
        <v>1</v>
      </c>
      <c r="Y1657" s="11">
        <v>37</v>
      </c>
      <c r="Z1657">
        <v>8.2594999999999992</v>
      </c>
    </row>
    <row r="1658" spans="14:26" x14ac:dyDescent="0.25">
      <c r="N1658" s="11">
        <v>1.5</v>
      </c>
      <c r="O1658" s="11">
        <v>3</v>
      </c>
      <c r="P1658" s="11">
        <v>5</v>
      </c>
      <c r="Q1658" s="11">
        <v>10.4</v>
      </c>
      <c r="R1658" s="11">
        <v>46.7</v>
      </c>
      <c r="S1658" s="11">
        <v>250</v>
      </c>
      <c r="T1658" s="11">
        <v>20</v>
      </c>
      <c r="W1658" s="11">
        <v>20</v>
      </c>
      <c r="X1658" s="11">
        <v>1</v>
      </c>
      <c r="Y1658" s="11">
        <v>44</v>
      </c>
      <c r="Z1658">
        <v>24.121299999999998</v>
      </c>
    </row>
    <row r="1659" spans="14:26" x14ac:dyDescent="0.25">
      <c r="N1659" s="11">
        <v>1.5</v>
      </c>
      <c r="O1659" s="11">
        <v>3</v>
      </c>
      <c r="P1659" s="11">
        <v>5</v>
      </c>
      <c r="Q1659" s="11">
        <v>10.4</v>
      </c>
      <c r="R1659" s="11">
        <v>46.7</v>
      </c>
      <c r="S1659" s="11">
        <v>250</v>
      </c>
      <c r="T1659" s="11">
        <v>20</v>
      </c>
      <c r="W1659" s="11">
        <v>20</v>
      </c>
      <c r="X1659" s="11">
        <v>1</v>
      </c>
      <c r="Y1659" s="11">
        <v>51</v>
      </c>
      <c r="Z1659">
        <v>7.0413999999999994</v>
      </c>
    </row>
    <row r="1660" spans="14:26" x14ac:dyDescent="0.25">
      <c r="N1660" s="11">
        <v>1.5</v>
      </c>
      <c r="O1660" s="11">
        <v>3</v>
      </c>
      <c r="P1660" s="11">
        <v>5</v>
      </c>
      <c r="Q1660" s="11">
        <v>10.4</v>
      </c>
      <c r="R1660" s="11">
        <v>46.7</v>
      </c>
      <c r="S1660" s="11">
        <v>250</v>
      </c>
      <c r="T1660" s="11">
        <v>20</v>
      </c>
      <c r="W1660" s="11">
        <v>20</v>
      </c>
      <c r="X1660" s="11">
        <v>1</v>
      </c>
      <c r="Y1660" s="11">
        <v>58</v>
      </c>
      <c r="Z1660">
        <v>21.3673</v>
      </c>
    </row>
    <row r="1661" spans="14:26" x14ac:dyDescent="0.25">
      <c r="N1661" s="11">
        <v>1.5</v>
      </c>
      <c r="O1661" s="11">
        <v>5</v>
      </c>
      <c r="P1661" s="11">
        <v>5</v>
      </c>
      <c r="Q1661" s="11">
        <v>10.4</v>
      </c>
      <c r="R1661" s="11">
        <v>46.7</v>
      </c>
      <c r="S1661" s="11">
        <v>250</v>
      </c>
      <c r="T1661" s="11">
        <v>20</v>
      </c>
      <c r="W1661" s="11">
        <v>20</v>
      </c>
      <c r="X1661" s="11">
        <v>1</v>
      </c>
      <c r="Y1661" s="11">
        <v>0</v>
      </c>
      <c r="Z1661">
        <v>12.8406</v>
      </c>
    </row>
    <row r="1662" spans="14:26" x14ac:dyDescent="0.25">
      <c r="N1662" s="11">
        <v>1.5</v>
      </c>
      <c r="O1662" s="11">
        <v>5</v>
      </c>
      <c r="P1662" s="11">
        <v>5</v>
      </c>
      <c r="Q1662" s="11">
        <v>10.4</v>
      </c>
      <c r="R1662" s="11">
        <v>46.7</v>
      </c>
      <c r="S1662" s="11">
        <v>250</v>
      </c>
      <c r="T1662" s="11">
        <v>20</v>
      </c>
      <c r="W1662" s="11">
        <v>20</v>
      </c>
      <c r="X1662" s="11">
        <v>1</v>
      </c>
      <c r="Y1662" s="11">
        <v>7</v>
      </c>
      <c r="Z1662">
        <v>17.421700000000001</v>
      </c>
    </row>
    <row r="1663" spans="14:26" x14ac:dyDescent="0.25">
      <c r="N1663" s="11">
        <v>1.5</v>
      </c>
      <c r="O1663" s="11">
        <v>5</v>
      </c>
      <c r="P1663" s="11">
        <v>5</v>
      </c>
      <c r="Q1663" s="11">
        <v>10.4</v>
      </c>
      <c r="R1663" s="11">
        <v>46.7</v>
      </c>
      <c r="S1663" s="11">
        <v>250</v>
      </c>
      <c r="T1663" s="11">
        <v>20</v>
      </c>
      <c r="W1663" s="11">
        <v>20</v>
      </c>
      <c r="X1663" s="11">
        <v>1</v>
      </c>
      <c r="Y1663" s="11">
        <v>15</v>
      </c>
      <c r="Z1663">
        <v>15.435700000000001</v>
      </c>
    </row>
    <row r="1664" spans="14:26" x14ac:dyDescent="0.25">
      <c r="N1664" s="11">
        <v>1.5</v>
      </c>
      <c r="O1664" s="11">
        <v>5</v>
      </c>
      <c r="P1664" s="11">
        <v>5</v>
      </c>
      <c r="Q1664" s="11">
        <v>10.4</v>
      </c>
      <c r="R1664" s="11">
        <v>46.7</v>
      </c>
      <c r="S1664" s="11">
        <v>250</v>
      </c>
      <c r="T1664" s="11">
        <v>20</v>
      </c>
      <c r="W1664" s="11">
        <v>20</v>
      </c>
      <c r="X1664" s="11">
        <v>1</v>
      </c>
      <c r="Y1664" s="11">
        <v>23</v>
      </c>
      <c r="Z1664">
        <v>22.294200000000004</v>
      </c>
    </row>
    <row r="1665" spans="14:26" x14ac:dyDescent="0.25">
      <c r="N1665" s="11">
        <v>1.5</v>
      </c>
      <c r="O1665" s="11">
        <v>5</v>
      </c>
      <c r="P1665" s="11">
        <v>5</v>
      </c>
      <c r="Q1665" s="11">
        <v>10.4</v>
      </c>
      <c r="R1665" s="11">
        <v>46.7</v>
      </c>
      <c r="S1665" s="11">
        <v>250</v>
      </c>
      <c r="T1665" s="11">
        <v>20</v>
      </c>
      <c r="W1665" s="11">
        <v>20</v>
      </c>
      <c r="X1665" s="11">
        <v>1</v>
      </c>
      <c r="Y1665" s="11">
        <v>30</v>
      </c>
      <c r="Z1665">
        <v>12.681699999999999</v>
      </c>
    </row>
    <row r="1666" spans="14:26" x14ac:dyDescent="0.25">
      <c r="N1666" s="11">
        <v>1.5</v>
      </c>
      <c r="O1666" s="11">
        <v>5</v>
      </c>
      <c r="P1666" s="11">
        <v>5</v>
      </c>
      <c r="Q1666" s="11">
        <v>10.4</v>
      </c>
      <c r="R1666" s="11">
        <v>46.7</v>
      </c>
      <c r="S1666" s="11">
        <v>250</v>
      </c>
      <c r="T1666" s="11">
        <v>20</v>
      </c>
      <c r="W1666" s="11">
        <v>20</v>
      </c>
      <c r="X1666" s="11">
        <v>1</v>
      </c>
      <c r="Y1666" s="11">
        <v>37</v>
      </c>
      <c r="Z1666">
        <v>19.990400000000001</v>
      </c>
    </row>
    <row r="1667" spans="14:26" x14ac:dyDescent="0.25">
      <c r="N1667" s="11">
        <v>1.5</v>
      </c>
      <c r="O1667" s="11">
        <v>5</v>
      </c>
      <c r="P1667" s="11">
        <v>5</v>
      </c>
      <c r="Q1667" s="11">
        <v>10.4</v>
      </c>
      <c r="R1667" s="11">
        <v>46.7</v>
      </c>
      <c r="S1667" s="11">
        <v>250</v>
      </c>
      <c r="T1667" s="11">
        <v>20</v>
      </c>
      <c r="W1667" s="11">
        <v>20</v>
      </c>
      <c r="X1667" s="11">
        <v>1</v>
      </c>
      <c r="Y1667" s="11">
        <v>44</v>
      </c>
      <c r="Z1667">
        <v>23.962400000000002</v>
      </c>
    </row>
    <row r="1668" spans="14:26" x14ac:dyDescent="0.25">
      <c r="N1668" s="11">
        <v>1.5</v>
      </c>
      <c r="O1668" s="11">
        <v>5</v>
      </c>
      <c r="P1668" s="11">
        <v>5</v>
      </c>
      <c r="Q1668" s="11">
        <v>10.4</v>
      </c>
      <c r="R1668" s="11">
        <v>46.7</v>
      </c>
      <c r="S1668" s="11">
        <v>250</v>
      </c>
      <c r="T1668" s="11">
        <v>20</v>
      </c>
      <c r="W1668" s="11">
        <v>20</v>
      </c>
      <c r="X1668" s="11">
        <v>1</v>
      </c>
      <c r="Y1668" s="11">
        <v>51</v>
      </c>
      <c r="Z1668">
        <v>11.4636</v>
      </c>
    </row>
    <row r="1669" spans="14:26" x14ac:dyDescent="0.25">
      <c r="N1669" s="11">
        <v>1.5</v>
      </c>
      <c r="O1669" s="11">
        <v>5</v>
      </c>
      <c r="P1669" s="11">
        <v>5</v>
      </c>
      <c r="Q1669" s="11">
        <v>10.4</v>
      </c>
      <c r="R1669" s="11">
        <v>46.7</v>
      </c>
      <c r="S1669" s="11">
        <v>250</v>
      </c>
      <c r="T1669" s="11">
        <v>20</v>
      </c>
      <c r="W1669" s="11">
        <v>20</v>
      </c>
      <c r="X1669" s="11">
        <v>1</v>
      </c>
      <c r="Y1669" s="11">
        <v>58</v>
      </c>
      <c r="Z1669">
        <v>23.6447</v>
      </c>
    </row>
    <row r="1670" spans="14:26" x14ac:dyDescent="0.25">
      <c r="N1670" s="11">
        <v>1.5</v>
      </c>
      <c r="O1670" s="11">
        <v>0.83</v>
      </c>
      <c r="P1670" s="11">
        <v>5</v>
      </c>
      <c r="Q1670" s="11">
        <v>10.4</v>
      </c>
      <c r="R1670" s="11">
        <v>46.7</v>
      </c>
      <c r="S1670" s="11">
        <v>250</v>
      </c>
      <c r="T1670" s="11">
        <v>30</v>
      </c>
      <c r="W1670" s="11">
        <v>20</v>
      </c>
      <c r="X1670" s="11">
        <v>1</v>
      </c>
      <c r="Y1670" s="11">
        <v>0</v>
      </c>
      <c r="Z1670">
        <v>28.021600000000003</v>
      </c>
    </row>
    <row r="1671" spans="14:26" x14ac:dyDescent="0.25">
      <c r="N1671" s="11">
        <v>1.5</v>
      </c>
      <c r="O1671" s="11">
        <v>0.83</v>
      </c>
      <c r="P1671" s="11">
        <v>5</v>
      </c>
      <c r="Q1671" s="11">
        <v>10.4</v>
      </c>
      <c r="R1671" s="11">
        <v>46.7</v>
      </c>
      <c r="S1671" s="11">
        <v>250</v>
      </c>
      <c r="T1671" s="11">
        <v>30</v>
      </c>
      <c r="W1671" s="11">
        <v>20</v>
      </c>
      <c r="X1671" s="11">
        <v>1</v>
      </c>
      <c r="Y1671" s="11">
        <v>7</v>
      </c>
      <c r="Z1671">
        <v>8.5729000000000006</v>
      </c>
    </row>
    <row r="1672" spans="14:26" x14ac:dyDescent="0.25">
      <c r="N1672" s="11">
        <v>1.5</v>
      </c>
      <c r="O1672" s="11">
        <v>0.83</v>
      </c>
      <c r="P1672" s="11">
        <v>5</v>
      </c>
      <c r="Q1672" s="11">
        <v>10.4</v>
      </c>
      <c r="R1672" s="11">
        <v>46.7</v>
      </c>
      <c r="S1672" s="11">
        <v>250</v>
      </c>
      <c r="T1672" s="11">
        <v>30</v>
      </c>
      <c r="W1672" s="11">
        <v>20</v>
      </c>
      <c r="X1672" s="11">
        <v>1</v>
      </c>
      <c r="Y1672" s="11">
        <v>15</v>
      </c>
      <c r="Z1672">
        <v>6.8944999999999999</v>
      </c>
    </row>
    <row r="1673" spans="14:26" x14ac:dyDescent="0.25">
      <c r="N1673" s="11">
        <v>1.5</v>
      </c>
      <c r="O1673" s="11">
        <v>0.83</v>
      </c>
      <c r="P1673" s="11">
        <v>5</v>
      </c>
      <c r="Q1673" s="11">
        <v>10.4</v>
      </c>
      <c r="R1673" s="11">
        <v>46.7</v>
      </c>
      <c r="S1673" s="11">
        <v>250</v>
      </c>
      <c r="T1673" s="11">
        <v>30</v>
      </c>
      <c r="W1673" s="11">
        <v>20</v>
      </c>
      <c r="X1673" s="11">
        <v>1</v>
      </c>
      <c r="Y1673" s="11">
        <v>23</v>
      </c>
      <c r="Z1673">
        <v>10.2514</v>
      </c>
    </row>
    <row r="1674" spans="14:26" x14ac:dyDescent="0.25">
      <c r="N1674" s="11">
        <v>1.5</v>
      </c>
      <c r="O1674" s="11">
        <v>0.83</v>
      </c>
      <c r="P1674" s="11">
        <v>5</v>
      </c>
      <c r="Q1674" s="11">
        <v>10.4</v>
      </c>
      <c r="R1674" s="11">
        <v>46.7</v>
      </c>
      <c r="S1674" s="11">
        <v>250</v>
      </c>
      <c r="T1674" s="11">
        <v>30</v>
      </c>
      <c r="W1674" s="11">
        <v>20</v>
      </c>
      <c r="X1674" s="11">
        <v>1</v>
      </c>
      <c r="Y1674" s="11">
        <v>30</v>
      </c>
      <c r="Z1674">
        <v>8.2531999999999996</v>
      </c>
    </row>
    <row r="1675" spans="14:26" x14ac:dyDescent="0.25">
      <c r="N1675" s="11">
        <v>1.5</v>
      </c>
      <c r="O1675" s="11">
        <v>0.83</v>
      </c>
      <c r="P1675" s="11">
        <v>5</v>
      </c>
      <c r="Q1675" s="11">
        <v>10.4</v>
      </c>
      <c r="R1675" s="11">
        <v>46.7</v>
      </c>
      <c r="S1675" s="11">
        <v>250</v>
      </c>
      <c r="T1675" s="11">
        <v>30</v>
      </c>
      <c r="W1675" s="11">
        <v>20</v>
      </c>
      <c r="X1675" s="11">
        <v>1</v>
      </c>
      <c r="Y1675" s="11">
        <v>37</v>
      </c>
      <c r="Z1675">
        <v>12.4094</v>
      </c>
    </row>
    <row r="1676" spans="14:26" x14ac:dyDescent="0.25">
      <c r="N1676" s="11">
        <v>1.5</v>
      </c>
      <c r="O1676" s="11">
        <v>0.83</v>
      </c>
      <c r="P1676" s="11">
        <v>5</v>
      </c>
      <c r="Q1676" s="11">
        <v>10.4</v>
      </c>
      <c r="R1676" s="11">
        <v>46.7</v>
      </c>
      <c r="S1676" s="11">
        <v>250</v>
      </c>
      <c r="T1676" s="11">
        <v>30</v>
      </c>
      <c r="W1676" s="11">
        <v>20</v>
      </c>
      <c r="X1676" s="11">
        <v>1</v>
      </c>
      <c r="Y1676" s="11">
        <v>44</v>
      </c>
      <c r="Z1676">
        <v>26.183299999999999</v>
      </c>
    </row>
    <row r="1677" spans="14:26" x14ac:dyDescent="0.25">
      <c r="N1677" s="11">
        <v>1.5</v>
      </c>
      <c r="O1677" s="11">
        <v>0.83</v>
      </c>
      <c r="P1677" s="11">
        <v>5</v>
      </c>
      <c r="Q1677" s="11">
        <v>10.4</v>
      </c>
      <c r="R1677" s="11">
        <v>46.7</v>
      </c>
      <c r="S1677" s="11">
        <v>250</v>
      </c>
      <c r="T1677" s="11">
        <v>30</v>
      </c>
      <c r="W1677" s="11">
        <v>20</v>
      </c>
      <c r="X1677" s="11">
        <v>1</v>
      </c>
      <c r="Y1677" s="11">
        <v>51</v>
      </c>
      <c r="Z1677">
        <v>8.5729000000000006</v>
      </c>
    </row>
    <row r="1678" spans="14:26" x14ac:dyDescent="0.25">
      <c r="N1678" s="11">
        <v>1.5</v>
      </c>
      <c r="O1678" s="11">
        <v>0.83</v>
      </c>
      <c r="P1678" s="11">
        <v>5</v>
      </c>
      <c r="Q1678" s="11">
        <v>10.4</v>
      </c>
      <c r="R1678" s="11">
        <v>46.7</v>
      </c>
      <c r="S1678" s="11">
        <v>250</v>
      </c>
      <c r="T1678" s="11">
        <v>30</v>
      </c>
      <c r="W1678" s="11">
        <v>20</v>
      </c>
      <c r="X1678" s="11">
        <v>1</v>
      </c>
      <c r="Y1678" s="11">
        <v>58</v>
      </c>
      <c r="Z1678">
        <v>25.117600000000003</v>
      </c>
    </row>
    <row r="1679" spans="14:26" x14ac:dyDescent="0.25">
      <c r="N1679" s="11">
        <v>1.5</v>
      </c>
      <c r="O1679" s="11">
        <v>3</v>
      </c>
      <c r="P1679" s="11">
        <v>5</v>
      </c>
      <c r="Q1679" s="11">
        <v>10.4</v>
      </c>
      <c r="R1679" s="11">
        <v>46.7</v>
      </c>
      <c r="S1679" s="11">
        <v>250</v>
      </c>
      <c r="T1679" s="11">
        <v>30</v>
      </c>
      <c r="W1679" s="11">
        <v>20</v>
      </c>
      <c r="X1679" s="11">
        <v>1</v>
      </c>
      <c r="Y1679" s="11">
        <v>0</v>
      </c>
      <c r="Z1679">
        <v>26.796000000000003</v>
      </c>
    </row>
    <row r="1680" spans="14:26" x14ac:dyDescent="0.25">
      <c r="N1680" s="11">
        <v>1.5</v>
      </c>
      <c r="O1680" s="11">
        <v>3</v>
      </c>
      <c r="P1680" s="11">
        <v>5</v>
      </c>
      <c r="Q1680" s="11">
        <v>10.4</v>
      </c>
      <c r="R1680" s="11">
        <v>46.7</v>
      </c>
      <c r="S1680" s="11">
        <v>250</v>
      </c>
      <c r="T1680" s="11">
        <v>30</v>
      </c>
      <c r="W1680" s="11">
        <v>20</v>
      </c>
      <c r="X1680" s="11">
        <v>1</v>
      </c>
      <c r="Y1680" s="11">
        <v>7</v>
      </c>
      <c r="Z1680">
        <v>12.862299999999999</v>
      </c>
    </row>
    <row r="1681" spans="14:26" x14ac:dyDescent="0.25">
      <c r="N1681" s="11">
        <v>1.5</v>
      </c>
      <c r="O1681" s="11">
        <v>3</v>
      </c>
      <c r="P1681" s="11">
        <v>5</v>
      </c>
      <c r="Q1681" s="11">
        <v>10.4</v>
      </c>
      <c r="R1681" s="11">
        <v>46.7</v>
      </c>
      <c r="S1681" s="11">
        <v>250</v>
      </c>
      <c r="T1681" s="11">
        <v>30</v>
      </c>
      <c r="W1681" s="11">
        <v>20</v>
      </c>
      <c r="X1681" s="11">
        <v>1</v>
      </c>
      <c r="Y1681" s="11">
        <v>15</v>
      </c>
      <c r="Z1681">
        <v>12.249499999999999</v>
      </c>
    </row>
    <row r="1682" spans="14:26" x14ac:dyDescent="0.25">
      <c r="N1682" s="11">
        <v>1.5</v>
      </c>
      <c r="O1682" s="11">
        <v>3</v>
      </c>
      <c r="P1682" s="11">
        <v>5</v>
      </c>
      <c r="Q1682" s="11">
        <v>10.4</v>
      </c>
      <c r="R1682" s="11">
        <v>46.7</v>
      </c>
      <c r="S1682" s="11">
        <v>250</v>
      </c>
      <c r="T1682" s="11">
        <v>30</v>
      </c>
      <c r="W1682" s="11">
        <v>20</v>
      </c>
      <c r="X1682" s="11">
        <v>1</v>
      </c>
      <c r="Y1682" s="11">
        <v>23</v>
      </c>
      <c r="Z1682">
        <v>18.830100000000002</v>
      </c>
    </row>
    <row r="1683" spans="14:26" x14ac:dyDescent="0.25">
      <c r="N1683" s="11">
        <v>1.5</v>
      </c>
      <c r="O1683" s="11">
        <v>3</v>
      </c>
      <c r="P1683" s="11">
        <v>5</v>
      </c>
      <c r="Q1683" s="11">
        <v>10.4</v>
      </c>
      <c r="R1683" s="11">
        <v>46.7</v>
      </c>
      <c r="S1683" s="11">
        <v>250</v>
      </c>
      <c r="T1683" s="11">
        <v>30</v>
      </c>
      <c r="W1683" s="11">
        <v>20</v>
      </c>
      <c r="X1683" s="11">
        <v>1</v>
      </c>
      <c r="Y1683" s="11">
        <v>30</v>
      </c>
      <c r="Z1683">
        <v>8.120000000000001</v>
      </c>
    </row>
    <row r="1684" spans="14:26" x14ac:dyDescent="0.25">
      <c r="N1684" s="11">
        <v>1.5</v>
      </c>
      <c r="O1684" s="11">
        <v>3</v>
      </c>
      <c r="P1684" s="11">
        <v>5</v>
      </c>
      <c r="Q1684" s="11">
        <v>10.4</v>
      </c>
      <c r="R1684" s="11">
        <v>46.7</v>
      </c>
      <c r="S1684" s="11">
        <v>250</v>
      </c>
      <c r="T1684" s="11">
        <v>30</v>
      </c>
      <c r="W1684" s="11">
        <v>20</v>
      </c>
      <c r="X1684" s="11">
        <v>1</v>
      </c>
      <c r="Y1684" s="11">
        <v>37</v>
      </c>
      <c r="Z1684">
        <v>9.0258000000000003</v>
      </c>
    </row>
    <row r="1685" spans="14:26" x14ac:dyDescent="0.25">
      <c r="N1685" s="11">
        <v>1.5</v>
      </c>
      <c r="O1685" s="11">
        <v>3</v>
      </c>
      <c r="P1685" s="11">
        <v>5</v>
      </c>
      <c r="Q1685" s="11">
        <v>10.4</v>
      </c>
      <c r="R1685" s="11">
        <v>46.7</v>
      </c>
      <c r="S1685" s="11">
        <v>250</v>
      </c>
      <c r="T1685" s="11">
        <v>30</v>
      </c>
      <c r="W1685" s="11">
        <v>20</v>
      </c>
      <c r="X1685" s="11">
        <v>1</v>
      </c>
      <c r="Y1685" s="11">
        <v>44</v>
      </c>
      <c r="Z1685">
        <v>25.277500000000003</v>
      </c>
    </row>
    <row r="1686" spans="14:26" x14ac:dyDescent="0.25">
      <c r="N1686" s="11">
        <v>1.5</v>
      </c>
      <c r="O1686" s="11">
        <v>3</v>
      </c>
      <c r="P1686" s="11">
        <v>5</v>
      </c>
      <c r="Q1686" s="11">
        <v>10.4</v>
      </c>
      <c r="R1686" s="11">
        <v>46.7</v>
      </c>
      <c r="S1686" s="11">
        <v>250</v>
      </c>
      <c r="T1686" s="11">
        <v>30</v>
      </c>
      <c r="W1686" s="11">
        <v>20</v>
      </c>
      <c r="X1686" s="11">
        <v>1</v>
      </c>
      <c r="Y1686" s="11">
        <v>51</v>
      </c>
      <c r="Z1686">
        <v>9.6386000000000003</v>
      </c>
    </row>
    <row r="1687" spans="14:26" x14ac:dyDescent="0.25">
      <c r="N1687" s="11">
        <v>1.5</v>
      </c>
      <c r="O1687" s="11">
        <v>3</v>
      </c>
      <c r="P1687" s="11">
        <v>5</v>
      </c>
      <c r="Q1687" s="11">
        <v>10.4</v>
      </c>
      <c r="R1687" s="11">
        <v>46.7</v>
      </c>
      <c r="S1687" s="11">
        <v>250</v>
      </c>
      <c r="T1687" s="11">
        <v>30</v>
      </c>
      <c r="W1687" s="11">
        <v>20</v>
      </c>
      <c r="X1687" s="11">
        <v>1</v>
      </c>
      <c r="Y1687" s="11">
        <v>58</v>
      </c>
      <c r="Z1687">
        <v>22.9862</v>
      </c>
    </row>
    <row r="1688" spans="14:26" x14ac:dyDescent="0.25">
      <c r="N1688" s="11">
        <v>1.5</v>
      </c>
      <c r="O1688" s="11">
        <v>5</v>
      </c>
      <c r="P1688" s="11">
        <v>5</v>
      </c>
      <c r="Q1688" s="11">
        <v>10.4</v>
      </c>
      <c r="R1688" s="11">
        <v>46.7</v>
      </c>
      <c r="S1688" s="11">
        <v>250</v>
      </c>
      <c r="T1688" s="11">
        <v>30</v>
      </c>
      <c r="W1688" s="11">
        <v>20</v>
      </c>
      <c r="X1688" s="11">
        <v>1</v>
      </c>
      <c r="Y1688" s="11">
        <v>0</v>
      </c>
      <c r="Z1688">
        <v>9.3454999999999995</v>
      </c>
    </row>
    <row r="1689" spans="14:26" x14ac:dyDescent="0.25">
      <c r="N1689" s="11">
        <v>1.5</v>
      </c>
      <c r="O1689" s="11">
        <v>5</v>
      </c>
      <c r="P1689" s="11">
        <v>5</v>
      </c>
      <c r="Q1689" s="11">
        <v>10.4</v>
      </c>
      <c r="R1689" s="11">
        <v>46.7</v>
      </c>
      <c r="S1689" s="11">
        <v>250</v>
      </c>
      <c r="T1689" s="11">
        <v>30</v>
      </c>
      <c r="W1689" s="11">
        <v>20</v>
      </c>
      <c r="X1689" s="11">
        <v>1</v>
      </c>
      <c r="Y1689" s="11">
        <v>7</v>
      </c>
      <c r="Z1689">
        <v>16.698699999999999</v>
      </c>
    </row>
    <row r="1690" spans="14:26" x14ac:dyDescent="0.25">
      <c r="N1690" s="11">
        <v>1.5</v>
      </c>
      <c r="O1690" s="11">
        <v>5</v>
      </c>
      <c r="P1690" s="11">
        <v>5</v>
      </c>
      <c r="Q1690" s="11">
        <v>10.4</v>
      </c>
      <c r="R1690" s="11">
        <v>46.7</v>
      </c>
      <c r="S1690" s="11">
        <v>250</v>
      </c>
      <c r="T1690" s="11">
        <v>30</v>
      </c>
      <c r="W1690" s="11">
        <v>20</v>
      </c>
      <c r="X1690" s="11">
        <v>1</v>
      </c>
      <c r="Y1690" s="11">
        <v>15</v>
      </c>
      <c r="Z1690">
        <v>19.3096</v>
      </c>
    </row>
    <row r="1691" spans="14:26" x14ac:dyDescent="0.25">
      <c r="N1691" s="11">
        <v>1.5</v>
      </c>
      <c r="O1691" s="11">
        <v>5</v>
      </c>
      <c r="P1691" s="11">
        <v>5</v>
      </c>
      <c r="Q1691" s="11">
        <v>10.4</v>
      </c>
      <c r="R1691" s="11">
        <v>46.7</v>
      </c>
      <c r="S1691" s="11">
        <v>250</v>
      </c>
      <c r="T1691" s="11">
        <v>30</v>
      </c>
      <c r="W1691" s="11">
        <v>20</v>
      </c>
      <c r="X1691" s="11">
        <v>1</v>
      </c>
      <c r="Y1691" s="11">
        <v>23</v>
      </c>
      <c r="Z1691">
        <v>21.281199999999998</v>
      </c>
    </row>
    <row r="1692" spans="14:26" x14ac:dyDescent="0.25">
      <c r="N1692" s="11">
        <v>1.5</v>
      </c>
      <c r="O1692" s="11">
        <v>5</v>
      </c>
      <c r="P1692" s="11">
        <v>5</v>
      </c>
      <c r="Q1692" s="11">
        <v>10.4</v>
      </c>
      <c r="R1692" s="11">
        <v>46.7</v>
      </c>
      <c r="S1692" s="11">
        <v>250</v>
      </c>
      <c r="T1692" s="11">
        <v>30</v>
      </c>
      <c r="W1692" s="11">
        <v>20</v>
      </c>
      <c r="X1692" s="11">
        <v>1</v>
      </c>
      <c r="Y1692" s="11">
        <v>30</v>
      </c>
      <c r="Z1692">
        <v>15.4732</v>
      </c>
    </row>
    <row r="1693" spans="14:26" x14ac:dyDescent="0.25">
      <c r="N1693" s="11">
        <v>1.5</v>
      </c>
      <c r="O1693" s="11">
        <v>5</v>
      </c>
      <c r="P1693" s="11">
        <v>5</v>
      </c>
      <c r="Q1693" s="11">
        <v>10.4</v>
      </c>
      <c r="R1693" s="11">
        <v>46.7</v>
      </c>
      <c r="S1693" s="11">
        <v>250</v>
      </c>
      <c r="T1693" s="11">
        <v>30</v>
      </c>
      <c r="W1693" s="11">
        <v>20</v>
      </c>
      <c r="X1693" s="11">
        <v>1</v>
      </c>
      <c r="Y1693" s="11">
        <v>37</v>
      </c>
      <c r="Z1693">
        <v>19.762599999999999</v>
      </c>
    </row>
    <row r="1694" spans="14:26" x14ac:dyDescent="0.25">
      <c r="N1694" s="11">
        <v>1.5</v>
      </c>
      <c r="O1694" s="11">
        <v>5</v>
      </c>
      <c r="P1694" s="11">
        <v>5</v>
      </c>
      <c r="Q1694" s="11">
        <v>10.4</v>
      </c>
      <c r="R1694" s="11">
        <v>46.7</v>
      </c>
      <c r="S1694" s="11">
        <v>250</v>
      </c>
      <c r="T1694" s="11">
        <v>30</v>
      </c>
      <c r="W1694" s="11">
        <v>20</v>
      </c>
      <c r="X1694" s="11">
        <v>1</v>
      </c>
      <c r="Y1694" s="11">
        <v>44</v>
      </c>
      <c r="Z1694">
        <v>20.828199999999999</v>
      </c>
    </row>
    <row r="1695" spans="14:26" x14ac:dyDescent="0.25">
      <c r="N1695" s="11">
        <v>1.5</v>
      </c>
      <c r="O1695" s="11">
        <v>5</v>
      </c>
      <c r="P1695" s="11">
        <v>5</v>
      </c>
      <c r="Q1695" s="11">
        <v>10.4</v>
      </c>
      <c r="R1695" s="11">
        <v>46.7</v>
      </c>
      <c r="S1695" s="11">
        <v>250</v>
      </c>
      <c r="T1695" s="11">
        <v>30</v>
      </c>
      <c r="W1695" s="11">
        <v>20</v>
      </c>
      <c r="X1695" s="11">
        <v>1</v>
      </c>
      <c r="Y1695" s="11">
        <v>51</v>
      </c>
      <c r="Z1695">
        <v>10.571099999999999</v>
      </c>
    </row>
    <row r="1696" spans="14:26" x14ac:dyDescent="0.25">
      <c r="N1696" s="11">
        <v>1.5</v>
      </c>
      <c r="O1696" s="11">
        <v>5</v>
      </c>
      <c r="P1696" s="11">
        <v>5</v>
      </c>
      <c r="Q1696" s="11">
        <v>10.4</v>
      </c>
      <c r="R1696" s="11">
        <v>46.7</v>
      </c>
      <c r="S1696" s="11">
        <v>250</v>
      </c>
      <c r="T1696" s="11">
        <v>30</v>
      </c>
      <c r="W1696" s="11">
        <v>20</v>
      </c>
      <c r="X1696" s="11">
        <v>1</v>
      </c>
      <c r="Y1696" s="11">
        <v>58</v>
      </c>
      <c r="Z1696">
        <v>24.2118</v>
      </c>
    </row>
    <row r="1697" spans="14:26" x14ac:dyDescent="0.25">
      <c r="N1697" s="11">
        <v>1.5</v>
      </c>
      <c r="O1697" s="11">
        <v>1</v>
      </c>
      <c r="P1697" s="11">
        <v>5</v>
      </c>
      <c r="Q1697" s="11">
        <v>10.4</v>
      </c>
      <c r="R1697" s="11">
        <v>46.7</v>
      </c>
      <c r="S1697" s="11">
        <v>315</v>
      </c>
      <c r="T1697" s="11">
        <v>10</v>
      </c>
      <c r="W1697" s="11">
        <v>76</v>
      </c>
      <c r="X1697" s="11">
        <v>1</v>
      </c>
      <c r="Y1697" s="11">
        <v>71</v>
      </c>
      <c r="Z1697" s="11">
        <v>0.2</v>
      </c>
    </row>
    <row r="1698" spans="14:26" x14ac:dyDescent="0.25">
      <c r="N1698" s="11">
        <v>1.5</v>
      </c>
      <c r="O1698" s="11">
        <v>1</v>
      </c>
      <c r="P1698" s="11">
        <v>5</v>
      </c>
      <c r="Q1698" s="11">
        <v>10.4</v>
      </c>
      <c r="R1698" s="11">
        <v>46.7</v>
      </c>
      <c r="S1698" s="11">
        <v>315</v>
      </c>
      <c r="T1698" s="11">
        <v>20</v>
      </c>
      <c r="W1698" s="11">
        <v>76</v>
      </c>
      <c r="X1698" s="11">
        <v>1</v>
      </c>
      <c r="Y1698" s="11">
        <v>71</v>
      </c>
      <c r="Z1698" s="11">
        <v>0.2</v>
      </c>
    </row>
    <row r="1699" spans="14:26" x14ac:dyDescent="0.25">
      <c r="N1699" s="11">
        <v>1.5</v>
      </c>
      <c r="O1699" s="11">
        <v>1</v>
      </c>
      <c r="P1699" s="11">
        <v>5</v>
      </c>
      <c r="Q1699" s="11">
        <v>10.4</v>
      </c>
      <c r="R1699" s="11">
        <v>46.7</v>
      </c>
      <c r="S1699" s="11">
        <v>315</v>
      </c>
      <c r="T1699" s="11">
        <v>30</v>
      </c>
      <c r="W1699" s="11">
        <v>76</v>
      </c>
      <c r="X1699" s="11">
        <v>1</v>
      </c>
      <c r="Y1699" s="11">
        <v>71</v>
      </c>
      <c r="Z1699" s="11">
        <v>0.2</v>
      </c>
    </row>
    <row r="1700" spans="14:26" x14ac:dyDescent="0.25">
      <c r="N1700" s="11">
        <v>1.5</v>
      </c>
      <c r="O1700" s="11">
        <v>1</v>
      </c>
      <c r="P1700" s="11">
        <v>5</v>
      </c>
      <c r="Q1700" s="11">
        <v>10.4</v>
      </c>
      <c r="R1700" s="11">
        <v>46.7</v>
      </c>
      <c r="S1700" s="11">
        <v>315</v>
      </c>
      <c r="T1700" s="11">
        <v>40</v>
      </c>
      <c r="W1700" s="11">
        <v>76</v>
      </c>
      <c r="X1700" s="11">
        <v>1</v>
      </c>
      <c r="Y1700" s="11">
        <v>71</v>
      </c>
      <c r="Z1700" s="11">
        <v>0.2</v>
      </c>
    </row>
    <row r="1701" spans="14:26" x14ac:dyDescent="0.25">
      <c r="N1701" s="11">
        <v>1.5</v>
      </c>
      <c r="O1701" s="11">
        <v>1</v>
      </c>
      <c r="P1701" s="11">
        <v>5</v>
      </c>
      <c r="Q1701" s="11">
        <v>10.4</v>
      </c>
      <c r="R1701" s="11">
        <v>46.7</v>
      </c>
      <c r="S1701" s="11">
        <v>315</v>
      </c>
      <c r="T1701" s="11">
        <v>50</v>
      </c>
      <c r="W1701" s="11">
        <v>76</v>
      </c>
      <c r="X1701" s="11">
        <v>1</v>
      </c>
      <c r="Y1701" s="11">
        <v>71</v>
      </c>
      <c r="Z1701" s="11">
        <v>0.18</v>
      </c>
    </row>
    <row r="1702" spans="14:26" x14ac:dyDescent="0.25">
      <c r="N1702" s="11">
        <v>1.5</v>
      </c>
      <c r="O1702" s="11">
        <v>1</v>
      </c>
      <c r="P1702" s="11">
        <v>5</v>
      </c>
      <c r="Q1702" s="11">
        <v>10.4</v>
      </c>
      <c r="R1702" s="11">
        <v>46.7</v>
      </c>
      <c r="S1702" s="11">
        <v>315</v>
      </c>
      <c r="T1702" s="11">
        <v>60</v>
      </c>
      <c r="W1702" s="11">
        <v>76</v>
      </c>
      <c r="X1702" s="11">
        <v>1</v>
      </c>
      <c r="Y1702" s="11">
        <v>71</v>
      </c>
      <c r="Z1702" s="11">
        <v>0.16</v>
      </c>
    </row>
    <row r="1703" spans="14:26" x14ac:dyDescent="0.25">
      <c r="N1703" s="11">
        <v>1.5</v>
      </c>
      <c r="O1703" s="11">
        <v>1</v>
      </c>
      <c r="P1703" s="11">
        <v>5</v>
      </c>
      <c r="Q1703" s="11">
        <v>10.4</v>
      </c>
      <c r="R1703" s="11">
        <v>46.7</v>
      </c>
      <c r="S1703" s="11">
        <v>405</v>
      </c>
      <c r="T1703" s="11">
        <v>10</v>
      </c>
      <c r="W1703" s="11">
        <v>76</v>
      </c>
      <c r="X1703" s="11">
        <v>1</v>
      </c>
      <c r="Y1703" s="11">
        <v>71</v>
      </c>
      <c r="Z1703" s="11">
        <v>0.18</v>
      </c>
    </row>
    <row r="1704" spans="14:26" x14ac:dyDescent="0.25">
      <c r="N1704" s="11">
        <v>1.5</v>
      </c>
      <c r="O1704" s="11">
        <v>1</v>
      </c>
      <c r="P1704" s="11">
        <v>5</v>
      </c>
      <c r="Q1704" s="11">
        <v>10.4</v>
      </c>
      <c r="R1704" s="11">
        <v>46.7</v>
      </c>
      <c r="S1704" s="11">
        <v>405</v>
      </c>
      <c r="T1704" s="11">
        <v>20</v>
      </c>
      <c r="W1704" s="11">
        <v>76</v>
      </c>
      <c r="X1704" s="11">
        <v>1</v>
      </c>
      <c r="Y1704" s="11">
        <v>71</v>
      </c>
      <c r="Z1704" s="11">
        <v>0.18</v>
      </c>
    </row>
    <row r="1705" spans="14:26" x14ac:dyDescent="0.25">
      <c r="N1705" s="11">
        <v>1.5</v>
      </c>
      <c r="O1705" s="11">
        <v>1</v>
      </c>
      <c r="P1705" s="11">
        <v>5</v>
      </c>
      <c r="Q1705" s="11">
        <v>10.4</v>
      </c>
      <c r="R1705" s="11">
        <v>46.7</v>
      </c>
      <c r="S1705" s="11">
        <v>405</v>
      </c>
      <c r="T1705" s="11">
        <v>30</v>
      </c>
      <c r="W1705" s="11">
        <v>76</v>
      </c>
      <c r="X1705" s="11">
        <v>1</v>
      </c>
      <c r="Y1705" s="11">
        <v>71</v>
      </c>
      <c r="Z1705" s="11">
        <v>0.18</v>
      </c>
    </row>
    <row r="1706" spans="14:26" x14ac:dyDescent="0.25">
      <c r="N1706" s="11">
        <v>1.5</v>
      </c>
      <c r="O1706" s="11">
        <v>1</v>
      </c>
      <c r="P1706" s="11">
        <v>5</v>
      </c>
      <c r="Q1706" s="11">
        <v>10.4</v>
      </c>
      <c r="R1706" s="11">
        <v>46.7</v>
      </c>
      <c r="S1706" s="11">
        <v>405</v>
      </c>
      <c r="T1706" s="11">
        <v>40</v>
      </c>
      <c r="W1706" s="11">
        <v>76</v>
      </c>
      <c r="X1706" s="11">
        <v>1</v>
      </c>
      <c r="Y1706" s="11">
        <v>71</v>
      </c>
      <c r="Z1706" s="11">
        <v>0.16</v>
      </c>
    </row>
    <row r="1707" spans="14:26" x14ac:dyDescent="0.25">
      <c r="N1707" s="11">
        <v>1.5</v>
      </c>
      <c r="O1707" s="11">
        <v>1</v>
      </c>
      <c r="P1707" s="11">
        <v>5</v>
      </c>
      <c r="Q1707" s="11">
        <v>10.4</v>
      </c>
      <c r="R1707" s="11">
        <v>46.7</v>
      </c>
      <c r="S1707" s="11">
        <v>405</v>
      </c>
      <c r="T1707" s="11">
        <v>50</v>
      </c>
      <c r="W1707" s="11">
        <v>76</v>
      </c>
      <c r="X1707" s="11">
        <v>1</v>
      </c>
      <c r="Y1707" s="11">
        <v>71</v>
      </c>
      <c r="Z1707" s="11">
        <v>0.11</v>
      </c>
    </row>
    <row r="1708" spans="14:26" x14ac:dyDescent="0.25">
      <c r="N1708" s="11">
        <v>1.5</v>
      </c>
      <c r="O1708" s="11">
        <v>1</v>
      </c>
      <c r="P1708" s="11">
        <v>5</v>
      </c>
      <c r="Q1708" s="11">
        <v>10.4</v>
      </c>
      <c r="R1708" s="11">
        <v>46.7</v>
      </c>
      <c r="S1708" s="11">
        <v>405</v>
      </c>
      <c r="T1708" s="11">
        <v>60</v>
      </c>
      <c r="W1708" s="11">
        <v>76</v>
      </c>
      <c r="X1708" s="11">
        <v>1</v>
      </c>
      <c r="Y1708" s="11">
        <v>71</v>
      </c>
      <c r="Z1708" s="11">
        <v>7.0000000000000007E-2</v>
      </c>
    </row>
    <row r="1709" spans="14:26" x14ac:dyDescent="0.25">
      <c r="N1709" s="11">
        <v>1.5</v>
      </c>
      <c r="O1709" s="11">
        <v>1</v>
      </c>
      <c r="P1709" s="11">
        <v>5</v>
      </c>
      <c r="Q1709" s="11">
        <v>10.4</v>
      </c>
      <c r="R1709" s="11">
        <v>46.7</v>
      </c>
      <c r="S1709" s="11">
        <v>498</v>
      </c>
      <c r="T1709" s="11">
        <v>10</v>
      </c>
      <c r="W1709" s="11">
        <v>76</v>
      </c>
      <c r="X1709" s="11">
        <v>1</v>
      </c>
      <c r="Y1709" s="11">
        <v>71</v>
      </c>
      <c r="Z1709" s="11">
        <v>0.15</v>
      </c>
    </row>
    <row r="1710" spans="14:26" x14ac:dyDescent="0.25">
      <c r="N1710" s="11">
        <v>1.5</v>
      </c>
      <c r="O1710" s="11">
        <v>1</v>
      </c>
      <c r="P1710" s="11">
        <v>5</v>
      </c>
      <c r="Q1710" s="11">
        <v>10.4</v>
      </c>
      <c r="R1710" s="11">
        <v>46.7</v>
      </c>
      <c r="S1710" s="11">
        <v>498</v>
      </c>
      <c r="T1710" s="11">
        <v>20</v>
      </c>
      <c r="W1710" s="11">
        <v>76</v>
      </c>
      <c r="X1710" s="11">
        <v>1</v>
      </c>
      <c r="Y1710" s="11">
        <v>71</v>
      </c>
      <c r="Z1710" s="11">
        <v>0.15</v>
      </c>
    </row>
    <row r="1711" spans="14:26" x14ac:dyDescent="0.25">
      <c r="N1711" s="11">
        <v>1.5</v>
      </c>
      <c r="O1711" s="11">
        <v>1</v>
      </c>
      <c r="P1711" s="11">
        <v>5</v>
      </c>
      <c r="Q1711" s="11">
        <v>10.4</v>
      </c>
      <c r="R1711" s="11">
        <v>46.7</v>
      </c>
      <c r="S1711" s="11">
        <v>498</v>
      </c>
      <c r="T1711" s="11">
        <v>30</v>
      </c>
      <c r="W1711" s="11">
        <v>76</v>
      </c>
      <c r="X1711" s="11">
        <v>1</v>
      </c>
      <c r="Y1711" s="11">
        <v>71</v>
      </c>
      <c r="Z1711" s="11">
        <v>0.15</v>
      </c>
    </row>
    <row r="1712" spans="14:26" x14ac:dyDescent="0.25">
      <c r="N1712" s="11">
        <v>1.5</v>
      </c>
      <c r="O1712" s="11">
        <v>1</v>
      </c>
      <c r="P1712" s="11">
        <v>5</v>
      </c>
      <c r="Q1712" s="11">
        <v>10.4</v>
      </c>
      <c r="R1712" s="11">
        <v>46.7</v>
      </c>
      <c r="S1712" s="11">
        <v>498</v>
      </c>
      <c r="T1712" s="11">
        <v>40</v>
      </c>
      <c r="W1712" s="11">
        <v>76</v>
      </c>
      <c r="X1712" s="11">
        <v>1</v>
      </c>
      <c r="Y1712" s="11">
        <v>71</v>
      </c>
      <c r="Z1712" s="11">
        <v>0.15</v>
      </c>
    </row>
    <row r="1713" spans="14:26" x14ac:dyDescent="0.25">
      <c r="N1713" s="11">
        <v>1.5</v>
      </c>
      <c r="O1713" s="11">
        <v>1</v>
      </c>
      <c r="P1713" s="11">
        <v>5</v>
      </c>
      <c r="Q1713" s="11">
        <v>10.4</v>
      </c>
      <c r="R1713" s="11">
        <v>46.7</v>
      </c>
      <c r="S1713" s="11">
        <v>498</v>
      </c>
      <c r="T1713" s="11">
        <v>50</v>
      </c>
      <c r="W1713" s="11">
        <v>76</v>
      </c>
      <c r="X1713" s="11">
        <v>1</v>
      </c>
      <c r="Y1713" s="11">
        <v>71</v>
      </c>
      <c r="Z1713" s="11">
        <v>0.12</v>
      </c>
    </row>
    <row r="1714" spans="14:26" x14ac:dyDescent="0.25">
      <c r="N1714" s="11">
        <v>1.5</v>
      </c>
      <c r="O1714" s="11">
        <v>1</v>
      </c>
      <c r="P1714" s="11">
        <v>5</v>
      </c>
      <c r="Q1714" s="11">
        <v>10.4</v>
      </c>
      <c r="R1714" s="11">
        <v>46.7</v>
      </c>
      <c r="S1714" s="11">
        <v>498</v>
      </c>
      <c r="T1714" s="11">
        <v>60</v>
      </c>
      <c r="W1714" s="11">
        <v>76</v>
      </c>
      <c r="X1714" s="11">
        <v>1</v>
      </c>
      <c r="Y1714" s="11">
        <v>71</v>
      </c>
      <c r="Z1714" s="11">
        <v>0.19</v>
      </c>
    </row>
    <row r="1715" spans="14:26" x14ac:dyDescent="0.25">
      <c r="N1715" s="11">
        <v>1.48</v>
      </c>
      <c r="O1715" s="11">
        <v>0.4</v>
      </c>
      <c r="P1715" s="11">
        <v>5</v>
      </c>
      <c r="Q1715" s="11">
        <v>11.3</v>
      </c>
      <c r="R1715" s="11">
        <v>45.7</v>
      </c>
      <c r="S1715" s="11">
        <v>0</v>
      </c>
      <c r="T1715" s="11">
        <v>20</v>
      </c>
      <c r="W1715" s="11">
        <v>0</v>
      </c>
      <c r="X1715" s="11">
        <v>1</v>
      </c>
      <c r="Y1715" s="11">
        <v>0</v>
      </c>
      <c r="Z1715" s="11">
        <v>11.44</v>
      </c>
    </row>
    <row r="1716" spans="14:26" x14ac:dyDescent="0.25">
      <c r="N1716" s="11">
        <v>1.48</v>
      </c>
      <c r="O1716" s="11">
        <v>1.98</v>
      </c>
      <c r="P1716" s="11">
        <v>5</v>
      </c>
      <c r="Q1716" s="11">
        <v>11.3</v>
      </c>
      <c r="R1716" s="11">
        <v>45.7</v>
      </c>
      <c r="S1716" s="11">
        <v>0</v>
      </c>
      <c r="T1716" s="11">
        <v>20</v>
      </c>
      <c r="W1716" s="11">
        <v>0</v>
      </c>
      <c r="X1716" s="11">
        <v>1</v>
      </c>
      <c r="Y1716" s="11">
        <v>0</v>
      </c>
      <c r="Z1716" s="11">
        <v>11.14</v>
      </c>
    </row>
    <row r="1717" spans="14:26" x14ac:dyDescent="0.25">
      <c r="N1717" s="11">
        <v>1.48</v>
      </c>
      <c r="O1717" s="11">
        <v>2.37</v>
      </c>
      <c r="P1717" s="11">
        <v>5</v>
      </c>
      <c r="Q1717" s="11">
        <v>11.3</v>
      </c>
      <c r="R1717" s="11">
        <v>45.7</v>
      </c>
      <c r="S1717" s="11">
        <v>0</v>
      </c>
      <c r="T1717" s="11">
        <v>20</v>
      </c>
      <c r="W1717" s="11">
        <v>0</v>
      </c>
      <c r="X1717" s="11">
        <v>1</v>
      </c>
      <c r="Y1717" s="11">
        <v>0</v>
      </c>
      <c r="Z1717" s="11">
        <v>10.039999999999999</v>
      </c>
    </row>
    <row r="1718" spans="14:26" x14ac:dyDescent="0.25">
      <c r="N1718" s="11">
        <v>1.48</v>
      </c>
      <c r="O1718" s="11">
        <v>2.77</v>
      </c>
      <c r="P1718" s="11">
        <v>5</v>
      </c>
      <c r="Q1718" s="11">
        <v>11.3</v>
      </c>
      <c r="R1718" s="11">
        <v>45.7</v>
      </c>
      <c r="S1718" s="11">
        <v>0</v>
      </c>
      <c r="T1718" s="11">
        <v>20</v>
      </c>
      <c r="W1718" s="11">
        <v>0</v>
      </c>
      <c r="X1718" s="11">
        <v>1</v>
      </c>
      <c r="Y1718" s="11">
        <v>0</v>
      </c>
      <c r="Z1718" s="11">
        <v>10.95</v>
      </c>
    </row>
    <row r="1719" spans="14:26" x14ac:dyDescent="0.25">
      <c r="N1719" s="11">
        <v>1.48</v>
      </c>
      <c r="O1719" s="11">
        <v>2.93</v>
      </c>
      <c r="P1719" s="11">
        <v>5</v>
      </c>
      <c r="Q1719" s="11">
        <v>11.3</v>
      </c>
      <c r="R1719" s="11">
        <v>45.7</v>
      </c>
      <c r="S1719" s="11">
        <v>0</v>
      </c>
      <c r="T1719" s="11">
        <v>20</v>
      </c>
      <c r="W1719" s="11">
        <v>0</v>
      </c>
      <c r="X1719" s="11">
        <v>1</v>
      </c>
      <c r="Y1719" s="11">
        <v>0</v>
      </c>
      <c r="Z1719" s="11">
        <v>11.59</v>
      </c>
    </row>
    <row r="1720" spans="14:26" x14ac:dyDescent="0.25">
      <c r="N1720" s="11">
        <v>1.48</v>
      </c>
      <c r="O1720" s="11">
        <v>3.56</v>
      </c>
      <c r="P1720" s="11">
        <v>5</v>
      </c>
      <c r="Q1720" s="11">
        <v>11.3</v>
      </c>
      <c r="R1720" s="11">
        <v>45.7</v>
      </c>
      <c r="S1720" s="11">
        <v>0</v>
      </c>
      <c r="T1720" s="11">
        <v>20</v>
      </c>
      <c r="W1720" s="11">
        <v>0</v>
      </c>
      <c r="X1720" s="11">
        <v>1</v>
      </c>
      <c r="Y1720" s="11">
        <v>0</v>
      </c>
      <c r="Z1720" s="11">
        <v>10.89</v>
      </c>
    </row>
    <row r="1721" spans="14:26" x14ac:dyDescent="0.25">
      <c r="N1721" s="11">
        <v>1.48</v>
      </c>
      <c r="O1721" s="11">
        <v>0.4</v>
      </c>
      <c r="P1721" s="11">
        <v>5</v>
      </c>
      <c r="Q1721" s="11">
        <v>11.3</v>
      </c>
      <c r="R1721" s="11">
        <v>45.7</v>
      </c>
      <c r="S1721" s="11">
        <v>0</v>
      </c>
      <c r="T1721" s="11">
        <v>50</v>
      </c>
      <c r="W1721" s="11">
        <v>0</v>
      </c>
      <c r="X1721" s="11">
        <v>1</v>
      </c>
      <c r="Y1721" s="11">
        <v>0</v>
      </c>
      <c r="Z1721" s="11">
        <v>12.02</v>
      </c>
    </row>
    <row r="1722" spans="14:26" x14ac:dyDescent="0.25">
      <c r="N1722" s="11">
        <v>1.48</v>
      </c>
      <c r="O1722" s="11">
        <v>1.98</v>
      </c>
      <c r="P1722" s="11">
        <v>5</v>
      </c>
      <c r="Q1722" s="11">
        <v>11.3</v>
      </c>
      <c r="R1722" s="11">
        <v>45.7</v>
      </c>
      <c r="S1722" s="11">
        <v>0</v>
      </c>
      <c r="T1722" s="11">
        <v>50</v>
      </c>
      <c r="W1722" s="11">
        <v>0</v>
      </c>
      <c r="X1722" s="11">
        <v>1</v>
      </c>
      <c r="Y1722" s="11">
        <v>0</v>
      </c>
      <c r="Z1722" s="11">
        <v>11.93</v>
      </c>
    </row>
    <row r="1723" spans="14:26" x14ac:dyDescent="0.25">
      <c r="N1723" s="11">
        <v>1.48</v>
      </c>
      <c r="O1723" s="11">
        <v>2.37</v>
      </c>
      <c r="P1723" s="11">
        <v>5</v>
      </c>
      <c r="Q1723" s="11">
        <v>11.3</v>
      </c>
      <c r="R1723" s="11">
        <v>45.7</v>
      </c>
      <c r="S1723" s="11">
        <v>0</v>
      </c>
      <c r="T1723" s="11">
        <v>50</v>
      </c>
      <c r="W1723" s="11">
        <v>0</v>
      </c>
      <c r="X1723" s="11">
        <v>1</v>
      </c>
      <c r="Y1723" s="11">
        <v>0</v>
      </c>
      <c r="Z1723" s="11">
        <v>11.03</v>
      </c>
    </row>
    <row r="1724" spans="14:26" x14ac:dyDescent="0.25">
      <c r="N1724" s="11">
        <v>1.48</v>
      </c>
      <c r="O1724" s="11">
        <v>2.77</v>
      </c>
      <c r="P1724" s="11">
        <v>5</v>
      </c>
      <c r="Q1724" s="11">
        <v>11.3</v>
      </c>
      <c r="R1724" s="11">
        <v>45.7</v>
      </c>
      <c r="S1724" s="11">
        <v>0</v>
      </c>
      <c r="T1724" s="11">
        <v>50</v>
      </c>
      <c r="W1724" s="11">
        <v>0</v>
      </c>
      <c r="X1724" s="11">
        <v>1</v>
      </c>
      <c r="Y1724" s="11">
        <v>0</v>
      </c>
      <c r="Z1724" s="11">
        <v>9.8800000000000008</v>
      </c>
    </row>
    <row r="1725" spans="14:26" x14ac:dyDescent="0.25">
      <c r="N1725" s="11">
        <v>1.48</v>
      </c>
      <c r="O1725" s="11">
        <v>2.93</v>
      </c>
      <c r="P1725" s="11">
        <v>5</v>
      </c>
      <c r="Q1725" s="11">
        <v>11.3</v>
      </c>
      <c r="R1725" s="11">
        <v>45.7</v>
      </c>
      <c r="S1725" s="11">
        <v>0</v>
      </c>
      <c r="T1725" s="11">
        <v>50</v>
      </c>
      <c r="W1725" s="11">
        <v>0</v>
      </c>
      <c r="X1725" s="11">
        <v>1</v>
      </c>
      <c r="Y1725" s="11">
        <v>0</v>
      </c>
      <c r="Z1725" s="11">
        <v>11.35</v>
      </c>
    </row>
    <row r="1726" spans="14:26" x14ac:dyDescent="0.25">
      <c r="N1726" s="11">
        <v>1.48</v>
      </c>
      <c r="O1726" s="11">
        <v>3.56</v>
      </c>
      <c r="P1726" s="11">
        <v>5</v>
      </c>
      <c r="Q1726" s="11">
        <v>11.3</v>
      </c>
      <c r="R1726" s="11">
        <v>45.7</v>
      </c>
      <c r="S1726" s="11">
        <v>0</v>
      </c>
      <c r="T1726" s="11">
        <v>50</v>
      </c>
      <c r="W1726" s="11">
        <v>0</v>
      </c>
      <c r="X1726" s="11">
        <v>1</v>
      </c>
      <c r="Y1726" s="11">
        <v>0</v>
      </c>
      <c r="Z1726" s="11">
        <v>10.63</v>
      </c>
    </row>
    <row r="1727" spans="14:26" x14ac:dyDescent="0.25">
      <c r="N1727" s="11">
        <v>1.48</v>
      </c>
      <c r="O1727" s="11">
        <v>0.4</v>
      </c>
      <c r="P1727" s="11">
        <v>5</v>
      </c>
      <c r="Q1727" s="11">
        <v>11.3</v>
      </c>
      <c r="R1727" s="11">
        <v>45.7</v>
      </c>
      <c r="S1727" s="11">
        <v>0</v>
      </c>
      <c r="T1727" s="11">
        <v>100</v>
      </c>
      <c r="W1727" s="11">
        <v>0</v>
      </c>
      <c r="X1727" s="11">
        <v>1</v>
      </c>
      <c r="Y1727" s="11">
        <v>0</v>
      </c>
      <c r="Z1727" s="11">
        <v>10.87</v>
      </c>
    </row>
    <row r="1728" spans="14:26" x14ac:dyDescent="0.25">
      <c r="N1728" s="11">
        <v>1.48</v>
      </c>
      <c r="O1728" s="11">
        <v>1.98</v>
      </c>
      <c r="P1728" s="11">
        <v>5</v>
      </c>
      <c r="Q1728" s="11">
        <v>11.3</v>
      </c>
      <c r="R1728" s="11">
        <v>45.7</v>
      </c>
      <c r="S1728" s="11">
        <v>0</v>
      </c>
      <c r="T1728" s="11">
        <v>100</v>
      </c>
      <c r="W1728" s="11">
        <v>0</v>
      </c>
      <c r="X1728" s="11">
        <v>1</v>
      </c>
      <c r="Y1728" s="11">
        <v>0</v>
      </c>
      <c r="Z1728" s="11">
        <v>11.94</v>
      </c>
    </row>
    <row r="1729" spans="14:26" x14ac:dyDescent="0.25">
      <c r="N1729" s="11">
        <v>1.48</v>
      </c>
      <c r="O1729" s="11">
        <v>2.37</v>
      </c>
      <c r="P1729" s="11">
        <v>5</v>
      </c>
      <c r="Q1729" s="11">
        <v>11.3</v>
      </c>
      <c r="R1729" s="11">
        <v>45.7</v>
      </c>
      <c r="S1729" s="11">
        <v>0</v>
      </c>
      <c r="T1729" s="11">
        <v>100</v>
      </c>
      <c r="W1729" s="11">
        <v>0</v>
      </c>
      <c r="X1729" s="11">
        <v>1</v>
      </c>
      <c r="Y1729" s="11">
        <v>0</v>
      </c>
      <c r="Z1729" s="11">
        <v>11.23</v>
      </c>
    </row>
    <row r="1730" spans="14:26" x14ac:dyDescent="0.25">
      <c r="N1730" s="11">
        <v>1.48</v>
      </c>
      <c r="O1730" s="11">
        <v>2.77</v>
      </c>
      <c r="P1730" s="11">
        <v>5</v>
      </c>
      <c r="Q1730" s="11">
        <v>11.3</v>
      </c>
      <c r="R1730" s="11">
        <v>45.7</v>
      </c>
      <c r="S1730" s="11">
        <v>0</v>
      </c>
      <c r="T1730" s="11">
        <v>100</v>
      </c>
      <c r="W1730" s="11">
        <v>0</v>
      </c>
      <c r="X1730" s="11">
        <v>1</v>
      </c>
      <c r="Y1730" s="11">
        <v>0</v>
      </c>
      <c r="Z1730" s="11">
        <v>8.91</v>
      </c>
    </row>
    <row r="1731" spans="14:26" x14ac:dyDescent="0.25">
      <c r="N1731" s="11">
        <v>1.48</v>
      </c>
      <c r="O1731" s="11">
        <v>2.93</v>
      </c>
      <c r="P1731" s="11">
        <v>5</v>
      </c>
      <c r="Q1731" s="11">
        <v>11.3</v>
      </c>
      <c r="R1731" s="11">
        <v>45.7</v>
      </c>
      <c r="S1731" s="11">
        <v>0</v>
      </c>
      <c r="T1731" s="11">
        <v>100</v>
      </c>
      <c r="W1731" s="11">
        <v>0</v>
      </c>
      <c r="X1731" s="11">
        <v>1</v>
      </c>
      <c r="Y1731" s="11">
        <v>0</v>
      </c>
      <c r="Z1731" s="11">
        <v>11.09</v>
      </c>
    </row>
    <row r="1732" spans="14:26" x14ac:dyDescent="0.25">
      <c r="N1732" s="11">
        <v>1.48</v>
      </c>
      <c r="O1732" s="11">
        <v>3.56</v>
      </c>
      <c r="P1732" s="11">
        <v>5</v>
      </c>
      <c r="Q1732" s="11">
        <v>11.3</v>
      </c>
      <c r="R1732" s="11">
        <v>45.7</v>
      </c>
      <c r="S1732" s="11">
        <v>0</v>
      </c>
      <c r="T1732" s="11">
        <v>100</v>
      </c>
      <c r="W1732" s="11">
        <v>0</v>
      </c>
      <c r="X1732" s="11">
        <v>1</v>
      </c>
      <c r="Y1732" s="11">
        <v>0</v>
      </c>
      <c r="Z1732" s="11">
        <v>11.28</v>
      </c>
    </row>
    <row r="1733" spans="14:26" x14ac:dyDescent="0.25">
      <c r="N1733" s="11">
        <v>1.48</v>
      </c>
      <c r="O1733" s="11">
        <v>0.4</v>
      </c>
      <c r="P1733" s="11">
        <v>5</v>
      </c>
      <c r="Q1733" s="11">
        <v>11.3</v>
      </c>
      <c r="R1733" s="11">
        <v>45.7</v>
      </c>
      <c r="S1733">
        <v>297</v>
      </c>
      <c r="T1733" s="11">
        <v>20</v>
      </c>
      <c r="W1733" s="11">
        <v>0</v>
      </c>
      <c r="X1733" s="11">
        <v>1</v>
      </c>
      <c r="Y1733">
        <v>60</v>
      </c>
      <c r="Z1733" s="11">
        <v>6.25</v>
      </c>
    </row>
    <row r="1734" spans="14:26" x14ac:dyDescent="0.25">
      <c r="N1734" s="11">
        <v>1.48</v>
      </c>
      <c r="O1734" s="11">
        <v>1.98</v>
      </c>
      <c r="P1734" s="11">
        <v>5</v>
      </c>
      <c r="Q1734" s="11">
        <v>11.3</v>
      </c>
      <c r="R1734" s="11">
        <v>45.7</v>
      </c>
      <c r="S1734">
        <v>297</v>
      </c>
      <c r="T1734" s="11">
        <v>20</v>
      </c>
      <c r="W1734" s="11">
        <v>0</v>
      </c>
      <c r="X1734" s="11">
        <v>1</v>
      </c>
      <c r="Y1734">
        <v>60</v>
      </c>
      <c r="Z1734" s="11">
        <v>6.47</v>
      </c>
    </row>
    <row r="1735" spans="14:26" x14ac:dyDescent="0.25">
      <c r="N1735" s="11">
        <v>1.48</v>
      </c>
      <c r="O1735" s="11">
        <v>2.37</v>
      </c>
      <c r="P1735" s="11">
        <v>5</v>
      </c>
      <c r="Q1735" s="11">
        <v>11.3</v>
      </c>
      <c r="R1735" s="11">
        <v>45.7</v>
      </c>
      <c r="S1735">
        <v>297</v>
      </c>
      <c r="T1735" s="11">
        <v>20</v>
      </c>
      <c r="W1735" s="11">
        <v>0</v>
      </c>
      <c r="X1735" s="11">
        <v>1</v>
      </c>
      <c r="Y1735">
        <v>60</v>
      </c>
      <c r="Z1735" s="11">
        <v>8.6</v>
      </c>
    </row>
    <row r="1736" spans="14:26" x14ac:dyDescent="0.25">
      <c r="N1736" s="11">
        <v>1.48</v>
      </c>
      <c r="O1736" s="11">
        <v>2.77</v>
      </c>
      <c r="P1736" s="11">
        <v>5</v>
      </c>
      <c r="Q1736" s="11">
        <v>11.3</v>
      </c>
      <c r="R1736" s="11">
        <v>45.7</v>
      </c>
      <c r="S1736">
        <v>297</v>
      </c>
      <c r="T1736" s="11">
        <v>20</v>
      </c>
      <c r="W1736" s="11">
        <v>0</v>
      </c>
      <c r="X1736" s="11">
        <v>1</v>
      </c>
      <c r="Y1736">
        <v>60</v>
      </c>
      <c r="Z1736" s="11">
        <v>8.49</v>
      </c>
    </row>
    <row r="1737" spans="14:26" x14ac:dyDescent="0.25">
      <c r="N1737" s="11">
        <v>1.48</v>
      </c>
      <c r="O1737" s="11">
        <v>2.93</v>
      </c>
      <c r="P1737" s="11">
        <v>5</v>
      </c>
      <c r="Q1737" s="11">
        <v>11.3</v>
      </c>
      <c r="R1737" s="11">
        <v>45.7</v>
      </c>
      <c r="S1737">
        <v>297</v>
      </c>
      <c r="T1737" s="11">
        <v>20</v>
      </c>
      <c r="W1737" s="11">
        <v>0</v>
      </c>
      <c r="X1737" s="11">
        <v>1</v>
      </c>
      <c r="Y1737">
        <v>60</v>
      </c>
      <c r="Z1737" s="11">
        <v>7.09</v>
      </c>
    </row>
    <row r="1738" spans="14:26" x14ac:dyDescent="0.25">
      <c r="N1738" s="11">
        <v>1.48</v>
      </c>
      <c r="O1738" s="11">
        <v>3.56</v>
      </c>
      <c r="P1738" s="11">
        <v>5</v>
      </c>
      <c r="Q1738" s="11">
        <v>11.3</v>
      </c>
      <c r="R1738" s="11">
        <v>45.7</v>
      </c>
      <c r="S1738">
        <v>297</v>
      </c>
      <c r="T1738" s="11">
        <v>20</v>
      </c>
      <c r="W1738" s="11">
        <v>0</v>
      </c>
      <c r="X1738" s="11">
        <v>1</v>
      </c>
      <c r="Y1738">
        <v>60</v>
      </c>
      <c r="Z1738" s="11">
        <v>9.01</v>
      </c>
    </row>
    <row r="1739" spans="14:26" x14ac:dyDescent="0.25">
      <c r="N1739" s="11">
        <v>1.48</v>
      </c>
      <c r="O1739" s="11">
        <v>0.4</v>
      </c>
      <c r="P1739" s="11">
        <v>5</v>
      </c>
      <c r="Q1739" s="11">
        <v>11.3</v>
      </c>
      <c r="R1739" s="11">
        <v>45.7</v>
      </c>
      <c r="S1739">
        <v>297</v>
      </c>
      <c r="T1739" s="11">
        <v>50</v>
      </c>
      <c r="W1739" s="11">
        <v>0</v>
      </c>
      <c r="X1739" s="11">
        <v>1</v>
      </c>
      <c r="Y1739">
        <v>60</v>
      </c>
      <c r="Z1739" s="11">
        <v>7.33</v>
      </c>
    </row>
    <row r="1740" spans="14:26" x14ac:dyDescent="0.25">
      <c r="N1740" s="11">
        <v>1.48</v>
      </c>
      <c r="O1740" s="11">
        <v>1.98</v>
      </c>
      <c r="P1740" s="11">
        <v>5</v>
      </c>
      <c r="Q1740" s="11">
        <v>11.3</v>
      </c>
      <c r="R1740" s="11">
        <v>45.7</v>
      </c>
      <c r="S1740">
        <v>297</v>
      </c>
      <c r="T1740" s="11">
        <v>50</v>
      </c>
      <c r="W1740" s="11">
        <v>0</v>
      </c>
      <c r="X1740" s="11">
        <v>1</v>
      </c>
      <c r="Y1740">
        <v>60</v>
      </c>
      <c r="Z1740" s="11">
        <v>7.43</v>
      </c>
    </row>
    <row r="1741" spans="14:26" x14ac:dyDescent="0.25">
      <c r="N1741" s="11">
        <v>1.48</v>
      </c>
      <c r="O1741" s="11">
        <v>2.37</v>
      </c>
      <c r="P1741" s="11">
        <v>5</v>
      </c>
      <c r="Q1741" s="11">
        <v>11.3</v>
      </c>
      <c r="R1741" s="11">
        <v>45.7</v>
      </c>
      <c r="S1741">
        <v>297</v>
      </c>
      <c r="T1741" s="11">
        <v>50</v>
      </c>
      <c r="W1741" s="11">
        <v>0</v>
      </c>
      <c r="X1741" s="11">
        <v>1</v>
      </c>
      <c r="Y1741">
        <v>60</v>
      </c>
      <c r="Z1741" s="11">
        <v>7.79</v>
      </c>
    </row>
    <row r="1742" spans="14:26" x14ac:dyDescent="0.25">
      <c r="N1742" s="11">
        <v>1.48</v>
      </c>
      <c r="O1742" s="11">
        <v>2.77</v>
      </c>
      <c r="P1742" s="11">
        <v>5</v>
      </c>
      <c r="Q1742" s="11">
        <v>11.3</v>
      </c>
      <c r="R1742" s="11">
        <v>45.7</v>
      </c>
      <c r="S1742">
        <v>297</v>
      </c>
      <c r="T1742" s="11">
        <v>50</v>
      </c>
      <c r="W1742" s="11">
        <v>0</v>
      </c>
      <c r="X1742" s="11">
        <v>1</v>
      </c>
      <c r="Y1742">
        <v>60</v>
      </c>
      <c r="Z1742" s="11">
        <v>8.5500000000000007</v>
      </c>
    </row>
    <row r="1743" spans="14:26" x14ac:dyDescent="0.25">
      <c r="N1743" s="11">
        <v>1.48</v>
      </c>
      <c r="O1743" s="11">
        <v>2.93</v>
      </c>
      <c r="P1743" s="11">
        <v>5</v>
      </c>
      <c r="Q1743" s="11">
        <v>11.3</v>
      </c>
      <c r="R1743" s="11">
        <v>45.7</v>
      </c>
      <c r="S1743">
        <v>297</v>
      </c>
      <c r="T1743" s="11">
        <v>50</v>
      </c>
      <c r="W1743" s="11">
        <v>0</v>
      </c>
      <c r="X1743" s="11">
        <v>1</v>
      </c>
      <c r="Y1743">
        <v>60</v>
      </c>
      <c r="Z1743" s="11">
        <v>7.6</v>
      </c>
    </row>
    <row r="1744" spans="14:26" x14ac:dyDescent="0.25">
      <c r="N1744" s="11">
        <v>1.48</v>
      </c>
      <c r="O1744" s="11">
        <v>3.56</v>
      </c>
      <c r="P1744" s="11">
        <v>5</v>
      </c>
      <c r="Q1744" s="11">
        <v>11.3</v>
      </c>
      <c r="R1744" s="11">
        <v>45.7</v>
      </c>
      <c r="S1744">
        <v>297</v>
      </c>
      <c r="T1744" s="11">
        <v>50</v>
      </c>
      <c r="W1744" s="11">
        <v>0</v>
      </c>
      <c r="X1744" s="11">
        <v>1</v>
      </c>
      <c r="Y1744">
        <v>60</v>
      </c>
      <c r="Z1744" s="11">
        <v>8.65</v>
      </c>
    </row>
    <row r="1745" spans="14:26" x14ac:dyDescent="0.25">
      <c r="N1745" s="11">
        <v>1.48</v>
      </c>
      <c r="O1745" s="11">
        <v>0.4</v>
      </c>
      <c r="P1745" s="11">
        <v>5</v>
      </c>
      <c r="Q1745" s="11">
        <v>11.3</v>
      </c>
      <c r="R1745" s="11">
        <v>45.7</v>
      </c>
      <c r="S1745">
        <v>297</v>
      </c>
      <c r="T1745" s="11">
        <v>100</v>
      </c>
      <c r="W1745" s="11">
        <v>0</v>
      </c>
      <c r="X1745" s="11">
        <v>1</v>
      </c>
      <c r="Y1745">
        <v>60</v>
      </c>
      <c r="Z1745" s="11">
        <v>7.98</v>
      </c>
    </row>
    <row r="1746" spans="14:26" x14ac:dyDescent="0.25">
      <c r="N1746" s="11">
        <v>1.48</v>
      </c>
      <c r="O1746" s="11">
        <v>1.98</v>
      </c>
      <c r="P1746" s="11">
        <v>5</v>
      </c>
      <c r="Q1746" s="11">
        <v>11.3</v>
      </c>
      <c r="R1746" s="11">
        <v>45.7</v>
      </c>
      <c r="S1746">
        <v>297</v>
      </c>
      <c r="T1746" s="11">
        <v>100</v>
      </c>
      <c r="W1746" s="11">
        <v>0</v>
      </c>
      <c r="X1746" s="11">
        <v>1</v>
      </c>
      <c r="Y1746">
        <v>60</v>
      </c>
      <c r="Z1746" s="11">
        <v>7.96</v>
      </c>
    </row>
    <row r="1747" spans="14:26" x14ac:dyDescent="0.25">
      <c r="N1747" s="11">
        <v>1.48</v>
      </c>
      <c r="O1747" s="11">
        <v>2.37</v>
      </c>
      <c r="P1747" s="11">
        <v>5</v>
      </c>
      <c r="Q1747" s="11">
        <v>11.3</v>
      </c>
      <c r="R1747" s="11">
        <v>45.7</v>
      </c>
      <c r="S1747">
        <v>297</v>
      </c>
      <c r="T1747" s="11">
        <v>100</v>
      </c>
      <c r="W1747" s="11">
        <v>0</v>
      </c>
      <c r="X1747" s="11">
        <v>1</v>
      </c>
      <c r="Y1747">
        <v>60</v>
      </c>
      <c r="Z1747" s="11">
        <v>8.01</v>
      </c>
    </row>
    <row r="1748" spans="14:26" x14ac:dyDescent="0.25">
      <c r="N1748" s="11">
        <v>1.48</v>
      </c>
      <c r="O1748" s="11">
        <v>2.77</v>
      </c>
      <c r="P1748" s="11">
        <v>5</v>
      </c>
      <c r="Q1748" s="11">
        <v>11.3</v>
      </c>
      <c r="R1748" s="11">
        <v>45.7</v>
      </c>
      <c r="S1748">
        <v>297</v>
      </c>
      <c r="T1748" s="11">
        <v>100</v>
      </c>
      <c r="W1748" s="11">
        <v>0</v>
      </c>
      <c r="X1748" s="11">
        <v>1</v>
      </c>
      <c r="Y1748">
        <v>60</v>
      </c>
      <c r="Z1748" s="11">
        <v>8.1999999999999993</v>
      </c>
    </row>
    <row r="1749" spans="14:26" x14ac:dyDescent="0.25">
      <c r="N1749" s="11">
        <v>1.48</v>
      </c>
      <c r="O1749" s="11">
        <v>2.93</v>
      </c>
      <c r="P1749" s="11">
        <v>5</v>
      </c>
      <c r="Q1749" s="11">
        <v>11.3</v>
      </c>
      <c r="R1749" s="11">
        <v>45.7</v>
      </c>
      <c r="S1749">
        <v>297</v>
      </c>
      <c r="T1749" s="11">
        <v>100</v>
      </c>
      <c r="W1749" s="11">
        <v>0</v>
      </c>
      <c r="X1749" s="11">
        <v>1</v>
      </c>
      <c r="Y1749">
        <v>60</v>
      </c>
      <c r="Z1749" s="11">
        <v>8.19</v>
      </c>
    </row>
    <row r="1750" spans="14:26" x14ac:dyDescent="0.25">
      <c r="N1750" s="11">
        <v>1.48</v>
      </c>
      <c r="O1750" s="11">
        <v>3.56</v>
      </c>
      <c r="P1750" s="11">
        <v>5</v>
      </c>
      <c r="Q1750" s="11">
        <v>11.3</v>
      </c>
      <c r="R1750" s="11">
        <v>45.7</v>
      </c>
      <c r="S1750">
        <v>297</v>
      </c>
      <c r="T1750" s="11">
        <v>100</v>
      </c>
      <c r="W1750" s="11">
        <v>0</v>
      </c>
      <c r="X1750" s="11">
        <v>1</v>
      </c>
      <c r="Y1750">
        <v>60</v>
      </c>
      <c r="Z1750" s="11">
        <v>8.35</v>
      </c>
    </row>
    <row r="1751" spans="14:26" x14ac:dyDescent="0.25">
      <c r="Z1751">
        <f>AVERAGE(Z3:Z1750)</f>
        <v>7.1728136155606377</v>
      </c>
    </row>
    <row r="1752" spans="14:26" x14ac:dyDescent="0.25">
      <c r="Z1752">
        <f>MAX(Z4:Z1750)</f>
        <v>69.916799999999995</v>
      </c>
    </row>
    <row r="1753" spans="14:26" x14ac:dyDescent="0.25">
      <c r="Z1753">
        <f>MIN(Z5:Z1750)</f>
        <v>5.9339999999999997E-2</v>
      </c>
    </row>
    <row r="1754" spans="14:26" x14ac:dyDescent="0.25">
      <c r="Z1754">
        <f>STDEVP(Z3:Z1750)</f>
        <v>7.1684814426622641</v>
      </c>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3FCA5-5C3E-4ACD-86C5-71AF79CD1B7F}">
  <dimension ref="A1:AF487"/>
  <sheetViews>
    <sheetView topLeftCell="E1" zoomScale="85" zoomScaleNormal="85" workbookViewId="0">
      <selection activeCell="R16" sqref="R16"/>
    </sheetView>
  </sheetViews>
  <sheetFormatPr defaultRowHeight="14.4" x14ac:dyDescent="0.25"/>
  <cols>
    <col min="13" max="13" width="0" hidden="1" customWidth="1"/>
    <col min="23" max="23" width="8.21875" customWidth="1"/>
    <col min="24" max="25" width="8.88671875" style="13"/>
  </cols>
  <sheetData>
    <row r="1" spans="1:32" x14ac:dyDescent="0.25">
      <c r="X1" s="11" t="s">
        <v>246</v>
      </c>
      <c r="Y1" s="11" t="s">
        <v>247</v>
      </c>
    </row>
    <row r="2" spans="1:32" x14ac:dyDescent="0.25">
      <c r="T2" s="11" t="s">
        <v>269</v>
      </c>
      <c r="U2" s="11" t="s">
        <v>270</v>
      </c>
      <c r="X2">
        <v>0.3</v>
      </c>
      <c r="Y2">
        <v>5</v>
      </c>
    </row>
    <row r="3" spans="1:32" x14ac:dyDescent="0.25">
      <c r="A3" s="11" t="s">
        <v>271</v>
      </c>
      <c r="B3" s="11" t="s">
        <v>247</v>
      </c>
      <c r="C3" s="11" t="s">
        <v>248</v>
      </c>
      <c r="D3" s="11" t="s">
        <v>249</v>
      </c>
      <c r="E3" s="11" t="s">
        <v>250</v>
      </c>
      <c r="F3" s="11" t="s">
        <v>251</v>
      </c>
      <c r="G3" s="11" t="s">
        <v>253</v>
      </c>
      <c r="H3" s="11" t="s">
        <v>255</v>
      </c>
      <c r="K3" s="11" t="s">
        <v>271</v>
      </c>
      <c r="L3" s="11" t="s">
        <v>246</v>
      </c>
      <c r="M3" s="11" t="s">
        <v>262</v>
      </c>
      <c r="N3" s="11" t="s">
        <v>247</v>
      </c>
      <c r="O3" s="11" t="s">
        <v>248</v>
      </c>
      <c r="P3" s="11" t="s">
        <v>249</v>
      </c>
      <c r="Q3" s="11" t="s">
        <v>250</v>
      </c>
      <c r="R3" s="11" t="s">
        <v>253</v>
      </c>
      <c r="S3" s="11" t="s">
        <v>264</v>
      </c>
      <c r="T3" s="11" t="s">
        <v>272</v>
      </c>
      <c r="W3" s="11" t="s">
        <v>256</v>
      </c>
      <c r="X3">
        <v>0.3</v>
      </c>
      <c r="Y3">
        <v>5</v>
      </c>
      <c r="Z3" s="11" t="s">
        <v>248</v>
      </c>
      <c r="AA3" s="11" t="s">
        <v>249</v>
      </c>
      <c r="AB3" s="11" t="s">
        <v>250</v>
      </c>
      <c r="AC3" s="11" t="s">
        <v>258</v>
      </c>
      <c r="AD3" s="11" t="s">
        <v>260</v>
      </c>
      <c r="AE3" s="11" t="s">
        <v>264</v>
      </c>
      <c r="AF3" s="11" t="s">
        <v>273</v>
      </c>
    </row>
    <row r="4" spans="1:32" x14ac:dyDescent="0.25">
      <c r="A4">
        <v>1.33</v>
      </c>
      <c r="B4">
        <v>5</v>
      </c>
      <c r="C4">
        <v>8</v>
      </c>
      <c r="D4">
        <v>67.3</v>
      </c>
      <c r="E4">
        <v>666.4</v>
      </c>
      <c r="F4">
        <v>20</v>
      </c>
      <c r="G4">
        <v>1</v>
      </c>
      <c r="H4">
        <v>7.6</v>
      </c>
      <c r="L4" s="11">
        <v>0.3</v>
      </c>
      <c r="N4">
        <v>5</v>
      </c>
      <c r="O4">
        <v>8</v>
      </c>
      <c r="P4">
        <v>114.6</v>
      </c>
      <c r="Q4">
        <v>637</v>
      </c>
      <c r="R4">
        <v>2</v>
      </c>
      <c r="T4">
        <v>3050</v>
      </c>
      <c r="W4">
        <v>1.46</v>
      </c>
      <c r="X4">
        <v>0.3</v>
      </c>
      <c r="Y4">
        <v>5</v>
      </c>
      <c r="Z4">
        <v>10.8</v>
      </c>
      <c r="AA4">
        <v>70.61</v>
      </c>
      <c r="AB4">
        <v>354</v>
      </c>
      <c r="AC4">
        <f>(7.32+7.97)/2</f>
        <v>7.6449999999999996</v>
      </c>
      <c r="AD4">
        <v>1</v>
      </c>
      <c r="AF4">
        <f>11.59+29.81+74.1+128.27+157.5+174.51+173.55+159.2+117.52+66.15+25.13+12.1</f>
        <v>1129.43</v>
      </c>
    </row>
    <row r="5" spans="1:32" x14ac:dyDescent="0.25">
      <c r="A5">
        <v>1.43</v>
      </c>
      <c r="B5">
        <v>5</v>
      </c>
      <c r="C5">
        <v>8</v>
      </c>
      <c r="D5">
        <v>67.3</v>
      </c>
      <c r="E5">
        <v>666.4</v>
      </c>
      <c r="F5">
        <v>60</v>
      </c>
      <c r="G5">
        <v>1</v>
      </c>
      <c r="H5">
        <v>11.6</v>
      </c>
      <c r="K5" s="11"/>
      <c r="L5" s="11">
        <v>0.3</v>
      </c>
      <c r="N5" s="11">
        <v>10</v>
      </c>
      <c r="O5">
        <v>8</v>
      </c>
      <c r="P5">
        <v>114.6</v>
      </c>
      <c r="Q5">
        <v>460.6</v>
      </c>
      <c r="R5">
        <v>2</v>
      </c>
      <c r="T5">
        <v>3390</v>
      </c>
      <c r="W5">
        <v>1.46</v>
      </c>
      <c r="X5">
        <v>0.3</v>
      </c>
      <c r="Y5">
        <v>5</v>
      </c>
      <c r="Z5">
        <v>10.8</v>
      </c>
      <c r="AA5">
        <v>70.61</v>
      </c>
      <c r="AB5">
        <v>423</v>
      </c>
      <c r="AC5">
        <f t="shared" ref="AC5:AC27" si="0">(7.32+7.97)/2</f>
        <v>7.6449999999999996</v>
      </c>
      <c r="AD5">
        <v>1</v>
      </c>
      <c r="AF5">
        <f t="shared" ref="AF5:AF9" si="1">11.59+29.81+74.1+128.27+157.5+174.51+173.55+159.2+117.52+66.15+25.13+12.1</f>
        <v>1129.43</v>
      </c>
    </row>
    <row r="6" spans="1:32" x14ac:dyDescent="0.25">
      <c r="A6">
        <v>1.47</v>
      </c>
      <c r="B6">
        <v>5</v>
      </c>
      <c r="C6">
        <v>8</v>
      </c>
      <c r="D6">
        <v>67.3</v>
      </c>
      <c r="E6">
        <v>666.4</v>
      </c>
      <c r="F6">
        <v>100</v>
      </c>
      <c r="G6">
        <v>1</v>
      </c>
      <c r="H6">
        <v>21.2</v>
      </c>
      <c r="K6" s="11"/>
      <c r="L6" s="11">
        <v>0.3</v>
      </c>
      <c r="N6">
        <v>15</v>
      </c>
      <c r="O6">
        <v>8</v>
      </c>
      <c r="P6">
        <v>114.6</v>
      </c>
      <c r="Q6">
        <v>372.4</v>
      </c>
      <c r="R6">
        <v>2</v>
      </c>
      <c r="T6">
        <v>4650</v>
      </c>
      <c r="W6">
        <v>1.46</v>
      </c>
      <c r="X6">
        <v>0.3</v>
      </c>
      <c r="Y6">
        <v>5</v>
      </c>
      <c r="Z6">
        <v>10.8</v>
      </c>
      <c r="AA6">
        <v>70.61</v>
      </c>
      <c r="AB6">
        <v>500</v>
      </c>
      <c r="AC6">
        <f t="shared" si="0"/>
        <v>7.6449999999999996</v>
      </c>
      <c r="AD6">
        <v>1</v>
      </c>
      <c r="AF6">
        <f t="shared" si="1"/>
        <v>1129.43</v>
      </c>
    </row>
    <row r="7" spans="1:32" x14ac:dyDescent="0.25">
      <c r="A7">
        <v>1.47</v>
      </c>
      <c r="B7">
        <v>5</v>
      </c>
      <c r="C7">
        <v>8</v>
      </c>
      <c r="D7">
        <v>67.3</v>
      </c>
      <c r="E7">
        <v>666.4</v>
      </c>
      <c r="F7">
        <v>120</v>
      </c>
      <c r="G7">
        <v>1</v>
      </c>
      <c r="H7">
        <v>13.5</v>
      </c>
      <c r="K7" s="11"/>
      <c r="L7" s="11">
        <v>0.3</v>
      </c>
      <c r="N7">
        <v>20</v>
      </c>
      <c r="O7">
        <v>8</v>
      </c>
      <c r="P7">
        <v>67.3</v>
      </c>
      <c r="Q7">
        <v>274.39999999999998</v>
      </c>
      <c r="R7">
        <v>2</v>
      </c>
      <c r="T7">
        <v>2560</v>
      </c>
      <c r="W7">
        <v>1.46</v>
      </c>
      <c r="X7">
        <v>0.3</v>
      </c>
      <c r="Y7">
        <v>5</v>
      </c>
      <c r="Z7">
        <v>10.8</v>
      </c>
      <c r="AA7">
        <v>70.61</v>
      </c>
      <c r="AB7">
        <v>354</v>
      </c>
      <c r="AC7">
        <f t="shared" si="0"/>
        <v>7.6449999999999996</v>
      </c>
      <c r="AD7">
        <v>1</v>
      </c>
      <c r="AF7">
        <f t="shared" si="1"/>
        <v>1129.43</v>
      </c>
    </row>
    <row r="8" spans="1:32" x14ac:dyDescent="0.25">
      <c r="A8">
        <v>1.25</v>
      </c>
      <c r="B8">
        <v>5</v>
      </c>
      <c r="C8">
        <v>8</v>
      </c>
      <c r="D8">
        <v>114.6</v>
      </c>
      <c r="E8">
        <v>637</v>
      </c>
      <c r="F8">
        <v>20</v>
      </c>
      <c r="G8">
        <v>2</v>
      </c>
      <c r="H8">
        <v>6.5</v>
      </c>
      <c r="L8" s="11">
        <v>0.3</v>
      </c>
      <c r="N8">
        <v>25</v>
      </c>
      <c r="O8">
        <v>8</v>
      </c>
      <c r="P8">
        <v>114.6</v>
      </c>
      <c r="Q8">
        <v>245</v>
      </c>
      <c r="R8">
        <v>2</v>
      </c>
      <c r="T8">
        <v>2690</v>
      </c>
      <c r="W8">
        <v>1.46</v>
      </c>
      <c r="X8">
        <v>0.3</v>
      </c>
      <c r="Y8">
        <v>5</v>
      </c>
      <c r="Z8">
        <v>10.8</v>
      </c>
      <c r="AA8">
        <v>70.61</v>
      </c>
      <c r="AB8">
        <v>423</v>
      </c>
      <c r="AC8">
        <f t="shared" si="0"/>
        <v>7.6449999999999996</v>
      </c>
      <c r="AD8">
        <v>1</v>
      </c>
      <c r="AF8">
        <f t="shared" si="1"/>
        <v>1129.43</v>
      </c>
    </row>
    <row r="9" spans="1:32" x14ac:dyDescent="0.25">
      <c r="A9">
        <v>1.32</v>
      </c>
      <c r="B9">
        <v>5</v>
      </c>
      <c r="C9">
        <v>8</v>
      </c>
      <c r="D9">
        <v>114.6</v>
      </c>
      <c r="E9">
        <v>637</v>
      </c>
      <c r="F9">
        <v>60</v>
      </c>
      <c r="G9">
        <v>2</v>
      </c>
      <c r="H9">
        <v>7</v>
      </c>
      <c r="L9" s="11">
        <v>0.3</v>
      </c>
      <c r="N9">
        <v>5</v>
      </c>
      <c r="O9">
        <v>8</v>
      </c>
      <c r="P9">
        <v>70.400000000000006</v>
      </c>
      <c r="Q9">
        <v>646.79999999999995</v>
      </c>
      <c r="R9">
        <v>3</v>
      </c>
      <c r="T9">
        <v>4780</v>
      </c>
      <c r="W9">
        <v>1.46</v>
      </c>
      <c r="X9">
        <v>0.3</v>
      </c>
      <c r="Y9">
        <v>5</v>
      </c>
      <c r="Z9">
        <v>10.8</v>
      </c>
      <c r="AA9">
        <v>70.61</v>
      </c>
      <c r="AB9">
        <v>500</v>
      </c>
      <c r="AC9">
        <f t="shared" si="0"/>
        <v>7.6449999999999996</v>
      </c>
      <c r="AD9">
        <v>1</v>
      </c>
      <c r="AF9">
        <f t="shared" si="1"/>
        <v>1129.43</v>
      </c>
    </row>
    <row r="10" spans="1:32" x14ac:dyDescent="0.25">
      <c r="A10">
        <v>1.53</v>
      </c>
      <c r="B10">
        <v>5</v>
      </c>
      <c r="C10">
        <v>8</v>
      </c>
      <c r="D10">
        <v>114.6</v>
      </c>
      <c r="E10">
        <v>637</v>
      </c>
      <c r="F10">
        <v>100</v>
      </c>
      <c r="G10">
        <v>2</v>
      </c>
      <c r="H10">
        <v>10.4</v>
      </c>
      <c r="L10" s="11">
        <v>0.3</v>
      </c>
      <c r="N10">
        <v>10</v>
      </c>
      <c r="O10">
        <v>8</v>
      </c>
      <c r="P10">
        <v>70.400000000000006</v>
      </c>
      <c r="Q10">
        <v>548.79999999999995</v>
      </c>
      <c r="R10">
        <v>3</v>
      </c>
      <c r="T10">
        <v>4560</v>
      </c>
      <c r="W10">
        <v>1.46</v>
      </c>
      <c r="X10">
        <v>0.3</v>
      </c>
      <c r="Y10">
        <v>5</v>
      </c>
      <c r="Z10">
        <v>10.8</v>
      </c>
      <c r="AA10">
        <v>70.61</v>
      </c>
      <c r="AB10">
        <v>354</v>
      </c>
      <c r="AC10">
        <f t="shared" si="0"/>
        <v>7.6449999999999996</v>
      </c>
      <c r="AD10">
        <v>2</v>
      </c>
      <c r="AF10">
        <f>14.65+32.5+59.95+132.96+176.86+179.34+165.72+151.08+102.47+63.85+23.27+9.02</f>
        <v>1111.67</v>
      </c>
    </row>
    <row r="11" spans="1:32" x14ac:dyDescent="0.25">
      <c r="A11">
        <v>1.53</v>
      </c>
      <c r="B11">
        <v>5</v>
      </c>
      <c r="C11">
        <v>8</v>
      </c>
      <c r="D11">
        <v>114.6</v>
      </c>
      <c r="E11">
        <v>637</v>
      </c>
      <c r="F11">
        <v>120</v>
      </c>
      <c r="G11">
        <v>2</v>
      </c>
      <c r="H11">
        <v>8</v>
      </c>
      <c r="L11" s="11">
        <v>0.3</v>
      </c>
      <c r="N11">
        <v>15</v>
      </c>
      <c r="O11">
        <v>8</v>
      </c>
      <c r="P11">
        <v>70.400000000000006</v>
      </c>
      <c r="Q11">
        <v>372.4</v>
      </c>
      <c r="R11">
        <v>3</v>
      </c>
      <c r="T11">
        <v>4660</v>
      </c>
      <c r="W11">
        <v>1.46</v>
      </c>
      <c r="X11">
        <v>0.3</v>
      </c>
      <c r="Y11">
        <v>5</v>
      </c>
      <c r="Z11">
        <v>10.8</v>
      </c>
      <c r="AA11">
        <v>70.61</v>
      </c>
      <c r="AB11">
        <v>423</v>
      </c>
      <c r="AC11">
        <f t="shared" si="0"/>
        <v>7.6449999999999996</v>
      </c>
      <c r="AD11">
        <v>2</v>
      </c>
      <c r="AF11">
        <f t="shared" ref="AF11:AF15" si="2">14.65+32.5+59.95+132.96+176.86+179.34+165.72+151.08+102.47+63.85+23.27+9.02</f>
        <v>1111.67</v>
      </c>
    </row>
    <row r="12" spans="1:32" x14ac:dyDescent="0.25">
      <c r="A12">
        <v>1.32</v>
      </c>
      <c r="B12">
        <v>5</v>
      </c>
      <c r="C12">
        <v>8</v>
      </c>
      <c r="D12">
        <v>70.400000000000006</v>
      </c>
      <c r="E12">
        <v>646.79999999999995</v>
      </c>
      <c r="F12">
        <v>20</v>
      </c>
      <c r="G12">
        <v>3</v>
      </c>
      <c r="H12">
        <v>4.3</v>
      </c>
      <c r="L12" s="11">
        <v>0.3</v>
      </c>
      <c r="N12">
        <v>20</v>
      </c>
      <c r="O12">
        <v>8</v>
      </c>
      <c r="P12">
        <v>70.400000000000006</v>
      </c>
      <c r="Q12">
        <v>274.39999999999998</v>
      </c>
      <c r="R12">
        <v>3</v>
      </c>
      <c r="T12">
        <v>4630</v>
      </c>
      <c r="W12">
        <v>1.46</v>
      </c>
      <c r="X12">
        <v>0.3</v>
      </c>
      <c r="Y12">
        <v>5</v>
      </c>
      <c r="Z12">
        <v>10.8</v>
      </c>
      <c r="AA12">
        <v>70.61</v>
      </c>
      <c r="AB12">
        <v>500</v>
      </c>
      <c r="AC12">
        <f t="shared" si="0"/>
        <v>7.6449999999999996</v>
      </c>
      <c r="AD12">
        <v>2</v>
      </c>
      <c r="AF12">
        <f t="shared" si="2"/>
        <v>1111.67</v>
      </c>
    </row>
    <row r="13" spans="1:32" x14ac:dyDescent="0.25">
      <c r="A13">
        <v>1.49</v>
      </c>
      <c r="B13">
        <v>5</v>
      </c>
      <c r="C13">
        <v>8</v>
      </c>
      <c r="D13">
        <v>70.400000000000006</v>
      </c>
      <c r="E13">
        <v>646.79999999999995</v>
      </c>
      <c r="F13">
        <v>60</v>
      </c>
      <c r="G13">
        <v>3</v>
      </c>
      <c r="H13">
        <v>7.5</v>
      </c>
      <c r="L13" s="11">
        <v>0.3</v>
      </c>
      <c r="N13">
        <v>25</v>
      </c>
      <c r="O13">
        <v>8</v>
      </c>
      <c r="P13">
        <v>114.6</v>
      </c>
      <c r="Q13">
        <v>245</v>
      </c>
      <c r="R13">
        <v>3</v>
      </c>
      <c r="T13">
        <v>4410</v>
      </c>
      <c r="W13">
        <v>1.46</v>
      </c>
      <c r="X13">
        <v>0.3</v>
      </c>
      <c r="Y13">
        <v>5</v>
      </c>
      <c r="Z13">
        <v>10.8</v>
      </c>
      <c r="AA13">
        <v>70.61</v>
      </c>
      <c r="AB13">
        <v>354</v>
      </c>
      <c r="AC13">
        <f t="shared" si="0"/>
        <v>7.6449999999999996</v>
      </c>
      <c r="AD13">
        <v>2</v>
      </c>
      <c r="AF13">
        <f t="shared" si="2"/>
        <v>1111.67</v>
      </c>
    </row>
    <row r="14" spans="1:32" x14ac:dyDescent="0.25">
      <c r="A14">
        <v>1.51</v>
      </c>
      <c r="B14">
        <v>5</v>
      </c>
      <c r="C14">
        <v>8</v>
      </c>
      <c r="D14">
        <v>70.400000000000006</v>
      </c>
      <c r="E14">
        <v>646.79999999999995</v>
      </c>
      <c r="F14">
        <v>100</v>
      </c>
      <c r="G14">
        <v>3</v>
      </c>
      <c r="H14">
        <v>11.1</v>
      </c>
      <c r="K14" s="11">
        <v>1.42</v>
      </c>
      <c r="L14" s="11">
        <v>0.3</v>
      </c>
      <c r="M14" s="11">
        <v>48</v>
      </c>
      <c r="N14" s="11">
        <v>5</v>
      </c>
      <c r="O14">
        <v>12.8</v>
      </c>
      <c r="P14" s="11">
        <v>387.60291000000001</v>
      </c>
      <c r="Q14" s="11">
        <v>73.571510000000004</v>
      </c>
      <c r="R14" s="11">
        <v>1</v>
      </c>
      <c r="S14">
        <f>600*0.17</f>
        <v>102.00000000000001</v>
      </c>
      <c r="T14">
        <v>3876</v>
      </c>
      <c r="W14">
        <v>1.46</v>
      </c>
      <c r="X14">
        <v>0.3</v>
      </c>
      <c r="Y14">
        <v>5</v>
      </c>
      <c r="Z14">
        <v>10.8</v>
      </c>
      <c r="AA14">
        <v>70.61</v>
      </c>
      <c r="AB14">
        <v>423</v>
      </c>
      <c r="AC14">
        <f t="shared" si="0"/>
        <v>7.6449999999999996</v>
      </c>
      <c r="AD14">
        <v>2</v>
      </c>
      <c r="AF14">
        <f t="shared" si="2"/>
        <v>1111.67</v>
      </c>
    </row>
    <row r="15" spans="1:32" x14ac:dyDescent="0.25">
      <c r="A15">
        <v>1.51</v>
      </c>
      <c r="B15">
        <v>5</v>
      </c>
      <c r="C15">
        <v>8</v>
      </c>
      <c r="D15">
        <v>70.400000000000006</v>
      </c>
      <c r="E15">
        <v>646.79999999999995</v>
      </c>
      <c r="F15">
        <v>120</v>
      </c>
      <c r="G15">
        <v>3</v>
      </c>
      <c r="H15">
        <v>7.8</v>
      </c>
      <c r="K15" s="11">
        <v>1.42</v>
      </c>
      <c r="L15" s="11">
        <v>0.3</v>
      </c>
      <c r="M15" s="11">
        <v>48</v>
      </c>
      <c r="N15" s="11">
        <v>5</v>
      </c>
      <c r="O15">
        <v>12.8</v>
      </c>
      <c r="P15" s="11">
        <v>447.69211999999999</v>
      </c>
      <c r="Q15" s="11">
        <v>73.571510000000004</v>
      </c>
      <c r="R15" s="11">
        <v>2</v>
      </c>
      <c r="S15">
        <f>600*0.17</f>
        <v>102.00000000000001</v>
      </c>
      <c r="T15">
        <v>3876</v>
      </c>
      <c r="W15">
        <v>1.46</v>
      </c>
      <c r="X15">
        <v>0.3</v>
      </c>
      <c r="Y15">
        <v>5</v>
      </c>
      <c r="Z15">
        <v>10.8</v>
      </c>
      <c r="AA15">
        <v>70.61</v>
      </c>
      <c r="AB15">
        <v>500</v>
      </c>
      <c r="AC15">
        <f t="shared" si="0"/>
        <v>7.6449999999999996</v>
      </c>
      <c r="AD15">
        <v>2</v>
      </c>
      <c r="AF15">
        <f t="shared" si="2"/>
        <v>1111.67</v>
      </c>
    </row>
    <row r="16" spans="1:32" x14ac:dyDescent="0.25">
      <c r="A16">
        <v>1.33</v>
      </c>
      <c r="B16">
        <v>10</v>
      </c>
      <c r="C16">
        <v>8</v>
      </c>
      <c r="D16">
        <v>67.3</v>
      </c>
      <c r="E16">
        <v>460.6</v>
      </c>
      <c r="F16">
        <v>20</v>
      </c>
      <c r="G16">
        <v>1</v>
      </c>
      <c r="H16">
        <v>8.4</v>
      </c>
      <c r="K16" s="11">
        <v>1.42</v>
      </c>
      <c r="L16" s="11">
        <v>0.3</v>
      </c>
      <c r="M16" s="11">
        <v>48</v>
      </c>
      <c r="N16" s="11">
        <v>5</v>
      </c>
      <c r="O16">
        <v>12.8</v>
      </c>
      <c r="P16" s="11">
        <v>480.87180999999998</v>
      </c>
      <c r="Q16" s="11">
        <v>75.139060000000001</v>
      </c>
      <c r="R16" s="11">
        <v>3</v>
      </c>
      <c r="S16">
        <f t="shared" ref="S16:S18" si="3">600*0.17</f>
        <v>102.00000000000001</v>
      </c>
      <c r="T16">
        <v>2869</v>
      </c>
      <c r="W16">
        <v>1.46</v>
      </c>
      <c r="X16">
        <v>0.3</v>
      </c>
      <c r="Y16">
        <v>5</v>
      </c>
      <c r="Z16">
        <v>10.8</v>
      </c>
      <c r="AA16">
        <v>70.61</v>
      </c>
      <c r="AB16">
        <v>354</v>
      </c>
      <c r="AC16">
        <f t="shared" si="0"/>
        <v>7.6449999999999996</v>
      </c>
      <c r="AD16">
        <v>3</v>
      </c>
      <c r="AF16">
        <f>11.32+24.24+60.67+108.64+142.58+157.22+151.59+129.4+88.04+46.29+15.15+5.58</f>
        <v>940.72</v>
      </c>
    </row>
    <row r="17" spans="1:32" x14ac:dyDescent="0.25">
      <c r="A17">
        <v>1.43</v>
      </c>
      <c r="B17">
        <v>10</v>
      </c>
      <c r="C17">
        <v>8</v>
      </c>
      <c r="D17">
        <v>67.3</v>
      </c>
      <c r="E17">
        <v>460.6</v>
      </c>
      <c r="F17">
        <v>60</v>
      </c>
      <c r="G17">
        <v>1</v>
      </c>
      <c r="H17">
        <v>12.8</v>
      </c>
      <c r="K17" s="11">
        <v>1.42</v>
      </c>
      <c r="L17" s="11">
        <v>0.3</v>
      </c>
      <c r="M17" s="11">
        <v>48</v>
      </c>
      <c r="N17" s="11">
        <v>5</v>
      </c>
      <c r="O17">
        <v>12.8</v>
      </c>
      <c r="P17" s="11">
        <v>474.86288999999999</v>
      </c>
      <c r="Q17" s="11">
        <v>223.79452000000001</v>
      </c>
      <c r="R17" s="11">
        <v>4</v>
      </c>
      <c r="S17">
        <f t="shared" si="3"/>
        <v>102.00000000000001</v>
      </c>
      <c r="T17">
        <v>2858.3</v>
      </c>
      <c r="W17">
        <v>1.46</v>
      </c>
      <c r="X17">
        <v>0.3</v>
      </c>
      <c r="Y17">
        <v>5</v>
      </c>
      <c r="Z17">
        <v>10.8</v>
      </c>
      <c r="AA17">
        <v>70.61</v>
      </c>
      <c r="AB17">
        <v>423</v>
      </c>
      <c r="AC17">
        <f t="shared" si="0"/>
        <v>7.6449999999999996</v>
      </c>
      <c r="AD17">
        <v>3</v>
      </c>
      <c r="AF17">
        <f t="shared" ref="AF17:AF21" si="4">11.32+24.24+60.67+108.64+142.58+157.22+151.59+129.4+88.04+46.29+15.15+5.58</f>
        <v>940.72</v>
      </c>
    </row>
    <row r="18" spans="1:32" x14ac:dyDescent="0.25">
      <c r="A18">
        <v>1.47</v>
      </c>
      <c r="B18">
        <v>10</v>
      </c>
      <c r="C18">
        <v>8</v>
      </c>
      <c r="D18">
        <v>67.3</v>
      </c>
      <c r="E18">
        <v>460.6</v>
      </c>
      <c r="F18">
        <v>100</v>
      </c>
      <c r="G18">
        <v>1</v>
      </c>
      <c r="H18">
        <v>24.7</v>
      </c>
      <c r="K18" s="11">
        <v>1.42</v>
      </c>
      <c r="L18" s="11">
        <v>0.3</v>
      </c>
      <c r="M18" s="11">
        <v>48</v>
      </c>
      <c r="N18" s="11">
        <v>5</v>
      </c>
      <c r="O18">
        <v>12.8</v>
      </c>
      <c r="P18" s="11">
        <v>479.30426</v>
      </c>
      <c r="Q18" s="11">
        <v>223.79452000000001</v>
      </c>
      <c r="R18" s="11">
        <v>5</v>
      </c>
      <c r="S18">
        <f t="shared" si="3"/>
        <v>102.00000000000001</v>
      </c>
      <c r="T18">
        <v>3654.3</v>
      </c>
      <c r="W18">
        <v>1.46</v>
      </c>
      <c r="X18">
        <v>0.3</v>
      </c>
      <c r="Y18">
        <v>5</v>
      </c>
      <c r="Z18">
        <v>10.8</v>
      </c>
      <c r="AA18">
        <v>70.61</v>
      </c>
      <c r="AB18">
        <v>500</v>
      </c>
      <c r="AC18">
        <f t="shared" si="0"/>
        <v>7.6449999999999996</v>
      </c>
      <c r="AD18">
        <v>3</v>
      </c>
      <c r="AF18">
        <f t="shared" si="4"/>
        <v>940.72</v>
      </c>
    </row>
    <row r="19" spans="1:32" x14ac:dyDescent="0.25">
      <c r="A19">
        <v>1.47</v>
      </c>
      <c r="B19">
        <v>10</v>
      </c>
      <c r="C19">
        <v>8</v>
      </c>
      <c r="D19">
        <v>67.3</v>
      </c>
      <c r="E19">
        <v>460.6</v>
      </c>
      <c r="F19">
        <v>120</v>
      </c>
      <c r="G19">
        <v>1</v>
      </c>
      <c r="H19">
        <v>15.3</v>
      </c>
      <c r="K19" s="11">
        <v>1.42</v>
      </c>
      <c r="L19" s="11">
        <v>0.3</v>
      </c>
      <c r="M19" s="11">
        <v>48</v>
      </c>
      <c r="N19" s="11">
        <v>5</v>
      </c>
      <c r="O19">
        <v>12.8</v>
      </c>
      <c r="P19" s="11">
        <v>435.67428000000001</v>
      </c>
      <c r="Q19" s="11">
        <v>222.22698</v>
      </c>
      <c r="R19" s="11">
        <v>6</v>
      </c>
      <c r="S19">
        <f>750*0.15</f>
        <v>112.5</v>
      </c>
      <c r="T19">
        <v>3616.4</v>
      </c>
      <c r="W19">
        <v>1.46</v>
      </c>
      <c r="X19">
        <v>0.3</v>
      </c>
      <c r="Y19">
        <v>5</v>
      </c>
      <c r="Z19">
        <v>10.8</v>
      </c>
      <c r="AA19">
        <v>70.61</v>
      </c>
      <c r="AB19">
        <v>354</v>
      </c>
      <c r="AC19">
        <f t="shared" si="0"/>
        <v>7.6449999999999996</v>
      </c>
      <c r="AD19">
        <v>3</v>
      </c>
      <c r="AF19">
        <f t="shared" si="4"/>
        <v>940.72</v>
      </c>
    </row>
    <row r="20" spans="1:32" x14ac:dyDescent="0.25">
      <c r="A20">
        <v>1.25</v>
      </c>
      <c r="B20">
        <v>10</v>
      </c>
      <c r="C20">
        <v>8</v>
      </c>
      <c r="D20">
        <v>114.6</v>
      </c>
      <c r="E20">
        <v>460.6</v>
      </c>
      <c r="F20">
        <v>20</v>
      </c>
      <c r="G20">
        <v>2</v>
      </c>
      <c r="H20">
        <v>11.8</v>
      </c>
      <c r="K20" s="11">
        <v>1.42</v>
      </c>
      <c r="L20" s="11">
        <v>0.3</v>
      </c>
      <c r="M20" s="11">
        <v>48</v>
      </c>
      <c r="N20" s="11">
        <v>5</v>
      </c>
      <c r="O20">
        <v>12.8</v>
      </c>
      <c r="P20" s="11">
        <v>528.94317000000001</v>
      </c>
      <c r="Q20" s="11">
        <v>73.571510000000004</v>
      </c>
      <c r="R20" s="11">
        <v>7</v>
      </c>
      <c r="S20">
        <f t="shared" ref="S20:S23" si="5">750*0.15</f>
        <v>112.5</v>
      </c>
      <c r="T20">
        <v>2919.3</v>
      </c>
      <c r="W20">
        <v>1.46</v>
      </c>
      <c r="X20">
        <v>0.3</v>
      </c>
      <c r="Y20">
        <v>5</v>
      </c>
      <c r="Z20">
        <v>10.8</v>
      </c>
      <c r="AA20">
        <v>70.61</v>
      </c>
      <c r="AB20">
        <v>423</v>
      </c>
      <c r="AC20">
        <f t="shared" si="0"/>
        <v>7.6449999999999996</v>
      </c>
      <c r="AD20">
        <v>3</v>
      </c>
      <c r="AF20">
        <f t="shared" si="4"/>
        <v>940.72</v>
      </c>
    </row>
    <row r="21" spans="1:32" x14ac:dyDescent="0.25">
      <c r="A21">
        <v>1.32</v>
      </c>
      <c r="B21">
        <v>10</v>
      </c>
      <c r="C21">
        <v>8</v>
      </c>
      <c r="D21">
        <v>114.6</v>
      </c>
      <c r="E21">
        <v>460.6</v>
      </c>
      <c r="F21">
        <v>60</v>
      </c>
      <c r="G21">
        <v>2</v>
      </c>
      <c r="H21">
        <v>16.2</v>
      </c>
      <c r="K21" s="11">
        <v>1.42</v>
      </c>
      <c r="L21" s="11">
        <v>0.3</v>
      </c>
      <c r="M21" s="11">
        <v>48</v>
      </c>
      <c r="N21" s="11">
        <v>5</v>
      </c>
      <c r="O21">
        <v>12.8</v>
      </c>
      <c r="P21" s="11">
        <v>542.26729999999998</v>
      </c>
      <c r="Q21" s="11">
        <v>75.139060000000001</v>
      </c>
      <c r="R21" s="11">
        <v>8</v>
      </c>
      <c r="S21">
        <f t="shared" si="5"/>
        <v>112.5</v>
      </c>
      <c r="T21">
        <v>3005.9</v>
      </c>
      <c r="W21">
        <v>1.46</v>
      </c>
      <c r="X21">
        <v>0.3</v>
      </c>
      <c r="Y21">
        <v>5</v>
      </c>
      <c r="Z21">
        <v>10.8</v>
      </c>
      <c r="AA21">
        <v>70.61</v>
      </c>
      <c r="AB21">
        <v>500</v>
      </c>
      <c r="AC21">
        <f t="shared" si="0"/>
        <v>7.6449999999999996</v>
      </c>
      <c r="AD21">
        <v>3</v>
      </c>
      <c r="AF21">
        <f t="shared" si="4"/>
        <v>940.72</v>
      </c>
    </row>
    <row r="22" spans="1:32" x14ac:dyDescent="0.25">
      <c r="A22">
        <v>1.53</v>
      </c>
      <c r="B22">
        <v>10</v>
      </c>
      <c r="C22">
        <v>8</v>
      </c>
      <c r="D22">
        <v>114.6</v>
      </c>
      <c r="E22">
        <v>460.6</v>
      </c>
      <c r="F22">
        <v>100</v>
      </c>
      <c r="G22">
        <v>2</v>
      </c>
      <c r="H22">
        <v>29.8</v>
      </c>
      <c r="K22" s="11">
        <v>1.42</v>
      </c>
      <c r="L22" s="11">
        <v>0.3</v>
      </c>
      <c r="M22" s="11">
        <v>48</v>
      </c>
      <c r="N22" s="11">
        <v>5</v>
      </c>
      <c r="O22">
        <v>12.8</v>
      </c>
      <c r="P22" s="11">
        <v>333.52262999999999</v>
      </c>
      <c r="Q22" s="11">
        <v>69.130139999999997</v>
      </c>
      <c r="R22" s="11">
        <v>9</v>
      </c>
      <c r="S22">
        <f t="shared" si="5"/>
        <v>112.5</v>
      </c>
      <c r="T22">
        <v>3677.23</v>
      </c>
      <c r="W22">
        <v>1.46</v>
      </c>
      <c r="X22">
        <v>0.3</v>
      </c>
      <c r="Y22">
        <v>5</v>
      </c>
      <c r="Z22">
        <v>10.8</v>
      </c>
      <c r="AA22">
        <v>70.61</v>
      </c>
      <c r="AB22">
        <v>354</v>
      </c>
      <c r="AC22">
        <f t="shared" si="0"/>
        <v>7.6449999999999996</v>
      </c>
      <c r="AD22">
        <v>4</v>
      </c>
      <c r="AF22">
        <f>10.15+24.32+68.05+111.8+145.69+160.33+168.75+131.91+90.71+49.32+21.33+9.45</f>
        <v>991.81000000000017</v>
      </c>
    </row>
    <row r="23" spans="1:32" x14ac:dyDescent="0.25">
      <c r="A23">
        <v>1.53</v>
      </c>
      <c r="B23">
        <v>10</v>
      </c>
      <c r="C23">
        <v>8</v>
      </c>
      <c r="D23">
        <v>114.6</v>
      </c>
      <c r="E23">
        <v>460.6</v>
      </c>
      <c r="F23">
        <v>120</v>
      </c>
      <c r="G23">
        <v>2</v>
      </c>
      <c r="H23">
        <v>19.3</v>
      </c>
      <c r="K23" s="11">
        <v>1.42</v>
      </c>
      <c r="L23" s="11">
        <v>0.3</v>
      </c>
      <c r="M23" s="11">
        <v>48</v>
      </c>
      <c r="N23" s="11">
        <v>5</v>
      </c>
      <c r="O23">
        <v>12.8</v>
      </c>
      <c r="P23" s="11">
        <v>429.66536000000002</v>
      </c>
      <c r="Q23" s="11">
        <v>147.24610000000001</v>
      </c>
      <c r="R23" s="11">
        <v>10</v>
      </c>
      <c r="S23">
        <f t="shared" si="5"/>
        <v>112.5</v>
      </c>
      <c r="T23">
        <v>3642.13</v>
      </c>
      <c r="W23">
        <v>1.46</v>
      </c>
      <c r="X23">
        <v>0.3</v>
      </c>
      <c r="Y23">
        <v>5</v>
      </c>
      <c r="Z23">
        <v>10.8</v>
      </c>
      <c r="AA23">
        <v>70.61</v>
      </c>
      <c r="AB23">
        <v>423</v>
      </c>
      <c r="AC23">
        <f t="shared" si="0"/>
        <v>7.6449999999999996</v>
      </c>
      <c r="AD23">
        <v>4</v>
      </c>
      <c r="AF23">
        <f t="shared" ref="AF23:AF27" si="6">10.15+24.32+68.05+111.8+145.69+160.33+168.75+131.91+90.71+49.32+21.33+9.45</f>
        <v>991.81000000000017</v>
      </c>
    </row>
    <row r="24" spans="1:32" x14ac:dyDescent="0.25">
      <c r="A24">
        <v>1.32</v>
      </c>
      <c r="B24">
        <v>10</v>
      </c>
      <c r="C24">
        <v>8</v>
      </c>
      <c r="D24">
        <v>70.400000000000006</v>
      </c>
      <c r="E24">
        <v>548.79999999999995</v>
      </c>
      <c r="F24">
        <v>20</v>
      </c>
      <c r="G24">
        <v>3</v>
      </c>
      <c r="H24">
        <v>12</v>
      </c>
      <c r="K24" s="11">
        <v>1.42</v>
      </c>
      <c r="L24" s="11">
        <v>0.3</v>
      </c>
      <c r="N24" s="11">
        <v>5</v>
      </c>
      <c r="O24">
        <v>8</v>
      </c>
      <c r="P24" s="11">
        <v>70.8</v>
      </c>
      <c r="Q24" s="11">
        <v>611.70000000000005</v>
      </c>
      <c r="R24" s="11">
        <v>1</v>
      </c>
      <c r="S24">
        <f>450*0.16</f>
        <v>72</v>
      </c>
      <c r="T24">
        <v>3970</v>
      </c>
      <c r="W24">
        <v>1.46</v>
      </c>
      <c r="X24">
        <v>0.3</v>
      </c>
      <c r="Y24">
        <v>5</v>
      </c>
      <c r="Z24">
        <v>10.8</v>
      </c>
      <c r="AA24">
        <v>70.61</v>
      </c>
      <c r="AB24">
        <v>500</v>
      </c>
      <c r="AC24">
        <f t="shared" si="0"/>
        <v>7.6449999999999996</v>
      </c>
      <c r="AD24">
        <v>4</v>
      </c>
      <c r="AF24">
        <f t="shared" si="6"/>
        <v>991.81000000000017</v>
      </c>
    </row>
    <row r="25" spans="1:32" x14ac:dyDescent="0.25">
      <c r="A25">
        <v>1.49</v>
      </c>
      <c r="B25">
        <v>10</v>
      </c>
      <c r="C25">
        <v>8</v>
      </c>
      <c r="D25">
        <v>70.400000000000006</v>
      </c>
      <c r="E25">
        <v>548.79999999999995</v>
      </c>
      <c r="F25">
        <v>60</v>
      </c>
      <c r="G25">
        <v>3</v>
      </c>
      <c r="H25">
        <v>22.7</v>
      </c>
      <c r="K25" s="11">
        <v>1.45</v>
      </c>
      <c r="L25" s="11">
        <v>0.3</v>
      </c>
      <c r="N25" s="11">
        <v>5</v>
      </c>
      <c r="O25">
        <v>8</v>
      </c>
      <c r="P25" s="11">
        <v>70.8</v>
      </c>
      <c r="Q25" s="11">
        <v>531.70000000000005</v>
      </c>
      <c r="R25" s="11">
        <v>1</v>
      </c>
      <c r="S25">
        <f t="shared" ref="S25:S38" si="7">450*0.16</f>
        <v>72</v>
      </c>
      <c r="T25">
        <v>4220</v>
      </c>
      <c r="W25">
        <v>1.46</v>
      </c>
      <c r="X25">
        <v>0.3</v>
      </c>
      <c r="Y25">
        <v>5</v>
      </c>
      <c r="Z25">
        <v>10.8</v>
      </c>
      <c r="AA25">
        <v>70.61</v>
      </c>
      <c r="AB25">
        <v>354</v>
      </c>
      <c r="AC25">
        <f t="shared" si="0"/>
        <v>7.6449999999999996</v>
      </c>
      <c r="AD25">
        <v>4</v>
      </c>
      <c r="AF25">
        <f t="shared" si="6"/>
        <v>991.81000000000017</v>
      </c>
    </row>
    <row r="26" spans="1:32" x14ac:dyDescent="0.25">
      <c r="A26">
        <v>1.51</v>
      </c>
      <c r="B26">
        <v>10</v>
      </c>
      <c r="C26">
        <v>8</v>
      </c>
      <c r="D26">
        <v>70.400000000000006</v>
      </c>
      <c r="E26">
        <v>548.79999999999995</v>
      </c>
      <c r="F26">
        <v>100</v>
      </c>
      <c r="G26">
        <v>3</v>
      </c>
      <c r="H26">
        <v>27.2</v>
      </c>
      <c r="K26" s="11">
        <v>1.43</v>
      </c>
      <c r="L26" s="11">
        <v>0.3</v>
      </c>
      <c r="N26" s="11">
        <v>5</v>
      </c>
      <c r="O26">
        <v>8</v>
      </c>
      <c r="P26" s="11">
        <v>70.8</v>
      </c>
      <c r="Q26" s="11">
        <v>477.1</v>
      </c>
      <c r="R26" s="11">
        <v>1</v>
      </c>
      <c r="S26">
        <f t="shared" si="7"/>
        <v>72</v>
      </c>
      <c r="T26">
        <v>1910</v>
      </c>
      <c r="W26">
        <v>1.46</v>
      </c>
      <c r="X26">
        <v>0.3</v>
      </c>
      <c r="Y26">
        <v>5</v>
      </c>
      <c r="Z26">
        <v>10.8</v>
      </c>
      <c r="AA26">
        <v>70.61</v>
      </c>
      <c r="AB26">
        <v>423</v>
      </c>
      <c r="AC26">
        <f t="shared" si="0"/>
        <v>7.6449999999999996</v>
      </c>
      <c r="AD26">
        <v>4</v>
      </c>
      <c r="AF26">
        <f t="shared" si="6"/>
        <v>991.81000000000017</v>
      </c>
    </row>
    <row r="27" spans="1:32" x14ac:dyDescent="0.25">
      <c r="A27">
        <v>1.51</v>
      </c>
      <c r="B27">
        <v>10</v>
      </c>
      <c r="C27">
        <v>8</v>
      </c>
      <c r="D27">
        <v>70.400000000000006</v>
      </c>
      <c r="E27">
        <v>548.79999999999995</v>
      </c>
      <c r="F27">
        <v>120</v>
      </c>
      <c r="G27">
        <v>3</v>
      </c>
      <c r="H27">
        <v>20.9</v>
      </c>
      <c r="K27" s="11">
        <v>1.52</v>
      </c>
      <c r="L27" s="11">
        <v>0.3</v>
      </c>
      <c r="N27" s="11">
        <v>5</v>
      </c>
      <c r="O27">
        <v>8</v>
      </c>
      <c r="P27" s="11">
        <v>70.8</v>
      </c>
      <c r="Q27" s="11">
        <v>462.8</v>
      </c>
      <c r="R27" s="11">
        <v>1</v>
      </c>
      <c r="S27">
        <f t="shared" si="7"/>
        <v>72</v>
      </c>
      <c r="T27">
        <v>2230</v>
      </c>
      <c r="W27">
        <v>1.46</v>
      </c>
      <c r="X27">
        <v>0.3</v>
      </c>
      <c r="Y27">
        <v>5</v>
      </c>
      <c r="Z27">
        <v>10.8</v>
      </c>
      <c r="AA27">
        <v>70.61</v>
      </c>
      <c r="AB27">
        <v>500</v>
      </c>
      <c r="AC27">
        <f t="shared" si="0"/>
        <v>7.6449999999999996</v>
      </c>
      <c r="AD27">
        <v>4</v>
      </c>
      <c r="AF27">
        <f t="shared" si="6"/>
        <v>991.81000000000017</v>
      </c>
    </row>
    <row r="28" spans="1:32" x14ac:dyDescent="0.25">
      <c r="A28">
        <v>1.33</v>
      </c>
      <c r="B28">
        <v>15</v>
      </c>
      <c r="C28">
        <v>8</v>
      </c>
      <c r="D28">
        <v>67.3</v>
      </c>
      <c r="E28">
        <v>294</v>
      </c>
      <c r="F28">
        <v>20</v>
      </c>
      <c r="G28">
        <v>1</v>
      </c>
      <c r="H28">
        <v>21</v>
      </c>
      <c r="K28" s="11">
        <v>1.51</v>
      </c>
      <c r="L28" s="11">
        <v>0.3</v>
      </c>
      <c r="N28" s="11">
        <v>5</v>
      </c>
      <c r="O28">
        <v>8</v>
      </c>
      <c r="P28" s="11">
        <v>70.8</v>
      </c>
      <c r="Q28" s="11">
        <v>456.4</v>
      </c>
      <c r="R28" s="11">
        <v>1</v>
      </c>
      <c r="S28">
        <f t="shared" si="7"/>
        <v>72</v>
      </c>
      <c r="T28">
        <v>2590</v>
      </c>
      <c r="W28" s="11">
        <v>1.55</v>
      </c>
      <c r="X28">
        <v>0.3</v>
      </c>
      <c r="Y28">
        <v>5</v>
      </c>
      <c r="Z28" s="11">
        <v>25.9</v>
      </c>
      <c r="AA28" s="11">
        <v>60.1</v>
      </c>
      <c r="AB28" s="11">
        <v>457.5</v>
      </c>
      <c r="AC28" s="11">
        <v>7.48</v>
      </c>
      <c r="AD28">
        <v>1</v>
      </c>
      <c r="AE28">
        <f>225*0.464+375*0.18+600*0.464+98*0.18</f>
        <v>467.94000000000005</v>
      </c>
      <c r="AF28">
        <v>580.79999999999995</v>
      </c>
    </row>
    <row r="29" spans="1:32" x14ac:dyDescent="0.25">
      <c r="A29">
        <v>1.43</v>
      </c>
      <c r="B29">
        <v>15</v>
      </c>
      <c r="C29">
        <v>8</v>
      </c>
      <c r="D29">
        <v>67.3</v>
      </c>
      <c r="E29">
        <v>294</v>
      </c>
      <c r="F29">
        <v>60</v>
      </c>
      <c r="G29">
        <v>1</v>
      </c>
      <c r="H29">
        <v>38.4</v>
      </c>
      <c r="K29" s="11">
        <v>1.42</v>
      </c>
      <c r="L29" s="11">
        <v>0.3</v>
      </c>
      <c r="N29" s="11">
        <v>5</v>
      </c>
      <c r="O29">
        <v>8</v>
      </c>
      <c r="P29">
        <v>81.2</v>
      </c>
      <c r="Q29" s="11">
        <v>611.70000000000005</v>
      </c>
      <c r="R29" s="11">
        <v>2</v>
      </c>
      <c r="S29">
        <f>450*0.16</f>
        <v>72</v>
      </c>
      <c r="T29">
        <v>4780</v>
      </c>
      <c r="W29" s="11">
        <v>1.68</v>
      </c>
      <c r="X29">
        <v>0.3</v>
      </c>
      <c r="Y29">
        <v>5</v>
      </c>
      <c r="Z29" s="11">
        <v>29.4</v>
      </c>
      <c r="AA29" s="11">
        <v>60.1</v>
      </c>
      <c r="AB29" s="11">
        <v>457.5</v>
      </c>
      <c r="AD29">
        <v>1</v>
      </c>
      <c r="AE29">
        <f t="shared" ref="AE29:AE31" si="8">225*0.464+375*0.18+600*0.464+98*0.18</f>
        <v>467.94000000000005</v>
      </c>
      <c r="AF29">
        <v>582.5</v>
      </c>
    </row>
    <row r="30" spans="1:32" x14ac:dyDescent="0.25">
      <c r="A30">
        <v>1.47</v>
      </c>
      <c r="B30">
        <v>15</v>
      </c>
      <c r="C30">
        <v>8</v>
      </c>
      <c r="D30">
        <v>67.3</v>
      </c>
      <c r="E30">
        <v>294</v>
      </c>
      <c r="F30">
        <v>100</v>
      </c>
      <c r="G30">
        <v>1</v>
      </c>
      <c r="H30">
        <v>34.799999999999997</v>
      </c>
      <c r="K30" s="11">
        <v>1.45</v>
      </c>
      <c r="L30" s="11">
        <v>0.3</v>
      </c>
      <c r="N30" s="11">
        <v>5</v>
      </c>
      <c r="O30">
        <v>8</v>
      </c>
      <c r="P30">
        <v>81.2</v>
      </c>
      <c r="Q30" s="11">
        <v>531.70000000000005</v>
      </c>
      <c r="R30" s="11">
        <v>2</v>
      </c>
      <c r="S30">
        <f t="shared" si="7"/>
        <v>72</v>
      </c>
      <c r="T30">
        <v>5000</v>
      </c>
      <c r="W30" s="11">
        <v>1.55</v>
      </c>
      <c r="X30">
        <v>0.3</v>
      </c>
      <c r="Y30">
        <v>5</v>
      </c>
      <c r="Z30" s="11">
        <v>26.2</v>
      </c>
      <c r="AA30" s="11">
        <v>23.3</v>
      </c>
      <c r="AB30" s="11">
        <v>495</v>
      </c>
      <c r="AD30">
        <v>1</v>
      </c>
      <c r="AE30">
        <f t="shared" si="8"/>
        <v>467.94000000000005</v>
      </c>
      <c r="AF30">
        <v>572.79999999999995</v>
      </c>
    </row>
    <row r="31" spans="1:32" x14ac:dyDescent="0.25">
      <c r="A31">
        <v>1.47</v>
      </c>
      <c r="B31">
        <v>15</v>
      </c>
      <c r="C31">
        <v>8</v>
      </c>
      <c r="D31">
        <v>67.3</v>
      </c>
      <c r="E31">
        <v>294</v>
      </c>
      <c r="F31">
        <v>120</v>
      </c>
      <c r="G31">
        <v>1</v>
      </c>
      <c r="H31">
        <v>31.4</v>
      </c>
      <c r="K31" s="11">
        <v>1.43</v>
      </c>
      <c r="L31" s="11">
        <v>0.3</v>
      </c>
      <c r="N31" s="11">
        <v>5</v>
      </c>
      <c r="O31">
        <v>8</v>
      </c>
      <c r="P31">
        <v>81.2</v>
      </c>
      <c r="Q31" s="11">
        <v>477.1</v>
      </c>
      <c r="R31" s="11">
        <v>2</v>
      </c>
      <c r="S31">
        <f t="shared" si="7"/>
        <v>72</v>
      </c>
      <c r="T31">
        <v>4900</v>
      </c>
      <c r="W31" s="11">
        <v>1.68</v>
      </c>
      <c r="X31">
        <v>0.3</v>
      </c>
      <c r="Y31">
        <v>5</v>
      </c>
      <c r="Z31" s="11">
        <v>27.2</v>
      </c>
      <c r="AA31" s="11">
        <v>23.3</v>
      </c>
      <c r="AB31" s="11">
        <v>495</v>
      </c>
      <c r="AD31">
        <v>1</v>
      </c>
      <c r="AE31">
        <f t="shared" si="8"/>
        <v>467.94000000000005</v>
      </c>
      <c r="AF31">
        <v>548.1</v>
      </c>
    </row>
    <row r="32" spans="1:32" x14ac:dyDescent="0.25">
      <c r="A32">
        <v>1.25</v>
      </c>
      <c r="B32">
        <v>15</v>
      </c>
      <c r="C32">
        <v>8</v>
      </c>
      <c r="D32">
        <v>114.6</v>
      </c>
      <c r="E32">
        <v>372.4</v>
      </c>
      <c r="F32">
        <v>20</v>
      </c>
      <c r="G32">
        <v>2</v>
      </c>
      <c r="H32">
        <v>14.8</v>
      </c>
      <c r="K32" s="11">
        <v>1.52</v>
      </c>
      <c r="L32" s="11">
        <v>0.3</v>
      </c>
      <c r="N32" s="11">
        <v>5</v>
      </c>
      <c r="O32">
        <v>8</v>
      </c>
      <c r="P32">
        <v>81.2</v>
      </c>
      <c r="Q32" s="11">
        <v>462.8</v>
      </c>
      <c r="R32" s="11">
        <v>2</v>
      </c>
      <c r="S32">
        <f t="shared" si="7"/>
        <v>72</v>
      </c>
      <c r="T32">
        <v>4810</v>
      </c>
      <c r="W32" s="11">
        <v>1.33</v>
      </c>
      <c r="X32">
        <v>0.3</v>
      </c>
      <c r="Y32">
        <v>5</v>
      </c>
      <c r="Z32" s="11">
        <v>8</v>
      </c>
      <c r="AA32">
        <v>136</v>
      </c>
      <c r="AB32" s="11">
        <v>450</v>
      </c>
      <c r="AC32" s="11">
        <v>7.48</v>
      </c>
      <c r="AD32" s="11">
        <v>1</v>
      </c>
      <c r="AE32" s="11">
        <v>0</v>
      </c>
      <c r="AF32" s="11">
        <v>567</v>
      </c>
    </row>
    <row r="33" spans="1:32" x14ac:dyDescent="0.25">
      <c r="A33">
        <v>1.32</v>
      </c>
      <c r="B33">
        <v>15</v>
      </c>
      <c r="C33">
        <v>8</v>
      </c>
      <c r="D33">
        <v>114.6</v>
      </c>
      <c r="E33">
        <v>372.4</v>
      </c>
      <c r="F33">
        <v>60</v>
      </c>
      <c r="G33">
        <v>2</v>
      </c>
      <c r="H33">
        <v>28.7</v>
      </c>
      <c r="K33" s="11">
        <v>1.51</v>
      </c>
      <c r="L33" s="11">
        <v>0.3</v>
      </c>
      <c r="N33" s="11">
        <v>5</v>
      </c>
      <c r="O33">
        <v>8</v>
      </c>
      <c r="P33">
        <v>81.2</v>
      </c>
      <c r="Q33" s="11">
        <v>456.4</v>
      </c>
      <c r="R33" s="11">
        <v>2</v>
      </c>
      <c r="S33">
        <f t="shared" si="7"/>
        <v>72</v>
      </c>
      <c r="T33">
        <v>4940</v>
      </c>
      <c r="W33" s="11">
        <v>1.33</v>
      </c>
      <c r="X33">
        <v>0.3</v>
      </c>
      <c r="Y33">
        <v>5</v>
      </c>
      <c r="Z33" s="11">
        <v>8</v>
      </c>
      <c r="AA33">
        <v>136</v>
      </c>
      <c r="AB33" s="11">
        <v>450</v>
      </c>
      <c r="AC33" s="11">
        <v>7.48</v>
      </c>
      <c r="AD33" s="11">
        <v>1</v>
      </c>
      <c r="AE33">
        <v>240</v>
      </c>
      <c r="AF33" s="11">
        <v>584</v>
      </c>
    </row>
    <row r="34" spans="1:32" x14ac:dyDescent="0.25">
      <c r="A34">
        <v>1.53</v>
      </c>
      <c r="B34">
        <v>15</v>
      </c>
      <c r="C34">
        <v>8</v>
      </c>
      <c r="D34">
        <v>114.6</v>
      </c>
      <c r="E34">
        <v>372.4</v>
      </c>
      <c r="F34">
        <v>100</v>
      </c>
      <c r="G34">
        <v>2</v>
      </c>
      <c r="H34">
        <v>39.9</v>
      </c>
      <c r="K34" s="11">
        <v>1.42</v>
      </c>
      <c r="L34" s="11">
        <v>0.3</v>
      </c>
      <c r="N34" s="11">
        <v>5</v>
      </c>
      <c r="O34">
        <v>8</v>
      </c>
      <c r="P34">
        <v>114.6</v>
      </c>
      <c r="Q34" s="11">
        <v>611.70000000000005</v>
      </c>
      <c r="R34" s="11">
        <v>3</v>
      </c>
      <c r="S34">
        <f>450*0.16</f>
        <v>72</v>
      </c>
      <c r="T34">
        <v>5610</v>
      </c>
      <c r="W34" s="11">
        <v>1.33</v>
      </c>
      <c r="X34">
        <v>0.3</v>
      </c>
      <c r="Y34">
        <v>5</v>
      </c>
      <c r="Z34" s="11">
        <v>8</v>
      </c>
      <c r="AA34">
        <v>136</v>
      </c>
      <c r="AB34" s="11">
        <v>450</v>
      </c>
      <c r="AC34" s="11">
        <v>7.48</v>
      </c>
      <c r="AD34" s="11">
        <v>1</v>
      </c>
      <c r="AE34">
        <v>360</v>
      </c>
      <c r="AF34" s="11">
        <v>609</v>
      </c>
    </row>
    <row r="35" spans="1:32" x14ac:dyDescent="0.25">
      <c r="A35">
        <v>1.53</v>
      </c>
      <c r="B35">
        <v>15</v>
      </c>
      <c r="C35">
        <v>8</v>
      </c>
      <c r="D35">
        <v>114.6</v>
      </c>
      <c r="E35">
        <v>372.4</v>
      </c>
      <c r="F35">
        <v>120</v>
      </c>
      <c r="G35">
        <v>2</v>
      </c>
      <c r="H35">
        <v>27.8</v>
      </c>
      <c r="K35" s="11">
        <v>1.45</v>
      </c>
      <c r="L35" s="11">
        <v>0.3</v>
      </c>
      <c r="N35" s="11">
        <v>5</v>
      </c>
      <c r="O35">
        <v>8</v>
      </c>
      <c r="P35">
        <v>114.6</v>
      </c>
      <c r="Q35" s="11">
        <v>531.70000000000005</v>
      </c>
      <c r="R35" s="11">
        <v>3</v>
      </c>
      <c r="S35">
        <f t="shared" si="7"/>
        <v>72</v>
      </c>
      <c r="T35">
        <v>5830</v>
      </c>
      <c r="W35" s="11">
        <v>1.33</v>
      </c>
      <c r="X35">
        <v>0.3</v>
      </c>
      <c r="Y35">
        <v>5</v>
      </c>
      <c r="Z35" s="11">
        <v>8</v>
      </c>
      <c r="AA35">
        <v>136</v>
      </c>
      <c r="AB35" s="11">
        <v>450</v>
      </c>
      <c r="AC35" s="11">
        <v>7.48</v>
      </c>
      <c r="AD35" s="11">
        <v>1</v>
      </c>
      <c r="AE35">
        <v>480</v>
      </c>
      <c r="AF35" s="11">
        <v>613</v>
      </c>
    </row>
    <row r="36" spans="1:32" x14ac:dyDescent="0.25">
      <c r="A36">
        <v>1.32</v>
      </c>
      <c r="B36">
        <v>15</v>
      </c>
      <c r="C36">
        <v>8</v>
      </c>
      <c r="D36">
        <v>70.400000000000006</v>
      </c>
      <c r="E36">
        <v>372.4</v>
      </c>
      <c r="F36">
        <v>20</v>
      </c>
      <c r="G36">
        <v>3</v>
      </c>
      <c r="H36">
        <v>20.100000000000001</v>
      </c>
      <c r="K36" s="11">
        <v>1.43</v>
      </c>
      <c r="L36" s="11">
        <v>0.3</v>
      </c>
      <c r="N36" s="11">
        <v>5</v>
      </c>
      <c r="O36">
        <v>8</v>
      </c>
      <c r="P36">
        <v>114.6</v>
      </c>
      <c r="Q36" s="11">
        <v>477.1</v>
      </c>
      <c r="R36" s="11">
        <v>3</v>
      </c>
      <c r="S36">
        <f t="shared" si="7"/>
        <v>72</v>
      </c>
      <c r="T36">
        <v>5250</v>
      </c>
      <c r="W36" s="11">
        <v>1.33</v>
      </c>
      <c r="X36">
        <v>0.3</v>
      </c>
      <c r="Y36">
        <v>5</v>
      </c>
      <c r="Z36" s="11">
        <v>8</v>
      </c>
      <c r="AA36">
        <v>82</v>
      </c>
      <c r="AB36" s="11">
        <v>510</v>
      </c>
      <c r="AC36" s="11">
        <v>7.48</v>
      </c>
      <c r="AD36">
        <v>2</v>
      </c>
      <c r="AE36" s="11">
        <v>0</v>
      </c>
      <c r="AF36" s="11">
        <v>574</v>
      </c>
    </row>
    <row r="37" spans="1:32" x14ac:dyDescent="0.25">
      <c r="A37">
        <v>1.49</v>
      </c>
      <c r="B37">
        <v>15</v>
      </c>
      <c r="C37">
        <v>8</v>
      </c>
      <c r="D37">
        <v>70.400000000000006</v>
      </c>
      <c r="E37">
        <v>372.4</v>
      </c>
      <c r="F37">
        <v>60</v>
      </c>
      <c r="G37">
        <v>3</v>
      </c>
      <c r="H37">
        <v>25.3</v>
      </c>
      <c r="K37" s="11">
        <v>1.52</v>
      </c>
      <c r="L37" s="11">
        <v>0.3</v>
      </c>
      <c r="N37" s="11">
        <v>5</v>
      </c>
      <c r="O37">
        <v>8</v>
      </c>
      <c r="P37">
        <v>114.6</v>
      </c>
      <c r="Q37" s="11">
        <v>462.8</v>
      </c>
      <c r="R37" s="11">
        <v>3</v>
      </c>
      <c r="S37">
        <f t="shared" si="7"/>
        <v>72</v>
      </c>
      <c r="T37">
        <v>5330</v>
      </c>
      <c r="W37" s="11">
        <v>1.33</v>
      </c>
      <c r="X37">
        <v>0.3</v>
      </c>
      <c r="Y37">
        <v>5</v>
      </c>
      <c r="Z37" s="11">
        <v>8</v>
      </c>
      <c r="AA37">
        <v>82</v>
      </c>
      <c r="AB37" s="11">
        <v>510</v>
      </c>
      <c r="AC37" s="11">
        <v>7.48</v>
      </c>
      <c r="AD37">
        <v>2</v>
      </c>
      <c r="AE37">
        <v>240</v>
      </c>
      <c r="AF37" s="11">
        <v>593</v>
      </c>
    </row>
    <row r="38" spans="1:32" x14ac:dyDescent="0.25">
      <c r="A38">
        <v>1.51</v>
      </c>
      <c r="B38">
        <v>15</v>
      </c>
      <c r="C38">
        <v>8</v>
      </c>
      <c r="D38">
        <v>70.400000000000006</v>
      </c>
      <c r="E38">
        <v>372.4</v>
      </c>
      <c r="F38">
        <v>100</v>
      </c>
      <c r="G38">
        <v>3</v>
      </c>
      <c r="H38">
        <v>27.1</v>
      </c>
      <c r="K38" s="11">
        <v>1.51</v>
      </c>
      <c r="L38" s="11">
        <v>0.3</v>
      </c>
      <c r="N38" s="11">
        <v>5</v>
      </c>
      <c r="O38">
        <v>8</v>
      </c>
      <c r="P38">
        <v>114.6</v>
      </c>
      <c r="Q38" s="11">
        <v>456.4</v>
      </c>
      <c r="R38" s="11">
        <v>3</v>
      </c>
      <c r="S38">
        <f t="shared" si="7"/>
        <v>72</v>
      </c>
      <c r="T38">
        <v>5180</v>
      </c>
      <c r="W38" s="11">
        <v>1.33</v>
      </c>
      <c r="X38">
        <v>0.3</v>
      </c>
      <c r="Y38">
        <v>5</v>
      </c>
      <c r="Z38" s="11">
        <v>8</v>
      </c>
      <c r="AA38">
        <v>82</v>
      </c>
      <c r="AB38" s="11">
        <v>510</v>
      </c>
      <c r="AC38" s="11">
        <v>7.48</v>
      </c>
      <c r="AD38">
        <v>2</v>
      </c>
      <c r="AE38">
        <v>360</v>
      </c>
      <c r="AF38" s="11">
        <v>617</v>
      </c>
    </row>
    <row r="39" spans="1:32" x14ac:dyDescent="0.25">
      <c r="A39">
        <v>1.51</v>
      </c>
      <c r="B39">
        <v>15</v>
      </c>
      <c r="C39">
        <v>8</v>
      </c>
      <c r="D39">
        <v>70.400000000000006</v>
      </c>
      <c r="E39">
        <v>372.4</v>
      </c>
      <c r="F39">
        <v>120</v>
      </c>
      <c r="G39">
        <v>3</v>
      </c>
      <c r="H39">
        <v>24</v>
      </c>
      <c r="K39" s="11">
        <v>1.32</v>
      </c>
      <c r="L39" s="11">
        <v>0.3</v>
      </c>
      <c r="M39" s="11">
        <v>47.92</v>
      </c>
      <c r="N39" s="11">
        <v>5</v>
      </c>
      <c r="O39">
        <v>12.8</v>
      </c>
      <c r="P39" s="11">
        <v>40</v>
      </c>
      <c r="Q39" s="11">
        <v>526.76</v>
      </c>
      <c r="R39" s="11">
        <v>1</v>
      </c>
      <c r="S39">
        <f>750*0.15</f>
        <v>112.5</v>
      </c>
      <c r="T39">
        <v>3293.37</v>
      </c>
      <c r="W39" s="11">
        <v>1.33</v>
      </c>
      <c r="X39">
        <v>0.3</v>
      </c>
      <c r="Y39">
        <v>5</v>
      </c>
      <c r="Z39" s="11">
        <v>8</v>
      </c>
      <c r="AA39">
        <v>82</v>
      </c>
      <c r="AB39" s="11">
        <v>510</v>
      </c>
      <c r="AC39" s="11">
        <v>7.48</v>
      </c>
      <c r="AD39">
        <v>2</v>
      </c>
      <c r="AE39">
        <v>480</v>
      </c>
      <c r="AF39" s="11">
        <v>636</v>
      </c>
    </row>
    <row r="40" spans="1:32" x14ac:dyDescent="0.25">
      <c r="A40">
        <v>1.33</v>
      </c>
      <c r="B40">
        <v>20</v>
      </c>
      <c r="C40">
        <v>8</v>
      </c>
      <c r="D40">
        <v>67.3</v>
      </c>
      <c r="E40">
        <v>274.39999999999998</v>
      </c>
      <c r="F40">
        <v>20</v>
      </c>
      <c r="G40">
        <v>1</v>
      </c>
      <c r="H40">
        <v>23</v>
      </c>
      <c r="K40" s="11">
        <v>1.32</v>
      </c>
      <c r="L40" s="11">
        <v>0.3</v>
      </c>
      <c r="M40" s="11">
        <v>47.92</v>
      </c>
      <c r="N40" s="11">
        <v>5</v>
      </c>
      <c r="O40">
        <v>12.8</v>
      </c>
      <c r="P40" s="11">
        <v>60</v>
      </c>
      <c r="Q40" s="11">
        <v>514.69000000000005</v>
      </c>
      <c r="R40" s="11">
        <v>2</v>
      </c>
      <c r="S40">
        <f t="shared" ref="S40:S41" si="9">750*0.15</f>
        <v>112.5</v>
      </c>
      <c r="T40">
        <v>4562.87</v>
      </c>
      <c r="W40" s="11">
        <v>1.48</v>
      </c>
      <c r="X40">
        <v>0.3</v>
      </c>
      <c r="Y40">
        <v>5</v>
      </c>
      <c r="Z40" s="11">
        <v>8</v>
      </c>
      <c r="AA40">
        <v>92</v>
      </c>
      <c r="AB40">
        <v>307.85656</v>
      </c>
      <c r="AD40">
        <v>1</v>
      </c>
      <c r="AE40">
        <v>300</v>
      </c>
      <c r="AF40" s="11">
        <v>450.6</v>
      </c>
    </row>
    <row r="41" spans="1:32" x14ac:dyDescent="0.25">
      <c r="A41">
        <v>1.43</v>
      </c>
      <c r="B41">
        <v>20</v>
      </c>
      <c r="C41">
        <v>8</v>
      </c>
      <c r="D41">
        <v>67.3</v>
      </c>
      <c r="E41">
        <v>274.39999999999998</v>
      </c>
      <c r="F41">
        <v>60</v>
      </c>
      <c r="G41">
        <v>1</v>
      </c>
      <c r="H41">
        <v>42.3</v>
      </c>
      <c r="K41" s="11">
        <v>1.32</v>
      </c>
      <c r="L41" s="11">
        <v>0.3</v>
      </c>
      <c r="M41" s="11">
        <v>47.92</v>
      </c>
      <c r="N41" s="11">
        <v>5</v>
      </c>
      <c r="O41">
        <v>12.8</v>
      </c>
      <c r="P41" s="11">
        <v>80</v>
      </c>
      <c r="Q41" s="11">
        <v>394.64</v>
      </c>
      <c r="R41" s="11">
        <v>3</v>
      </c>
      <c r="S41">
        <f t="shared" si="9"/>
        <v>112.5</v>
      </c>
      <c r="T41">
        <v>3923.06</v>
      </c>
      <c r="W41" s="11">
        <v>1.48</v>
      </c>
      <c r="X41">
        <v>0.3</v>
      </c>
      <c r="Y41">
        <v>5</v>
      </c>
      <c r="Z41" s="11">
        <v>8</v>
      </c>
      <c r="AA41">
        <v>92</v>
      </c>
      <c r="AB41">
        <v>387.45319999999998</v>
      </c>
      <c r="AD41">
        <v>1</v>
      </c>
      <c r="AE41">
        <v>300</v>
      </c>
      <c r="AF41" s="11">
        <v>540.9</v>
      </c>
    </row>
    <row r="42" spans="1:32" x14ac:dyDescent="0.25">
      <c r="A42">
        <v>1.47</v>
      </c>
      <c r="B42">
        <v>20</v>
      </c>
      <c r="C42">
        <v>8</v>
      </c>
      <c r="D42">
        <v>67.3</v>
      </c>
      <c r="E42">
        <v>274.39999999999998</v>
      </c>
      <c r="F42">
        <v>100</v>
      </c>
      <c r="G42">
        <v>1</v>
      </c>
      <c r="H42">
        <v>37.799999999999997</v>
      </c>
      <c r="K42" s="11">
        <v>1.45</v>
      </c>
      <c r="L42" s="11">
        <v>0.3</v>
      </c>
      <c r="N42" s="11">
        <v>5</v>
      </c>
      <c r="O42">
        <v>7.2</v>
      </c>
      <c r="P42" s="11">
        <v>166</v>
      </c>
      <c r="Q42" s="11">
        <v>450</v>
      </c>
      <c r="R42" s="11">
        <v>1</v>
      </c>
      <c r="S42">
        <v>225</v>
      </c>
      <c r="T42">
        <v>6277.4822599999998</v>
      </c>
      <c r="W42" s="11">
        <v>1.48</v>
      </c>
      <c r="X42">
        <v>0.3</v>
      </c>
      <c r="Y42">
        <v>5</v>
      </c>
      <c r="Z42" s="11">
        <v>8</v>
      </c>
      <c r="AA42">
        <v>92</v>
      </c>
      <c r="AB42">
        <v>462.44296000000003</v>
      </c>
      <c r="AD42">
        <v>1</v>
      </c>
      <c r="AE42">
        <v>300</v>
      </c>
      <c r="AF42" s="11">
        <v>569.4</v>
      </c>
    </row>
    <row r="43" spans="1:32" x14ac:dyDescent="0.25">
      <c r="A43">
        <v>1.47</v>
      </c>
      <c r="B43">
        <v>20</v>
      </c>
      <c r="C43">
        <v>8</v>
      </c>
      <c r="D43">
        <v>67.3</v>
      </c>
      <c r="E43">
        <v>274.39999999999998</v>
      </c>
      <c r="F43">
        <v>120</v>
      </c>
      <c r="G43">
        <v>1</v>
      </c>
      <c r="H43">
        <v>34.299999999999997</v>
      </c>
      <c r="K43" s="11">
        <v>1.36</v>
      </c>
      <c r="L43" s="11">
        <v>0.3</v>
      </c>
      <c r="N43" s="11">
        <v>5</v>
      </c>
      <c r="O43">
        <v>7.2</v>
      </c>
      <c r="P43" s="11">
        <v>153.80000000000001</v>
      </c>
      <c r="Q43" s="11">
        <v>450</v>
      </c>
      <c r="R43" s="11">
        <v>2</v>
      </c>
      <c r="S43">
        <v>225</v>
      </c>
      <c r="T43">
        <v>6212.4546399999999</v>
      </c>
      <c r="W43" s="11">
        <v>1.48</v>
      </c>
      <c r="X43">
        <v>0.3</v>
      </c>
      <c r="Y43">
        <v>5</v>
      </c>
      <c r="Z43" s="11">
        <v>8</v>
      </c>
      <c r="AA43">
        <v>92</v>
      </c>
      <c r="AB43">
        <v>275.60840000000002</v>
      </c>
      <c r="AD43">
        <v>2</v>
      </c>
      <c r="AE43">
        <v>300</v>
      </c>
      <c r="AF43" s="11">
        <v>471.9</v>
      </c>
    </row>
    <row r="44" spans="1:32" x14ac:dyDescent="0.25">
      <c r="A44">
        <v>1.25</v>
      </c>
      <c r="B44">
        <v>20</v>
      </c>
      <c r="C44">
        <v>8</v>
      </c>
      <c r="D44">
        <v>114.6</v>
      </c>
      <c r="E44">
        <v>362.6</v>
      </c>
      <c r="F44">
        <v>20</v>
      </c>
      <c r="G44">
        <v>2</v>
      </c>
      <c r="H44">
        <v>17.5</v>
      </c>
      <c r="K44" s="11">
        <v>1.46</v>
      </c>
      <c r="L44" s="11">
        <v>0.3</v>
      </c>
      <c r="N44" s="11">
        <v>5</v>
      </c>
      <c r="O44">
        <v>7.7</v>
      </c>
      <c r="P44" s="11">
        <v>213</v>
      </c>
      <c r="Q44" s="11">
        <v>442</v>
      </c>
      <c r="R44" s="11">
        <v>1</v>
      </c>
      <c r="S44" s="11">
        <v>300</v>
      </c>
      <c r="T44">
        <v>7374</v>
      </c>
      <c r="W44" s="11">
        <v>1.48</v>
      </c>
      <c r="X44">
        <v>0.3</v>
      </c>
      <c r="Y44">
        <v>5</v>
      </c>
      <c r="Z44" s="11">
        <v>8</v>
      </c>
      <c r="AA44">
        <v>92</v>
      </c>
      <c r="AB44">
        <v>350.59816000000001</v>
      </c>
      <c r="AD44">
        <v>2</v>
      </c>
      <c r="AE44">
        <v>300</v>
      </c>
      <c r="AF44" s="11">
        <v>554.29999999999995</v>
      </c>
    </row>
    <row r="45" spans="1:32" x14ac:dyDescent="0.25">
      <c r="A45">
        <v>1.32</v>
      </c>
      <c r="B45">
        <v>20</v>
      </c>
      <c r="C45">
        <v>8</v>
      </c>
      <c r="D45">
        <v>114.6</v>
      </c>
      <c r="E45">
        <v>362.6</v>
      </c>
      <c r="F45">
        <v>60</v>
      </c>
      <c r="G45">
        <v>2</v>
      </c>
      <c r="H45">
        <v>27.1</v>
      </c>
      <c r="K45" s="11">
        <v>1.55</v>
      </c>
      <c r="L45" s="11">
        <v>0.3</v>
      </c>
      <c r="N45" s="11">
        <v>5</v>
      </c>
      <c r="O45" s="11">
        <v>25.9</v>
      </c>
      <c r="P45" s="11">
        <v>60.1</v>
      </c>
      <c r="Q45" s="11">
        <v>457.5</v>
      </c>
      <c r="R45" s="11">
        <v>1</v>
      </c>
      <c r="S45">
        <f>225*0.464+375*0.18+600*0.464+98*0.18</f>
        <v>467.94000000000005</v>
      </c>
      <c r="T45">
        <v>6340</v>
      </c>
      <c r="W45" s="11">
        <v>1.48</v>
      </c>
      <c r="X45">
        <v>0.3</v>
      </c>
      <c r="Y45">
        <v>5</v>
      </c>
      <c r="Z45" s="11">
        <v>8</v>
      </c>
      <c r="AA45">
        <v>92</v>
      </c>
      <c r="AB45">
        <v>415.35041999999999</v>
      </c>
      <c r="AD45">
        <v>2</v>
      </c>
      <c r="AE45">
        <v>300</v>
      </c>
      <c r="AF45" s="11">
        <v>597.9</v>
      </c>
    </row>
    <row r="46" spans="1:32" x14ac:dyDescent="0.25">
      <c r="A46">
        <v>1.53</v>
      </c>
      <c r="B46">
        <v>20</v>
      </c>
      <c r="C46">
        <v>8</v>
      </c>
      <c r="D46">
        <v>114.6</v>
      </c>
      <c r="E46">
        <v>362.6</v>
      </c>
      <c r="F46">
        <v>100</v>
      </c>
      <c r="G46">
        <v>2</v>
      </c>
      <c r="H46">
        <v>39.799999999999997</v>
      </c>
      <c r="K46" s="11">
        <v>1.68</v>
      </c>
      <c r="L46" s="11">
        <v>0.3</v>
      </c>
      <c r="N46" s="11">
        <v>5</v>
      </c>
      <c r="O46" s="11">
        <v>29.4</v>
      </c>
      <c r="P46" s="11">
        <v>60.1</v>
      </c>
      <c r="Q46" s="11">
        <v>457.5</v>
      </c>
      <c r="R46" s="11">
        <v>1</v>
      </c>
      <c r="S46">
        <f t="shared" ref="S46:S48" si="10">225*0.464+375*0.18+600*0.464+98*0.18</f>
        <v>467.94000000000005</v>
      </c>
      <c r="T46">
        <v>6320</v>
      </c>
      <c r="W46" s="11">
        <v>1.48</v>
      </c>
      <c r="X46">
        <v>0.3</v>
      </c>
      <c r="Y46">
        <v>5</v>
      </c>
      <c r="Z46" s="11">
        <v>8</v>
      </c>
      <c r="AA46">
        <v>92</v>
      </c>
      <c r="AB46">
        <v>307.85656</v>
      </c>
      <c r="AD46">
        <v>3</v>
      </c>
      <c r="AE46">
        <v>300</v>
      </c>
      <c r="AF46" s="11">
        <v>440.2</v>
      </c>
    </row>
    <row r="47" spans="1:32" x14ac:dyDescent="0.25">
      <c r="A47">
        <v>1.53</v>
      </c>
      <c r="B47">
        <v>20</v>
      </c>
      <c r="C47">
        <v>8</v>
      </c>
      <c r="D47">
        <v>114.6</v>
      </c>
      <c r="E47">
        <v>362.6</v>
      </c>
      <c r="F47">
        <v>120</v>
      </c>
      <c r="G47">
        <v>2</v>
      </c>
      <c r="H47">
        <v>28.1</v>
      </c>
      <c r="K47" s="11">
        <v>1.55</v>
      </c>
      <c r="L47" s="11">
        <v>0.3</v>
      </c>
      <c r="N47" s="11">
        <v>5</v>
      </c>
      <c r="O47" s="11">
        <v>26.2</v>
      </c>
      <c r="P47" s="11">
        <v>23.3</v>
      </c>
      <c r="Q47" s="11">
        <v>495</v>
      </c>
      <c r="R47" s="11">
        <v>2</v>
      </c>
      <c r="S47">
        <f t="shared" si="10"/>
        <v>467.94000000000005</v>
      </c>
      <c r="T47">
        <v>10300</v>
      </c>
      <c r="W47" s="11">
        <v>1.48</v>
      </c>
      <c r="X47">
        <v>0.3</v>
      </c>
      <c r="Y47">
        <v>5</v>
      </c>
      <c r="Z47" s="11">
        <v>8</v>
      </c>
      <c r="AA47">
        <v>92</v>
      </c>
      <c r="AB47">
        <v>387.45319999999998</v>
      </c>
      <c r="AD47">
        <v>3</v>
      </c>
      <c r="AE47">
        <v>300</v>
      </c>
      <c r="AF47" s="11">
        <v>545.20000000000005</v>
      </c>
    </row>
    <row r="48" spans="1:32" x14ac:dyDescent="0.25">
      <c r="A48">
        <v>1.32</v>
      </c>
      <c r="B48">
        <v>20</v>
      </c>
      <c r="C48">
        <v>8</v>
      </c>
      <c r="D48">
        <v>70.400000000000006</v>
      </c>
      <c r="E48">
        <v>274.39999999999998</v>
      </c>
      <c r="F48">
        <v>20</v>
      </c>
      <c r="G48">
        <v>3</v>
      </c>
      <c r="H48">
        <v>14.1</v>
      </c>
      <c r="K48" s="11">
        <v>1.68</v>
      </c>
      <c r="L48" s="11">
        <v>0.3</v>
      </c>
      <c r="N48" s="11">
        <v>5</v>
      </c>
      <c r="O48" s="11">
        <v>27.2</v>
      </c>
      <c r="P48" s="11">
        <v>23.3</v>
      </c>
      <c r="Q48" s="11">
        <v>495</v>
      </c>
      <c r="R48" s="11">
        <v>2</v>
      </c>
      <c r="S48">
        <f t="shared" si="10"/>
        <v>467.94000000000005</v>
      </c>
      <c r="T48">
        <v>9630</v>
      </c>
      <c r="W48" s="11">
        <v>1.48</v>
      </c>
      <c r="X48">
        <v>0.3</v>
      </c>
      <c r="Y48">
        <v>5</v>
      </c>
      <c r="Z48" s="11">
        <v>8</v>
      </c>
      <c r="AA48">
        <v>92</v>
      </c>
      <c r="AB48">
        <v>462.44296000000003</v>
      </c>
      <c r="AD48">
        <v>3</v>
      </c>
      <c r="AE48">
        <v>300</v>
      </c>
      <c r="AF48" s="11">
        <v>559.20000000000005</v>
      </c>
    </row>
    <row r="49" spans="1:32" x14ac:dyDescent="0.25">
      <c r="A49">
        <v>1.49</v>
      </c>
      <c r="B49">
        <v>20</v>
      </c>
      <c r="C49">
        <v>8</v>
      </c>
      <c r="D49">
        <v>70.400000000000006</v>
      </c>
      <c r="E49">
        <v>274.39999999999998</v>
      </c>
      <c r="F49">
        <v>60</v>
      </c>
      <c r="G49">
        <v>3</v>
      </c>
      <c r="H49">
        <v>12.8</v>
      </c>
      <c r="K49" s="11">
        <v>1.42</v>
      </c>
      <c r="L49" s="11">
        <v>0.3</v>
      </c>
      <c r="N49" s="11">
        <v>5</v>
      </c>
      <c r="O49">
        <v>12.8</v>
      </c>
      <c r="P49" s="11">
        <v>387.60291000000001</v>
      </c>
      <c r="Q49" s="11">
        <v>73.571510000000004</v>
      </c>
      <c r="R49" s="11">
        <v>1</v>
      </c>
      <c r="S49">
        <f>600*0.17</f>
        <v>102.00000000000001</v>
      </c>
      <c r="T49">
        <v>3876</v>
      </c>
      <c r="W49" s="11">
        <v>1.19</v>
      </c>
      <c r="X49">
        <v>0.3</v>
      </c>
      <c r="Y49">
        <v>5</v>
      </c>
      <c r="Z49">
        <v>19</v>
      </c>
      <c r="AA49">
        <v>650</v>
      </c>
      <c r="AB49">
        <v>45</v>
      </c>
      <c r="AC49">
        <v>7.87</v>
      </c>
      <c r="AD49" s="11">
        <v>1</v>
      </c>
      <c r="AE49">
        <f>125+39</f>
        <v>164</v>
      </c>
      <c r="AF49" s="11">
        <v>671</v>
      </c>
    </row>
    <row r="50" spans="1:32" x14ac:dyDescent="0.25">
      <c r="A50">
        <v>1.51</v>
      </c>
      <c r="B50">
        <v>20</v>
      </c>
      <c r="C50">
        <v>8</v>
      </c>
      <c r="D50">
        <v>70.400000000000006</v>
      </c>
      <c r="E50">
        <v>274.39999999999998</v>
      </c>
      <c r="F50">
        <v>100</v>
      </c>
      <c r="G50">
        <v>3</v>
      </c>
      <c r="H50">
        <v>18.399999999999999</v>
      </c>
      <c r="K50" s="11">
        <v>1.42</v>
      </c>
      <c r="L50" s="11">
        <v>0.3</v>
      </c>
      <c r="N50" s="11">
        <v>5</v>
      </c>
      <c r="O50">
        <v>12.8</v>
      </c>
      <c r="P50" s="11">
        <v>447.69211999999999</v>
      </c>
      <c r="Q50" s="11">
        <v>73.571510000000004</v>
      </c>
      <c r="R50" s="11">
        <v>2</v>
      </c>
      <c r="S50">
        <f>600*0.17</f>
        <v>102.00000000000001</v>
      </c>
      <c r="T50">
        <v>3876</v>
      </c>
      <c r="W50" s="11">
        <v>1.19</v>
      </c>
      <c r="X50">
        <v>0.3</v>
      </c>
      <c r="Y50">
        <v>5</v>
      </c>
      <c r="Z50">
        <v>19</v>
      </c>
      <c r="AA50">
        <v>650</v>
      </c>
      <c r="AB50">
        <v>45</v>
      </c>
      <c r="AC50">
        <v>7.87</v>
      </c>
      <c r="AD50" s="11">
        <v>1</v>
      </c>
      <c r="AE50">
        <f>86+18</f>
        <v>104</v>
      </c>
      <c r="AF50" s="11">
        <v>517</v>
      </c>
    </row>
    <row r="51" spans="1:32" x14ac:dyDescent="0.25">
      <c r="A51">
        <v>1.51</v>
      </c>
      <c r="B51">
        <v>20</v>
      </c>
      <c r="C51">
        <v>8</v>
      </c>
      <c r="D51">
        <v>70.400000000000006</v>
      </c>
      <c r="E51">
        <v>274.39999999999998</v>
      </c>
      <c r="F51">
        <v>120</v>
      </c>
      <c r="G51">
        <v>3</v>
      </c>
      <c r="H51">
        <v>15.1</v>
      </c>
      <c r="K51" s="11">
        <v>1.42</v>
      </c>
      <c r="L51" s="11">
        <v>0.3</v>
      </c>
      <c r="N51" s="11">
        <v>5</v>
      </c>
      <c r="O51">
        <v>12.8</v>
      </c>
      <c r="P51" s="11">
        <v>480.87180999999998</v>
      </c>
      <c r="Q51" s="11">
        <v>75.139060000000001</v>
      </c>
      <c r="R51" s="11">
        <v>3</v>
      </c>
      <c r="S51">
        <f t="shared" ref="S51:S53" si="11">600*0.17</f>
        <v>102.00000000000001</v>
      </c>
      <c r="T51">
        <v>2869</v>
      </c>
      <c r="W51" s="11">
        <v>1.19</v>
      </c>
      <c r="X51">
        <v>0.3</v>
      </c>
      <c r="Y51">
        <v>5</v>
      </c>
      <c r="Z51">
        <v>19</v>
      </c>
      <c r="AA51">
        <v>650</v>
      </c>
      <c r="AB51">
        <v>45</v>
      </c>
      <c r="AC51">
        <v>7.87</v>
      </c>
      <c r="AD51" s="11">
        <v>1</v>
      </c>
      <c r="AE51">
        <f>52</f>
        <v>52</v>
      </c>
      <c r="AF51" s="11">
        <v>381</v>
      </c>
    </row>
    <row r="52" spans="1:32" x14ac:dyDescent="0.25">
      <c r="A52">
        <v>1.33</v>
      </c>
      <c r="B52">
        <v>25</v>
      </c>
      <c r="C52">
        <v>8</v>
      </c>
      <c r="D52">
        <v>67.3</v>
      </c>
      <c r="E52">
        <v>254.8</v>
      </c>
      <c r="F52">
        <v>20</v>
      </c>
      <c r="G52">
        <v>1</v>
      </c>
      <c r="H52">
        <v>23.1</v>
      </c>
      <c r="K52" s="11">
        <v>1.42</v>
      </c>
      <c r="L52" s="11">
        <v>0.3</v>
      </c>
      <c r="N52" s="11">
        <v>5</v>
      </c>
      <c r="O52">
        <v>12.8</v>
      </c>
      <c r="P52" s="11">
        <v>474.86288999999999</v>
      </c>
      <c r="Q52" s="11">
        <v>223.79452000000001</v>
      </c>
      <c r="R52" s="11">
        <v>4</v>
      </c>
      <c r="S52">
        <f t="shared" si="11"/>
        <v>102.00000000000001</v>
      </c>
      <c r="T52">
        <v>2858.3</v>
      </c>
      <c r="W52" s="11">
        <v>1.19</v>
      </c>
      <c r="X52">
        <v>0.3</v>
      </c>
      <c r="Y52">
        <v>5</v>
      </c>
      <c r="Z52">
        <v>19</v>
      </c>
      <c r="AA52">
        <v>650</v>
      </c>
      <c r="AB52">
        <v>45</v>
      </c>
      <c r="AC52">
        <v>7.87</v>
      </c>
      <c r="AD52" s="11">
        <v>1</v>
      </c>
      <c r="AE52">
        <v>0</v>
      </c>
      <c r="AF52" s="11">
        <v>272</v>
      </c>
    </row>
    <row r="53" spans="1:32" x14ac:dyDescent="0.25">
      <c r="A53">
        <v>1.43</v>
      </c>
      <c r="B53">
        <v>25</v>
      </c>
      <c r="C53">
        <v>8</v>
      </c>
      <c r="D53">
        <v>67.3</v>
      </c>
      <c r="E53">
        <v>254.8</v>
      </c>
      <c r="F53">
        <v>60</v>
      </c>
      <c r="G53">
        <v>1</v>
      </c>
      <c r="H53">
        <v>42.3</v>
      </c>
      <c r="K53" s="11">
        <v>1.42</v>
      </c>
      <c r="L53" s="11">
        <v>0.3</v>
      </c>
      <c r="N53" s="11">
        <v>5</v>
      </c>
      <c r="O53">
        <v>12.8</v>
      </c>
      <c r="P53" s="11">
        <v>479.30426</v>
      </c>
      <c r="Q53" s="11">
        <v>223.79452000000001</v>
      </c>
      <c r="R53" s="11">
        <v>5</v>
      </c>
      <c r="S53">
        <f t="shared" si="11"/>
        <v>102.00000000000001</v>
      </c>
      <c r="T53">
        <v>3654.3</v>
      </c>
      <c r="W53" s="11">
        <v>1.19</v>
      </c>
      <c r="X53">
        <v>0.3</v>
      </c>
      <c r="Y53">
        <v>5</v>
      </c>
      <c r="Z53">
        <v>19</v>
      </c>
      <c r="AA53">
        <v>650</v>
      </c>
      <c r="AB53">
        <v>76</v>
      </c>
      <c r="AC53">
        <v>7.87</v>
      </c>
      <c r="AD53" s="11">
        <v>2</v>
      </c>
      <c r="AE53">
        <f>125+39</f>
        <v>164</v>
      </c>
      <c r="AF53" s="11">
        <v>477</v>
      </c>
    </row>
    <row r="54" spans="1:32" x14ac:dyDescent="0.25">
      <c r="A54">
        <v>1.47</v>
      </c>
      <c r="B54">
        <v>25</v>
      </c>
      <c r="C54">
        <v>8</v>
      </c>
      <c r="D54">
        <v>67.3</v>
      </c>
      <c r="E54">
        <v>254.8</v>
      </c>
      <c r="F54">
        <v>100</v>
      </c>
      <c r="G54">
        <v>1</v>
      </c>
      <c r="H54">
        <v>36.9</v>
      </c>
      <c r="K54" s="11">
        <v>1.42</v>
      </c>
      <c r="L54" s="11">
        <v>0.3</v>
      </c>
      <c r="N54" s="11">
        <v>5</v>
      </c>
      <c r="O54">
        <v>12.8</v>
      </c>
      <c r="P54" s="11">
        <v>435.67428000000001</v>
      </c>
      <c r="Q54" s="11">
        <v>222.22698</v>
      </c>
      <c r="R54" s="11">
        <v>6</v>
      </c>
      <c r="S54">
        <f>750*0.15</f>
        <v>112.5</v>
      </c>
      <c r="T54">
        <v>3616.4</v>
      </c>
      <c r="W54" s="11">
        <v>1.19</v>
      </c>
      <c r="X54">
        <v>0.3</v>
      </c>
      <c r="Y54">
        <v>5</v>
      </c>
      <c r="Z54">
        <v>19</v>
      </c>
      <c r="AA54">
        <v>650</v>
      </c>
      <c r="AB54">
        <v>76</v>
      </c>
      <c r="AC54">
        <v>7.87</v>
      </c>
      <c r="AD54" s="11">
        <v>2</v>
      </c>
      <c r="AE54">
        <f>86+18</f>
        <v>104</v>
      </c>
      <c r="AF54" s="11">
        <v>425</v>
      </c>
    </row>
    <row r="55" spans="1:32" x14ac:dyDescent="0.25">
      <c r="A55">
        <v>1.47</v>
      </c>
      <c r="B55">
        <v>25</v>
      </c>
      <c r="C55">
        <v>8</v>
      </c>
      <c r="D55">
        <v>67.3</v>
      </c>
      <c r="E55">
        <v>254.8</v>
      </c>
      <c r="F55">
        <v>120</v>
      </c>
      <c r="G55">
        <v>1</v>
      </c>
      <c r="H55">
        <v>34.1</v>
      </c>
      <c r="K55" s="11">
        <v>1.42</v>
      </c>
      <c r="L55" s="11">
        <v>0.3</v>
      </c>
      <c r="N55" s="11">
        <v>5</v>
      </c>
      <c r="O55">
        <v>12.8</v>
      </c>
      <c r="P55" s="11">
        <v>528.94317000000001</v>
      </c>
      <c r="Q55" s="11">
        <v>73.571510000000004</v>
      </c>
      <c r="R55" s="11">
        <v>7</v>
      </c>
      <c r="S55">
        <f t="shared" ref="S55:S58" si="12">750*0.15</f>
        <v>112.5</v>
      </c>
      <c r="T55">
        <v>2919.3</v>
      </c>
      <c r="W55" s="11">
        <v>1.19</v>
      </c>
      <c r="X55">
        <v>0.3</v>
      </c>
      <c r="Y55">
        <v>5</v>
      </c>
      <c r="Z55">
        <v>19</v>
      </c>
      <c r="AA55">
        <v>650</v>
      </c>
      <c r="AB55">
        <v>76</v>
      </c>
      <c r="AC55">
        <v>7.87</v>
      </c>
      <c r="AD55" s="11">
        <v>2</v>
      </c>
      <c r="AE55">
        <f>52</f>
        <v>52</v>
      </c>
      <c r="AF55" s="11">
        <v>376</v>
      </c>
    </row>
    <row r="56" spans="1:32" x14ac:dyDescent="0.25">
      <c r="A56">
        <v>1.25</v>
      </c>
      <c r="B56">
        <v>25</v>
      </c>
      <c r="C56">
        <v>8</v>
      </c>
      <c r="D56">
        <v>114.6</v>
      </c>
      <c r="E56">
        <v>245</v>
      </c>
      <c r="F56">
        <v>20</v>
      </c>
      <c r="G56">
        <v>2</v>
      </c>
      <c r="H56">
        <v>19.2</v>
      </c>
      <c r="K56" s="11">
        <v>1.42</v>
      </c>
      <c r="L56" s="11">
        <v>0.3</v>
      </c>
      <c r="N56" s="11">
        <v>5</v>
      </c>
      <c r="O56">
        <v>12.8</v>
      </c>
      <c r="P56" s="11">
        <v>542.26729999999998</v>
      </c>
      <c r="Q56" s="11">
        <v>75.139060000000001</v>
      </c>
      <c r="R56" s="11">
        <v>8</v>
      </c>
      <c r="S56">
        <f t="shared" si="12"/>
        <v>112.5</v>
      </c>
      <c r="T56">
        <v>3005.9</v>
      </c>
      <c r="W56" s="11">
        <v>1.19</v>
      </c>
      <c r="X56">
        <v>0.3</v>
      </c>
      <c r="Y56">
        <v>5</v>
      </c>
      <c r="Z56">
        <v>19</v>
      </c>
      <c r="AA56">
        <v>650</v>
      </c>
      <c r="AB56">
        <v>76</v>
      </c>
      <c r="AC56">
        <v>7.87</v>
      </c>
      <c r="AD56" s="11">
        <v>2</v>
      </c>
      <c r="AE56">
        <v>0</v>
      </c>
      <c r="AF56" s="11">
        <v>284</v>
      </c>
    </row>
    <row r="57" spans="1:32" x14ac:dyDescent="0.25">
      <c r="A57">
        <v>1.32</v>
      </c>
      <c r="B57">
        <v>25</v>
      </c>
      <c r="C57">
        <v>8</v>
      </c>
      <c r="D57">
        <v>114.6</v>
      </c>
      <c r="E57">
        <v>245</v>
      </c>
      <c r="F57">
        <v>60</v>
      </c>
      <c r="G57">
        <v>2</v>
      </c>
      <c r="H57">
        <v>28.3</v>
      </c>
      <c r="K57" s="11">
        <v>1.42</v>
      </c>
      <c r="L57" s="11">
        <v>0.3</v>
      </c>
      <c r="N57" s="11">
        <v>5</v>
      </c>
      <c r="O57">
        <v>12.8</v>
      </c>
      <c r="P57" s="11">
        <v>333.52262999999999</v>
      </c>
      <c r="Q57" s="11">
        <v>69.130139999999997</v>
      </c>
      <c r="R57" s="11">
        <v>9</v>
      </c>
      <c r="S57">
        <f t="shared" si="12"/>
        <v>112.5</v>
      </c>
      <c r="T57">
        <v>3677.23</v>
      </c>
      <c r="W57" s="11">
        <v>1.19</v>
      </c>
      <c r="X57">
        <v>0.3</v>
      </c>
      <c r="Y57">
        <v>5</v>
      </c>
      <c r="Z57">
        <v>19</v>
      </c>
      <c r="AA57">
        <v>650</v>
      </c>
      <c r="AB57">
        <v>49</v>
      </c>
      <c r="AC57">
        <v>7.87</v>
      </c>
      <c r="AD57">
        <v>3</v>
      </c>
      <c r="AE57">
        <f>125+39</f>
        <v>164</v>
      </c>
      <c r="AF57" s="11">
        <v>587</v>
      </c>
    </row>
    <row r="58" spans="1:32" x14ac:dyDescent="0.25">
      <c r="A58">
        <v>1.53</v>
      </c>
      <c r="B58">
        <v>25</v>
      </c>
      <c r="C58">
        <v>8</v>
      </c>
      <c r="D58">
        <v>114.6</v>
      </c>
      <c r="E58">
        <v>245</v>
      </c>
      <c r="F58">
        <v>100</v>
      </c>
      <c r="G58">
        <v>2</v>
      </c>
      <c r="H58">
        <v>36.4</v>
      </c>
      <c r="K58" s="11">
        <v>1.42</v>
      </c>
      <c r="L58" s="11">
        <v>0.3</v>
      </c>
      <c r="N58" s="11">
        <v>5</v>
      </c>
      <c r="O58">
        <v>12.8</v>
      </c>
      <c r="P58" s="11">
        <v>429.66536000000002</v>
      </c>
      <c r="Q58" s="11">
        <v>147.24610000000001</v>
      </c>
      <c r="R58" s="11">
        <v>10</v>
      </c>
      <c r="S58">
        <f t="shared" si="12"/>
        <v>112.5</v>
      </c>
      <c r="T58">
        <v>3642.13</v>
      </c>
      <c r="W58" s="11">
        <v>1.19</v>
      </c>
      <c r="X58">
        <v>0.3</v>
      </c>
      <c r="Y58">
        <v>5</v>
      </c>
      <c r="Z58">
        <v>19</v>
      </c>
      <c r="AA58">
        <v>650</v>
      </c>
      <c r="AB58">
        <v>49</v>
      </c>
      <c r="AC58">
        <v>7.87</v>
      </c>
      <c r="AD58">
        <v>3</v>
      </c>
      <c r="AE58">
        <f>86+18</f>
        <v>104</v>
      </c>
      <c r="AF58" s="11">
        <v>509</v>
      </c>
    </row>
    <row r="59" spans="1:32" x14ac:dyDescent="0.25">
      <c r="A59">
        <v>1.53</v>
      </c>
      <c r="B59">
        <v>25</v>
      </c>
      <c r="C59">
        <v>8</v>
      </c>
      <c r="D59">
        <v>114.6</v>
      </c>
      <c r="E59">
        <v>245</v>
      </c>
      <c r="F59">
        <v>120</v>
      </c>
      <c r="G59">
        <v>2</v>
      </c>
      <c r="H59">
        <v>28</v>
      </c>
      <c r="K59" s="11">
        <v>1.32</v>
      </c>
      <c r="L59" s="11">
        <v>0.3</v>
      </c>
      <c r="N59" s="11">
        <v>5</v>
      </c>
      <c r="O59">
        <v>12.8</v>
      </c>
      <c r="P59" s="11">
        <v>40</v>
      </c>
      <c r="Q59" s="11">
        <v>526.76</v>
      </c>
      <c r="R59" s="11">
        <v>1</v>
      </c>
      <c r="S59">
        <f>750*0.15</f>
        <v>112.5</v>
      </c>
      <c r="T59">
        <v>3293.37</v>
      </c>
      <c r="W59" s="11">
        <v>1.19</v>
      </c>
      <c r="X59">
        <v>0.3</v>
      </c>
      <c r="Y59">
        <v>5</v>
      </c>
      <c r="Z59">
        <v>19</v>
      </c>
      <c r="AA59">
        <v>650</v>
      </c>
      <c r="AB59">
        <v>49</v>
      </c>
      <c r="AC59">
        <v>7.87</v>
      </c>
      <c r="AD59">
        <v>3</v>
      </c>
      <c r="AE59">
        <f>52</f>
        <v>52</v>
      </c>
      <c r="AF59" s="11">
        <v>398</v>
      </c>
    </row>
    <row r="60" spans="1:32" x14ac:dyDescent="0.25">
      <c r="A60">
        <v>1.32</v>
      </c>
      <c r="B60">
        <v>25</v>
      </c>
      <c r="C60">
        <v>8</v>
      </c>
      <c r="D60">
        <v>70.400000000000006</v>
      </c>
      <c r="E60">
        <v>235.2</v>
      </c>
      <c r="F60">
        <v>20</v>
      </c>
      <c r="G60">
        <v>3</v>
      </c>
      <c r="H60">
        <v>16.100000000000001</v>
      </c>
      <c r="K60" s="11">
        <v>1.32</v>
      </c>
      <c r="L60" s="11">
        <v>0.3</v>
      </c>
      <c r="N60" s="11">
        <v>5</v>
      </c>
      <c r="O60">
        <v>12.8</v>
      </c>
      <c r="P60" s="11">
        <v>60</v>
      </c>
      <c r="Q60" s="11">
        <v>514.69000000000005</v>
      </c>
      <c r="R60" s="11">
        <v>2</v>
      </c>
      <c r="S60">
        <f t="shared" ref="S60:S61" si="13">750*0.15</f>
        <v>112.5</v>
      </c>
      <c r="T60">
        <v>4562.87</v>
      </c>
      <c r="W60" s="11">
        <v>1.19</v>
      </c>
      <c r="X60">
        <v>0.3</v>
      </c>
      <c r="Y60">
        <v>5</v>
      </c>
      <c r="Z60">
        <v>19</v>
      </c>
      <c r="AA60">
        <v>650</v>
      </c>
      <c r="AB60">
        <v>49</v>
      </c>
      <c r="AC60">
        <v>7.87</v>
      </c>
      <c r="AD60">
        <v>3</v>
      </c>
      <c r="AE60">
        <v>0</v>
      </c>
      <c r="AF60" s="11">
        <v>286</v>
      </c>
    </row>
    <row r="61" spans="1:32" x14ac:dyDescent="0.25">
      <c r="A61">
        <v>1.49</v>
      </c>
      <c r="B61">
        <v>25</v>
      </c>
      <c r="C61">
        <v>8</v>
      </c>
      <c r="D61">
        <v>70.400000000000006</v>
      </c>
      <c r="E61">
        <v>235.2</v>
      </c>
      <c r="F61">
        <v>60</v>
      </c>
      <c r="G61">
        <v>3</v>
      </c>
      <c r="H61">
        <v>24.6</v>
      </c>
      <c r="K61" s="11">
        <v>1.32</v>
      </c>
      <c r="L61" s="11">
        <v>0.3</v>
      </c>
      <c r="N61" s="11">
        <v>5</v>
      </c>
      <c r="O61">
        <v>12.8</v>
      </c>
      <c r="P61" s="11">
        <v>80</v>
      </c>
      <c r="Q61" s="11">
        <v>394.64</v>
      </c>
      <c r="R61" s="11">
        <v>3</v>
      </c>
      <c r="S61">
        <f t="shared" si="13"/>
        <v>112.5</v>
      </c>
      <c r="T61">
        <v>3923.06</v>
      </c>
      <c r="W61" s="11">
        <v>1.19</v>
      </c>
      <c r="X61">
        <v>0.3</v>
      </c>
      <c r="Y61">
        <v>5</v>
      </c>
      <c r="Z61">
        <v>19</v>
      </c>
      <c r="AA61">
        <v>650</v>
      </c>
      <c r="AB61">
        <v>103</v>
      </c>
      <c r="AC61">
        <v>7.87</v>
      </c>
      <c r="AD61">
        <v>4</v>
      </c>
      <c r="AE61">
        <f>125+39</f>
        <v>164</v>
      </c>
      <c r="AF61" s="11">
        <v>601</v>
      </c>
    </row>
    <row r="62" spans="1:32" x14ac:dyDescent="0.25">
      <c r="A62">
        <v>1.51</v>
      </c>
      <c r="B62">
        <v>25</v>
      </c>
      <c r="C62">
        <v>8</v>
      </c>
      <c r="D62">
        <v>70.400000000000006</v>
      </c>
      <c r="E62">
        <v>235.2</v>
      </c>
      <c r="F62">
        <v>100</v>
      </c>
      <c r="G62">
        <v>3</v>
      </c>
      <c r="H62">
        <v>30.5</v>
      </c>
      <c r="K62" s="11">
        <v>1.45</v>
      </c>
      <c r="L62" s="11">
        <v>0.3</v>
      </c>
      <c r="N62" s="11">
        <v>5</v>
      </c>
      <c r="O62">
        <v>7.2</v>
      </c>
      <c r="P62" s="11">
        <v>166</v>
      </c>
      <c r="Q62" s="11">
        <v>450</v>
      </c>
      <c r="R62" s="11">
        <v>1</v>
      </c>
      <c r="S62">
        <v>225</v>
      </c>
      <c r="T62">
        <v>6277.4822599999998</v>
      </c>
      <c r="W62" s="11">
        <v>1.19</v>
      </c>
      <c r="X62">
        <v>0.3</v>
      </c>
      <c r="Y62">
        <v>5</v>
      </c>
      <c r="Z62">
        <v>19</v>
      </c>
      <c r="AA62">
        <v>650</v>
      </c>
      <c r="AB62">
        <v>103</v>
      </c>
      <c r="AC62">
        <v>7.87</v>
      </c>
      <c r="AD62">
        <v>4</v>
      </c>
      <c r="AE62">
        <f>86+18</f>
        <v>104</v>
      </c>
      <c r="AF62" s="11">
        <v>531</v>
      </c>
    </row>
    <row r="63" spans="1:32" x14ac:dyDescent="0.25">
      <c r="A63">
        <v>1.51</v>
      </c>
      <c r="B63">
        <v>25</v>
      </c>
      <c r="C63">
        <v>8</v>
      </c>
      <c r="D63">
        <v>70.400000000000006</v>
      </c>
      <c r="E63">
        <v>235.2</v>
      </c>
      <c r="F63">
        <v>120</v>
      </c>
      <c r="G63">
        <v>3</v>
      </c>
      <c r="H63">
        <v>24.1</v>
      </c>
      <c r="K63" s="11">
        <v>1.33</v>
      </c>
      <c r="L63" s="11">
        <v>0.3</v>
      </c>
      <c r="N63" s="11">
        <v>5</v>
      </c>
      <c r="O63" s="11">
        <v>8</v>
      </c>
      <c r="P63">
        <v>136</v>
      </c>
      <c r="Q63" s="11">
        <v>450</v>
      </c>
      <c r="R63" s="11">
        <v>1</v>
      </c>
      <c r="S63" s="11">
        <v>0</v>
      </c>
      <c r="T63" s="11">
        <v>4587.3333300000004</v>
      </c>
      <c r="W63" s="11">
        <v>1.19</v>
      </c>
      <c r="X63">
        <v>0.3</v>
      </c>
      <c r="Y63">
        <v>5</v>
      </c>
      <c r="Z63">
        <v>19</v>
      </c>
      <c r="AA63">
        <v>650</v>
      </c>
      <c r="AB63">
        <v>103</v>
      </c>
      <c r="AC63">
        <v>7.87</v>
      </c>
      <c r="AD63">
        <v>4</v>
      </c>
      <c r="AE63">
        <f>52</f>
        <v>52</v>
      </c>
      <c r="AF63" s="11">
        <v>441</v>
      </c>
    </row>
    <row r="64" spans="1:32" x14ac:dyDescent="0.25">
      <c r="A64">
        <v>1.33</v>
      </c>
      <c r="B64">
        <v>5</v>
      </c>
      <c r="C64">
        <v>8</v>
      </c>
      <c r="D64">
        <v>105</v>
      </c>
      <c r="E64">
        <v>705.6</v>
      </c>
      <c r="F64">
        <v>40</v>
      </c>
      <c r="G64">
        <v>1</v>
      </c>
      <c r="H64">
        <v>8.3409899999999997</v>
      </c>
      <c r="K64" s="11">
        <v>1.33</v>
      </c>
      <c r="L64" s="11">
        <v>0.3</v>
      </c>
      <c r="N64" s="11">
        <v>5</v>
      </c>
      <c r="O64" s="11">
        <v>8</v>
      </c>
      <c r="P64">
        <v>136</v>
      </c>
      <c r="Q64" s="11">
        <v>450</v>
      </c>
      <c r="R64" s="11">
        <v>1</v>
      </c>
      <c r="S64">
        <v>240</v>
      </c>
      <c r="T64">
        <v>5582.6477400000003</v>
      </c>
      <c r="W64" s="11">
        <v>1.19</v>
      </c>
      <c r="X64">
        <v>0.3</v>
      </c>
      <c r="Y64">
        <v>5</v>
      </c>
      <c r="Z64">
        <v>19</v>
      </c>
      <c r="AA64">
        <v>650</v>
      </c>
      <c r="AB64">
        <v>103</v>
      </c>
      <c r="AC64">
        <v>7.87</v>
      </c>
      <c r="AD64">
        <v>4</v>
      </c>
      <c r="AE64">
        <v>0</v>
      </c>
      <c r="AF64" s="11">
        <v>307</v>
      </c>
    </row>
    <row r="65" spans="1:32" x14ac:dyDescent="0.25">
      <c r="A65">
        <v>1.33</v>
      </c>
      <c r="B65">
        <v>10</v>
      </c>
      <c r="C65">
        <v>8</v>
      </c>
      <c r="D65">
        <v>105</v>
      </c>
      <c r="E65">
        <v>499.8</v>
      </c>
      <c r="F65">
        <v>40</v>
      </c>
      <c r="G65">
        <v>1</v>
      </c>
      <c r="H65">
        <v>8.7073900000000002</v>
      </c>
      <c r="K65" s="11">
        <v>1.33</v>
      </c>
      <c r="L65" s="11">
        <v>0.3</v>
      </c>
      <c r="N65" s="11">
        <v>5</v>
      </c>
      <c r="O65" s="11">
        <v>8</v>
      </c>
      <c r="P65">
        <v>136</v>
      </c>
      <c r="Q65" s="11">
        <v>450</v>
      </c>
      <c r="R65" s="11">
        <v>1</v>
      </c>
      <c r="S65">
        <v>360</v>
      </c>
      <c r="T65">
        <v>6467.3716599999998</v>
      </c>
      <c r="W65" s="11">
        <v>1.36</v>
      </c>
      <c r="X65">
        <v>0.3</v>
      </c>
      <c r="Y65">
        <v>5</v>
      </c>
      <c r="Z65">
        <v>19</v>
      </c>
      <c r="AA65">
        <v>56</v>
      </c>
      <c r="AB65">
        <v>983</v>
      </c>
      <c r="AC65">
        <v>7.3</v>
      </c>
      <c r="AD65">
        <v>1</v>
      </c>
      <c r="AE65">
        <v>160</v>
      </c>
      <c r="AF65" s="11">
        <v>1028</v>
      </c>
    </row>
    <row r="66" spans="1:32" x14ac:dyDescent="0.25">
      <c r="A66">
        <v>1.33</v>
      </c>
      <c r="B66">
        <v>15</v>
      </c>
      <c r="C66">
        <v>8</v>
      </c>
      <c r="D66">
        <v>105</v>
      </c>
      <c r="E66">
        <v>333.2</v>
      </c>
      <c r="F66">
        <v>40</v>
      </c>
      <c r="G66">
        <v>1</v>
      </c>
      <c r="H66">
        <v>24.493379999999998</v>
      </c>
      <c r="K66" s="11">
        <v>1.33</v>
      </c>
      <c r="L66" s="11">
        <v>0.3</v>
      </c>
      <c r="N66" s="11">
        <v>5</v>
      </c>
      <c r="O66" s="11">
        <v>8</v>
      </c>
      <c r="P66">
        <v>136</v>
      </c>
      <c r="Q66" s="11">
        <v>450</v>
      </c>
      <c r="R66" s="11">
        <v>1</v>
      </c>
      <c r="S66">
        <v>480</v>
      </c>
      <c r="T66">
        <v>6852.0342300000002</v>
      </c>
      <c r="W66" s="11">
        <v>1.36</v>
      </c>
      <c r="X66">
        <v>0.3</v>
      </c>
      <c r="Y66">
        <v>5</v>
      </c>
      <c r="Z66">
        <v>19</v>
      </c>
      <c r="AA66">
        <v>56</v>
      </c>
      <c r="AB66">
        <f>AB67*1.25</f>
        <v>845</v>
      </c>
      <c r="AC66">
        <v>7.3</v>
      </c>
      <c r="AD66">
        <v>1</v>
      </c>
      <c r="AE66">
        <v>160</v>
      </c>
      <c r="AF66" s="11">
        <v>880</v>
      </c>
    </row>
    <row r="67" spans="1:32" x14ac:dyDescent="0.25">
      <c r="A67">
        <v>1.33</v>
      </c>
      <c r="B67">
        <v>20</v>
      </c>
      <c r="C67">
        <v>8</v>
      </c>
      <c r="D67">
        <v>105</v>
      </c>
      <c r="E67">
        <v>313.60000000000002</v>
      </c>
      <c r="F67">
        <v>40</v>
      </c>
      <c r="G67">
        <v>1</v>
      </c>
      <c r="H67">
        <v>28.371179999999999</v>
      </c>
      <c r="K67" s="11">
        <v>1.33</v>
      </c>
      <c r="L67" s="11">
        <v>0.3</v>
      </c>
      <c r="N67" s="11">
        <v>5</v>
      </c>
      <c r="O67" s="11">
        <v>8</v>
      </c>
      <c r="P67">
        <v>82</v>
      </c>
      <c r="Q67" s="11">
        <v>510</v>
      </c>
      <c r="R67">
        <v>2</v>
      </c>
      <c r="S67" s="11">
        <v>0</v>
      </c>
      <c r="T67">
        <v>4755.6232</v>
      </c>
      <c r="W67" s="11">
        <v>1.36</v>
      </c>
      <c r="X67">
        <v>0.3</v>
      </c>
      <c r="Y67">
        <v>5</v>
      </c>
      <c r="Z67">
        <v>19</v>
      </c>
      <c r="AA67">
        <v>56</v>
      </c>
      <c r="AB67">
        <f>AB68/0.75</f>
        <v>676</v>
      </c>
      <c r="AC67">
        <v>7.3</v>
      </c>
      <c r="AD67">
        <v>1</v>
      </c>
      <c r="AE67">
        <v>160</v>
      </c>
      <c r="AF67" s="11">
        <v>735</v>
      </c>
    </row>
    <row r="68" spans="1:32" x14ac:dyDescent="0.25">
      <c r="A68">
        <v>1.33</v>
      </c>
      <c r="B68">
        <v>25</v>
      </c>
      <c r="C68">
        <v>8</v>
      </c>
      <c r="D68">
        <v>105</v>
      </c>
      <c r="E68">
        <v>294</v>
      </c>
      <c r="F68">
        <v>40</v>
      </c>
      <c r="G68">
        <v>1</v>
      </c>
      <c r="H68">
        <v>28.707049999999999</v>
      </c>
      <c r="K68" s="11">
        <v>1.33</v>
      </c>
      <c r="L68" s="11">
        <v>0.3</v>
      </c>
      <c r="N68" s="11">
        <v>5</v>
      </c>
      <c r="O68" s="11">
        <v>8</v>
      </c>
      <c r="P68">
        <v>82</v>
      </c>
      <c r="Q68" s="11">
        <v>510</v>
      </c>
      <c r="R68">
        <v>2</v>
      </c>
      <c r="S68">
        <v>240</v>
      </c>
      <c r="T68">
        <v>5635.5388400000002</v>
      </c>
      <c r="W68" s="11">
        <v>1.36</v>
      </c>
      <c r="X68">
        <v>0.3</v>
      </c>
      <c r="Y68">
        <v>5</v>
      </c>
      <c r="Z68">
        <v>19</v>
      </c>
      <c r="AA68">
        <v>56</v>
      </c>
      <c r="AB68">
        <v>507</v>
      </c>
      <c r="AC68">
        <v>7.3</v>
      </c>
      <c r="AD68">
        <v>1</v>
      </c>
      <c r="AE68">
        <v>160</v>
      </c>
      <c r="AF68" s="11">
        <v>585</v>
      </c>
    </row>
    <row r="69" spans="1:32" x14ac:dyDescent="0.25">
      <c r="A69">
        <v>1.45</v>
      </c>
      <c r="B69">
        <v>5</v>
      </c>
      <c r="C69">
        <v>8</v>
      </c>
      <c r="D69">
        <v>105</v>
      </c>
      <c r="E69">
        <v>705.6</v>
      </c>
      <c r="F69">
        <v>80</v>
      </c>
      <c r="G69">
        <v>1</v>
      </c>
      <c r="H69">
        <v>11.85238</v>
      </c>
      <c r="K69" s="11">
        <v>1.33</v>
      </c>
      <c r="L69" s="11">
        <v>0.3</v>
      </c>
      <c r="N69" s="11">
        <v>5</v>
      </c>
      <c r="O69" s="11">
        <v>8</v>
      </c>
      <c r="P69">
        <v>82</v>
      </c>
      <c r="Q69" s="11">
        <v>510</v>
      </c>
      <c r="R69">
        <v>2</v>
      </c>
      <c r="S69">
        <v>360</v>
      </c>
      <c r="T69">
        <v>6688.5526399999999</v>
      </c>
      <c r="W69" s="11">
        <v>1.36</v>
      </c>
      <c r="X69">
        <v>0.3</v>
      </c>
      <c r="Y69">
        <v>5</v>
      </c>
      <c r="Z69">
        <v>19</v>
      </c>
      <c r="AA69">
        <v>11</v>
      </c>
      <c r="AB69">
        <v>1032</v>
      </c>
      <c r="AC69">
        <v>7.3</v>
      </c>
      <c r="AD69">
        <v>2</v>
      </c>
      <c r="AE69">
        <v>160</v>
      </c>
      <c r="AF69" s="11">
        <v>1074</v>
      </c>
    </row>
    <row r="70" spans="1:32" x14ac:dyDescent="0.25">
      <c r="A70">
        <v>1.45</v>
      </c>
      <c r="B70">
        <v>10</v>
      </c>
      <c r="C70">
        <v>8</v>
      </c>
      <c r="D70">
        <v>105</v>
      </c>
      <c r="E70">
        <v>499.8</v>
      </c>
      <c r="F70">
        <v>80</v>
      </c>
      <c r="G70">
        <v>1</v>
      </c>
      <c r="H70">
        <v>13.256930000000001</v>
      </c>
      <c r="K70" s="11">
        <v>1.33</v>
      </c>
      <c r="L70" s="11">
        <v>0.3</v>
      </c>
      <c r="N70" s="11">
        <v>5</v>
      </c>
      <c r="O70" s="11">
        <v>8</v>
      </c>
      <c r="P70">
        <v>82</v>
      </c>
      <c r="Q70" s="11">
        <v>510</v>
      </c>
      <c r="R70">
        <v>2</v>
      </c>
      <c r="S70">
        <v>480</v>
      </c>
      <c r="T70">
        <v>6991.4744199999996</v>
      </c>
      <c r="W70" s="11">
        <v>1.36</v>
      </c>
      <c r="X70">
        <v>0.3</v>
      </c>
      <c r="Y70">
        <v>5</v>
      </c>
      <c r="Z70">
        <v>19</v>
      </c>
      <c r="AA70">
        <v>11</v>
      </c>
      <c r="AB70">
        <f>AB71*1.25</f>
        <v>893.33333333333326</v>
      </c>
      <c r="AC70">
        <v>7.3</v>
      </c>
      <c r="AD70">
        <v>2</v>
      </c>
      <c r="AE70">
        <v>160</v>
      </c>
      <c r="AF70" s="11">
        <v>922</v>
      </c>
    </row>
    <row r="71" spans="1:32" x14ac:dyDescent="0.25">
      <c r="A71">
        <v>1.45</v>
      </c>
      <c r="B71">
        <v>15</v>
      </c>
      <c r="C71">
        <v>8</v>
      </c>
      <c r="D71">
        <v>105</v>
      </c>
      <c r="E71">
        <v>333.2</v>
      </c>
      <c r="F71">
        <v>80</v>
      </c>
      <c r="G71">
        <v>1</v>
      </c>
      <c r="H71">
        <v>39.241219999999998</v>
      </c>
      <c r="K71" s="11">
        <v>1.47</v>
      </c>
      <c r="L71" s="11">
        <v>0.3</v>
      </c>
      <c r="N71" s="11">
        <v>5</v>
      </c>
      <c r="O71" s="11">
        <v>7</v>
      </c>
      <c r="P71">
        <v>210.6</v>
      </c>
      <c r="Q71" s="11">
        <v>375</v>
      </c>
      <c r="R71">
        <v>1</v>
      </c>
      <c r="S71">
        <v>480</v>
      </c>
      <c r="T71">
        <v>7040</v>
      </c>
      <c r="W71" s="11">
        <v>1.36</v>
      </c>
      <c r="X71">
        <v>0.3</v>
      </c>
      <c r="Y71">
        <v>5</v>
      </c>
      <c r="Z71">
        <v>19</v>
      </c>
      <c r="AA71">
        <v>11</v>
      </c>
      <c r="AB71">
        <f>AB72/0.75</f>
        <v>714.66666666666663</v>
      </c>
      <c r="AC71">
        <v>7.3</v>
      </c>
      <c r="AD71">
        <v>2</v>
      </c>
      <c r="AE71">
        <v>160</v>
      </c>
      <c r="AF71" s="11">
        <v>764</v>
      </c>
    </row>
    <row r="72" spans="1:32" x14ac:dyDescent="0.25">
      <c r="A72">
        <v>1.45</v>
      </c>
      <c r="B72">
        <v>20</v>
      </c>
      <c r="C72">
        <v>8</v>
      </c>
      <c r="D72">
        <v>105</v>
      </c>
      <c r="E72">
        <v>313.60000000000002</v>
      </c>
      <c r="F72">
        <v>80</v>
      </c>
      <c r="G72">
        <v>1</v>
      </c>
      <c r="H72">
        <v>38.386270000000003</v>
      </c>
      <c r="K72" s="11">
        <v>1.47</v>
      </c>
      <c r="L72" s="11">
        <v>0.3</v>
      </c>
      <c r="N72" s="11">
        <v>5</v>
      </c>
      <c r="O72" s="11">
        <v>7</v>
      </c>
      <c r="P72">
        <v>210.6</v>
      </c>
      <c r="Q72" s="11">
        <v>375</v>
      </c>
      <c r="R72">
        <v>1</v>
      </c>
      <c r="S72">
        <v>360</v>
      </c>
      <c r="T72">
        <v>6930</v>
      </c>
      <c r="W72" s="11">
        <v>1.36</v>
      </c>
      <c r="X72">
        <v>0.3</v>
      </c>
      <c r="Y72">
        <v>5</v>
      </c>
      <c r="Z72">
        <v>19</v>
      </c>
      <c r="AA72">
        <v>11</v>
      </c>
      <c r="AB72">
        <v>536</v>
      </c>
      <c r="AC72">
        <v>7.3</v>
      </c>
      <c r="AD72">
        <v>2</v>
      </c>
      <c r="AE72">
        <v>160</v>
      </c>
      <c r="AF72" s="11">
        <v>614</v>
      </c>
    </row>
    <row r="73" spans="1:32" x14ac:dyDescent="0.25">
      <c r="A73">
        <v>1.45</v>
      </c>
      <c r="B73">
        <v>25</v>
      </c>
      <c r="C73">
        <v>8</v>
      </c>
      <c r="D73">
        <v>105</v>
      </c>
      <c r="E73">
        <v>294</v>
      </c>
      <c r="F73">
        <v>80</v>
      </c>
      <c r="G73">
        <v>1</v>
      </c>
      <c r="H73">
        <v>40.309899999999999</v>
      </c>
      <c r="K73" s="11">
        <v>1.47</v>
      </c>
      <c r="L73" s="11">
        <v>0.3</v>
      </c>
      <c r="N73" s="11">
        <v>5</v>
      </c>
      <c r="O73" s="11">
        <v>7</v>
      </c>
      <c r="P73">
        <v>210.6</v>
      </c>
      <c r="Q73" s="11">
        <v>375</v>
      </c>
      <c r="R73">
        <v>1</v>
      </c>
      <c r="S73">
        <v>225</v>
      </c>
      <c r="T73">
        <v>6760</v>
      </c>
      <c r="W73" s="11">
        <v>1.36</v>
      </c>
      <c r="X73">
        <v>0.3</v>
      </c>
      <c r="Y73">
        <v>5</v>
      </c>
      <c r="Z73" s="11">
        <v>18</v>
      </c>
      <c r="AA73" s="11">
        <v>508.5</v>
      </c>
      <c r="AB73">
        <v>426.5</v>
      </c>
      <c r="AC73">
        <v>8.4</v>
      </c>
      <c r="AD73">
        <v>1</v>
      </c>
      <c r="AE73">
        <v>56</v>
      </c>
      <c r="AF73">
        <v>487.3</v>
      </c>
    </row>
    <row r="74" spans="1:32" x14ac:dyDescent="0.25">
      <c r="A74">
        <v>1.56</v>
      </c>
      <c r="B74">
        <v>5</v>
      </c>
      <c r="C74">
        <v>8</v>
      </c>
      <c r="D74">
        <v>105</v>
      </c>
      <c r="E74">
        <v>705.6</v>
      </c>
      <c r="F74">
        <v>120</v>
      </c>
      <c r="G74">
        <v>1</v>
      </c>
      <c r="H74">
        <v>22.094159999999999</v>
      </c>
      <c r="K74" s="11">
        <v>1.57</v>
      </c>
      <c r="L74" s="11">
        <v>0.3</v>
      </c>
      <c r="N74" s="11">
        <v>5</v>
      </c>
      <c r="O74" s="11">
        <v>7</v>
      </c>
      <c r="P74" s="11">
        <v>210.6</v>
      </c>
      <c r="Q74" s="11">
        <v>400</v>
      </c>
      <c r="R74" s="11">
        <v>1</v>
      </c>
      <c r="S74" s="11">
        <f>260+400*0.46</f>
        <v>444</v>
      </c>
      <c r="T74" s="11">
        <v>7720</v>
      </c>
      <c r="W74" s="11">
        <v>1.36</v>
      </c>
      <c r="X74">
        <v>0.3</v>
      </c>
      <c r="Y74">
        <v>5</v>
      </c>
      <c r="Z74" s="11">
        <v>18</v>
      </c>
      <c r="AA74" s="11">
        <v>508.5</v>
      </c>
      <c r="AB74">
        <v>426.5</v>
      </c>
      <c r="AC74">
        <v>8.4</v>
      </c>
      <c r="AD74">
        <v>1</v>
      </c>
      <c r="AE74">
        <v>75</v>
      </c>
      <c r="AF74">
        <v>498.1</v>
      </c>
    </row>
    <row r="75" spans="1:32" x14ac:dyDescent="0.25">
      <c r="A75">
        <v>1.56</v>
      </c>
      <c r="B75">
        <v>10</v>
      </c>
      <c r="C75">
        <v>8</v>
      </c>
      <c r="D75">
        <v>105</v>
      </c>
      <c r="E75">
        <v>499.8</v>
      </c>
      <c r="F75">
        <v>120</v>
      </c>
      <c r="G75">
        <v>1</v>
      </c>
      <c r="H75">
        <v>26.676079999999999</v>
      </c>
      <c r="K75" s="11">
        <v>1.57</v>
      </c>
      <c r="L75" s="11">
        <v>0.3</v>
      </c>
      <c r="N75" s="11">
        <v>5</v>
      </c>
      <c r="O75" s="11">
        <v>7</v>
      </c>
      <c r="P75" s="11">
        <v>210.6</v>
      </c>
      <c r="Q75" s="11">
        <v>400</v>
      </c>
      <c r="R75" s="11">
        <v>2</v>
      </c>
      <c r="S75" s="11">
        <f>260+400*0.46</f>
        <v>444</v>
      </c>
      <c r="T75" s="11">
        <v>6810</v>
      </c>
      <c r="W75" s="11">
        <v>1.36</v>
      </c>
      <c r="X75">
        <v>0.3</v>
      </c>
      <c r="Y75">
        <v>5</v>
      </c>
      <c r="Z75" s="11">
        <v>18</v>
      </c>
      <c r="AA75" s="11">
        <v>508.5</v>
      </c>
      <c r="AB75">
        <v>426.5</v>
      </c>
      <c r="AC75">
        <v>8.4</v>
      </c>
      <c r="AD75">
        <v>1</v>
      </c>
      <c r="AE75">
        <v>94</v>
      </c>
      <c r="AF75">
        <v>510.6</v>
      </c>
    </row>
    <row r="76" spans="1:32" x14ac:dyDescent="0.25">
      <c r="A76">
        <v>1.56</v>
      </c>
      <c r="B76">
        <v>15</v>
      </c>
      <c r="C76">
        <v>8</v>
      </c>
      <c r="D76">
        <v>105</v>
      </c>
      <c r="E76">
        <v>333.2</v>
      </c>
      <c r="F76">
        <v>120</v>
      </c>
      <c r="G76">
        <v>1</v>
      </c>
      <c r="H76">
        <v>37.285220000000002</v>
      </c>
      <c r="K76" s="11">
        <v>1.57</v>
      </c>
      <c r="L76" s="11">
        <v>0.3</v>
      </c>
      <c r="N76" s="11">
        <v>5</v>
      </c>
      <c r="O76" s="11">
        <v>7</v>
      </c>
      <c r="P76" s="11">
        <v>215</v>
      </c>
      <c r="Q76" s="11">
        <v>824.37</v>
      </c>
      <c r="R76" s="11">
        <v>1</v>
      </c>
      <c r="S76" s="11">
        <v>374</v>
      </c>
      <c r="T76" s="11">
        <v>5490.4381299999995</v>
      </c>
      <c r="W76" s="11">
        <v>1.36</v>
      </c>
      <c r="X76">
        <v>0.3</v>
      </c>
      <c r="Y76">
        <v>5</v>
      </c>
      <c r="Z76" s="11">
        <v>18</v>
      </c>
      <c r="AA76" s="11">
        <v>506.1</v>
      </c>
      <c r="AB76">
        <v>459</v>
      </c>
      <c r="AC76">
        <v>8.4</v>
      </c>
      <c r="AD76">
        <v>2</v>
      </c>
      <c r="AE76">
        <v>56</v>
      </c>
      <c r="AF76">
        <v>459.4</v>
      </c>
    </row>
    <row r="77" spans="1:32" x14ac:dyDescent="0.25">
      <c r="A77">
        <v>1.56</v>
      </c>
      <c r="B77">
        <v>20</v>
      </c>
      <c r="C77">
        <v>8</v>
      </c>
      <c r="D77">
        <v>105</v>
      </c>
      <c r="E77">
        <v>313.60000000000002</v>
      </c>
      <c r="F77">
        <v>120</v>
      </c>
      <c r="G77">
        <v>1</v>
      </c>
      <c r="H77">
        <v>41.00611</v>
      </c>
      <c r="K77" s="11">
        <v>1.57</v>
      </c>
      <c r="L77" s="11">
        <v>0.3</v>
      </c>
      <c r="N77" s="11">
        <v>5</v>
      </c>
      <c r="O77" s="11">
        <v>7</v>
      </c>
      <c r="P77" s="11">
        <v>151.4</v>
      </c>
      <c r="Q77" s="11">
        <v>762.66</v>
      </c>
      <c r="R77" s="11">
        <v>2</v>
      </c>
      <c r="S77" s="11">
        <v>374</v>
      </c>
      <c r="T77" s="11">
        <v>5284.6205799999998</v>
      </c>
      <c r="W77" s="11">
        <v>1.36</v>
      </c>
      <c r="X77">
        <v>0.3</v>
      </c>
      <c r="Y77">
        <v>5</v>
      </c>
      <c r="Z77" s="11">
        <v>18</v>
      </c>
      <c r="AA77" s="11">
        <v>506.1</v>
      </c>
      <c r="AB77">
        <v>459</v>
      </c>
      <c r="AC77">
        <v>8.4</v>
      </c>
      <c r="AD77">
        <v>2</v>
      </c>
      <c r="AE77">
        <v>75</v>
      </c>
      <c r="AF77">
        <v>473.1</v>
      </c>
    </row>
    <row r="78" spans="1:32" x14ac:dyDescent="0.25">
      <c r="A78">
        <v>1.56</v>
      </c>
      <c r="B78">
        <v>25</v>
      </c>
      <c r="C78">
        <v>8</v>
      </c>
      <c r="D78">
        <v>105</v>
      </c>
      <c r="E78">
        <v>294</v>
      </c>
      <c r="F78">
        <v>120</v>
      </c>
      <c r="G78">
        <v>1</v>
      </c>
      <c r="H78">
        <v>38.361510000000003</v>
      </c>
      <c r="K78" s="11">
        <v>1.57</v>
      </c>
      <c r="L78" s="11">
        <v>0.3</v>
      </c>
      <c r="N78" s="11">
        <v>5</v>
      </c>
      <c r="O78" s="11">
        <v>7</v>
      </c>
      <c r="P78" s="11">
        <v>168.3</v>
      </c>
      <c r="Q78" s="11">
        <v>733.94</v>
      </c>
      <c r="R78" s="11">
        <v>3</v>
      </c>
      <c r="S78" s="11">
        <v>374</v>
      </c>
      <c r="T78" s="11">
        <v>5477.8370500000001</v>
      </c>
      <c r="W78" s="11">
        <v>1.36</v>
      </c>
      <c r="X78">
        <v>0.3</v>
      </c>
      <c r="Y78">
        <v>5</v>
      </c>
      <c r="Z78" s="11">
        <v>18</v>
      </c>
      <c r="AA78" s="11">
        <v>506.1</v>
      </c>
      <c r="AB78">
        <v>459</v>
      </c>
      <c r="AC78">
        <v>8.4</v>
      </c>
      <c r="AD78">
        <v>2</v>
      </c>
      <c r="AE78">
        <v>94</v>
      </c>
      <c r="AF78">
        <v>484.4</v>
      </c>
    </row>
    <row r="79" spans="1:32" x14ac:dyDescent="0.25">
      <c r="A79">
        <v>1.33</v>
      </c>
      <c r="B79">
        <v>5</v>
      </c>
      <c r="C79">
        <v>8</v>
      </c>
      <c r="D79">
        <v>105</v>
      </c>
      <c r="E79">
        <v>676.2</v>
      </c>
      <c r="F79">
        <v>40</v>
      </c>
      <c r="G79">
        <v>2</v>
      </c>
      <c r="H79">
        <v>8.0051199999999998</v>
      </c>
      <c r="K79" s="11">
        <v>1.57</v>
      </c>
      <c r="L79" s="11">
        <v>0.3</v>
      </c>
      <c r="N79" s="11">
        <v>5</v>
      </c>
      <c r="O79" s="11">
        <v>7</v>
      </c>
      <c r="P79" s="11">
        <v>219.6</v>
      </c>
      <c r="Q79" s="11">
        <v>750.93</v>
      </c>
      <c r="R79" s="11">
        <v>4</v>
      </c>
      <c r="S79" s="11">
        <v>374</v>
      </c>
      <c r="T79" s="11">
        <v>5622.7494100000004</v>
      </c>
      <c r="W79" s="11">
        <v>1.36</v>
      </c>
      <c r="X79">
        <v>0.3</v>
      </c>
      <c r="Y79">
        <v>5</v>
      </c>
      <c r="Z79" s="11">
        <v>18</v>
      </c>
      <c r="AA79" s="11">
        <v>508.5</v>
      </c>
      <c r="AB79">
        <v>426.5</v>
      </c>
      <c r="AC79">
        <v>8.4</v>
      </c>
      <c r="AD79">
        <v>1</v>
      </c>
      <c r="AE79">
        <v>56</v>
      </c>
      <c r="AF79">
        <v>516.5</v>
      </c>
    </row>
    <row r="80" spans="1:32" x14ac:dyDescent="0.25">
      <c r="A80">
        <v>1.33</v>
      </c>
      <c r="B80">
        <v>10</v>
      </c>
      <c r="C80">
        <v>8</v>
      </c>
      <c r="D80">
        <v>105</v>
      </c>
      <c r="E80">
        <v>499.8</v>
      </c>
      <c r="F80">
        <v>40</v>
      </c>
      <c r="G80">
        <v>2</v>
      </c>
      <c r="H80">
        <v>8.3409899999999997</v>
      </c>
      <c r="K80" s="11">
        <v>1.57</v>
      </c>
      <c r="L80" s="11">
        <v>0.3</v>
      </c>
      <c r="N80" s="11">
        <v>5</v>
      </c>
      <c r="O80" s="11">
        <v>7</v>
      </c>
      <c r="P80" s="11">
        <v>204.6</v>
      </c>
      <c r="Q80" s="11">
        <v>713.06</v>
      </c>
      <c r="R80" s="11">
        <v>5</v>
      </c>
      <c r="S80" s="11">
        <v>374</v>
      </c>
      <c r="T80" s="11">
        <v>5454.7350800000004</v>
      </c>
      <c r="W80" s="11">
        <v>1.36</v>
      </c>
      <c r="X80">
        <v>0.3</v>
      </c>
      <c r="Y80">
        <v>5</v>
      </c>
      <c r="Z80" s="11">
        <v>18</v>
      </c>
      <c r="AA80" s="11">
        <v>508.5</v>
      </c>
      <c r="AB80">
        <v>426.5</v>
      </c>
      <c r="AC80">
        <v>8.4</v>
      </c>
      <c r="AD80">
        <v>1</v>
      </c>
      <c r="AE80">
        <v>75</v>
      </c>
      <c r="AF80">
        <v>545.4</v>
      </c>
    </row>
    <row r="81" spans="1:32" x14ac:dyDescent="0.25">
      <c r="A81">
        <v>1.33</v>
      </c>
      <c r="B81">
        <v>15</v>
      </c>
      <c r="C81">
        <v>8</v>
      </c>
      <c r="D81">
        <v>105</v>
      </c>
      <c r="E81">
        <v>411.6</v>
      </c>
      <c r="F81">
        <v>40</v>
      </c>
      <c r="G81">
        <v>2</v>
      </c>
      <c r="H81">
        <v>18.172879999999999</v>
      </c>
      <c r="K81" s="11">
        <v>1.57</v>
      </c>
      <c r="L81" s="11">
        <v>0.3</v>
      </c>
      <c r="N81" s="11">
        <v>5</v>
      </c>
      <c r="O81" s="11">
        <v>7</v>
      </c>
      <c r="P81" s="11">
        <v>225.7</v>
      </c>
      <c r="Q81" s="11">
        <v>779.28</v>
      </c>
      <c r="R81" s="11">
        <v>6</v>
      </c>
      <c r="S81" s="11">
        <v>374</v>
      </c>
      <c r="T81" s="11">
        <v>5248.9175400000004</v>
      </c>
      <c r="W81" s="11">
        <v>1.36</v>
      </c>
      <c r="X81">
        <v>0.3</v>
      </c>
      <c r="Y81">
        <v>5</v>
      </c>
      <c r="Z81" s="11">
        <v>18</v>
      </c>
      <c r="AA81" s="11">
        <v>508.5</v>
      </c>
      <c r="AB81">
        <v>426.5</v>
      </c>
      <c r="AC81">
        <v>8.4</v>
      </c>
      <c r="AD81">
        <v>1</v>
      </c>
      <c r="AE81">
        <v>94</v>
      </c>
      <c r="AF81">
        <v>547.29999999999995</v>
      </c>
    </row>
    <row r="82" spans="1:32" x14ac:dyDescent="0.25">
      <c r="A82">
        <v>1.33</v>
      </c>
      <c r="B82">
        <v>20</v>
      </c>
      <c r="C82">
        <v>8</v>
      </c>
      <c r="D82">
        <v>105</v>
      </c>
      <c r="E82">
        <v>401.8</v>
      </c>
      <c r="F82">
        <v>40</v>
      </c>
      <c r="G82">
        <v>2</v>
      </c>
      <c r="H82">
        <v>24.493379999999998</v>
      </c>
      <c r="K82" s="11">
        <v>1.44</v>
      </c>
      <c r="L82" s="11">
        <v>0.3</v>
      </c>
      <c r="N82" s="11">
        <v>5</v>
      </c>
      <c r="O82" s="11">
        <v>10.9</v>
      </c>
      <c r="P82" s="11">
        <v>34.1</v>
      </c>
      <c r="Q82" s="11">
        <v>369.74</v>
      </c>
      <c r="R82" s="11">
        <v>1</v>
      </c>
      <c r="S82" s="11">
        <f>700*0.18+75*0.46+600*0.25</f>
        <v>310.5</v>
      </c>
      <c r="T82" s="11">
        <v>5411.6</v>
      </c>
      <c r="W82" s="11">
        <v>1.36</v>
      </c>
      <c r="X82">
        <v>0.3</v>
      </c>
      <c r="Y82">
        <v>5</v>
      </c>
      <c r="Z82" s="11">
        <v>18</v>
      </c>
      <c r="AA82" s="11">
        <v>506.1</v>
      </c>
      <c r="AB82">
        <v>459</v>
      </c>
      <c r="AC82">
        <v>8.4</v>
      </c>
      <c r="AD82">
        <v>2</v>
      </c>
      <c r="AE82">
        <v>56</v>
      </c>
      <c r="AF82">
        <v>493.1</v>
      </c>
    </row>
    <row r="83" spans="1:32" x14ac:dyDescent="0.25">
      <c r="A83">
        <v>1.33</v>
      </c>
      <c r="B83">
        <v>25</v>
      </c>
      <c r="C83">
        <v>8</v>
      </c>
      <c r="D83">
        <v>105</v>
      </c>
      <c r="E83">
        <v>284.2</v>
      </c>
      <c r="F83">
        <v>40</v>
      </c>
      <c r="G83">
        <v>2</v>
      </c>
      <c r="H83">
        <v>25.19566</v>
      </c>
      <c r="K83" s="11">
        <v>1.44</v>
      </c>
      <c r="L83" s="11">
        <v>0.3</v>
      </c>
      <c r="N83" s="11">
        <v>5</v>
      </c>
      <c r="O83" s="11">
        <v>10.9</v>
      </c>
      <c r="P83" s="11">
        <v>34.1</v>
      </c>
      <c r="Q83" s="11">
        <v>322.54000000000002</v>
      </c>
      <c r="R83" s="11">
        <v>1</v>
      </c>
      <c r="S83" s="11">
        <f t="shared" ref="S83:S88" si="14">700*0.18+75*0.46+600*0.25</f>
        <v>310.5</v>
      </c>
      <c r="T83" s="11">
        <v>4852.5</v>
      </c>
      <c r="W83" s="11">
        <v>1.36</v>
      </c>
      <c r="X83">
        <v>0.3</v>
      </c>
      <c r="Y83">
        <v>5</v>
      </c>
      <c r="Z83" s="11">
        <v>18</v>
      </c>
      <c r="AA83" s="11">
        <v>506.1</v>
      </c>
      <c r="AB83">
        <v>459</v>
      </c>
      <c r="AC83">
        <v>8.4</v>
      </c>
      <c r="AD83">
        <v>2</v>
      </c>
      <c r="AE83">
        <v>75</v>
      </c>
      <c r="AF83">
        <v>511</v>
      </c>
    </row>
    <row r="84" spans="1:32" x14ac:dyDescent="0.25">
      <c r="A84">
        <v>1.45</v>
      </c>
      <c r="B84">
        <v>5</v>
      </c>
      <c r="C84">
        <v>8</v>
      </c>
      <c r="D84">
        <v>105</v>
      </c>
      <c r="E84">
        <v>667.2</v>
      </c>
      <c r="F84">
        <v>80</v>
      </c>
      <c r="G84">
        <v>2</v>
      </c>
      <c r="H84">
        <v>10.966900000000001</v>
      </c>
      <c r="K84" s="11">
        <v>1.44</v>
      </c>
      <c r="L84" s="11">
        <v>0.3</v>
      </c>
      <c r="N84" s="11">
        <v>5</v>
      </c>
      <c r="O84" s="11">
        <v>10.9</v>
      </c>
      <c r="P84" s="11">
        <v>34.1</v>
      </c>
      <c r="Q84" s="11">
        <v>298.20999999999998</v>
      </c>
      <c r="R84" s="11">
        <v>1</v>
      </c>
      <c r="S84" s="11">
        <f t="shared" si="14"/>
        <v>310.5</v>
      </c>
      <c r="T84" s="11">
        <v>4961.6000000000004</v>
      </c>
      <c r="W84" s="11">
        <v>1.36</v>
      </c>
      <c r="X84">
        <v>0.3</v>
      </c>
      <c r="Y84">
        <v>5</v>
      </c>
      <c r="Z84" s="11">
        <v>18</v>
      </c>
      <c r="AA84" s="11">
        <v>506.1</v>
      </c>
      <c r="AB84">
        <v>459</v>
      </c>
      <c r="AC84">
        <v>8.4</v>
      </c>
      <c r="AD84">
        <v>2</v>
      </c>
      <c r="AE84">
        <v>94</v>
      </c>
      <c r="AF84">
        <v>516.6</v>
      </c>
    </row>
    <row r="85" spans="1:32" x14ac:dyDescent="0.25">
      <c r="A85">
        <v>1.45</v>
      </c>
      <c r="B85">
        <v>10</v>
      </c>
      <c r="C85">
        <v>8</v>
      </c>
      <c r="D85">
        <v>105</v>
      </c>
      <c r="E85">
        <v>581</v>
      </c>
      <c r="F85">
        <v>80</v>
      </c>
      <c r="G85">
        <v>2</v>
      </c>
      <c r="H85">
        <v>14.14242</v>
      </c>
      <c r="K85" s="11">
        <v>1.44</v>
      </c>
      <c r="L85" s="11">
        <v>0.3</v>
      </c>
      <c r="N85" s="11">
        <v>5</v>
      </c>
      <c r="O85" s="11">
        <v>10.9</v>
      </c>
      <c r="P85" s="11">
        <v>34.1</v>
      </c>
      <c r="Q85" s="11">
        <v>298.13</v>
      </c>
      <c r="R85" s="11">
        <v>1</v>
      </c>
      <c r="S85" s="11">
        <f t="shared" si="14"/>
        <v>310.5</v>
      </c>
      <c r="T85" s="11">
        <v>4074.5</v>
      </c>
      <c r="W85" s="11">
        <v>1.36</v>
      </c>
      <c r="X85">
        <v>0.3</v>
      </c>
      <c r="Y85">
        <v>5</v>
      </c>
      <c r="Z85" s="11">
        <v>18</v>
      </c>
      <c r="AA85" s="11">
        <v>508.5</v>
      </c>
      <c r="AB85">
        <v>426.5</v>
      </c>
      <c r="AC85">
        <v>8.4</v>
      </c>
      <c r="AD85">
        <v>1</v>
      </c>
      <c r="AE85">
        <v>56</v>
      </c>
      <c r="AF85">
        <v>544.5</v>
      </c>
    </row>
    <row r="86" spans="1:32" x14ac:dyDescent="0.25">
      <c r="A86">
        <v>1.45</v>
      </c>
      <c r="B86">
        <v>15</v>
      </c>
      <c r="C86">
        <v>8</v>
      </c>
      <c r="D86">
        <v>105</v>
      </c>
      <c r="E86">
        <v>402.6</v>
      </c>
      <c r="F86">
        <v>80</v>
      </c>
      <c r="G86">
        <v>2</v>
      </c>
      <c r="H86">
        <v>29.073460000000001</v>
      </c>
      <c r="K86" s="11">
        <v>1.44</v>
      </c>
      <c r="L86" s="11">
        <v>0.3</v>
      </c>
      <c r="N86" s="11">
        <v>5</v>
      </c>
      <c r="O86" s="11">
        <v>10.9</v>
      </c>
      <c r="P86" s="11">
        <v>34.1</v>
      </c>
      <c r="Q86" s="11">
        <v>338.23</v>
      </c>
      <c r="R86" s="11">
        <v>1</v>
      </c>
      <c r="S86" s="11">
        <f t="shared" si="14"/>
        <v>310.5</v>
      </c>
      <c r="T86" s="11">
        <v>4971.5</v>
      </c>
      <c r="W86" s="11">
        <v>1.36</v>
      </c>
      <c r="X86">
        <v>0.3</v>
      </c>
      <c r="Y86">
        <v>5</v>
      </c>
      <c r="Z86" s="11">
        <v>18</v>
      </c>
      <c r="AA86" s="11">
        <v>508.5</v>
      </c>
      <c r="AB86">
        <v>426.5</v>
      </c>
      <c r="AC86">
        <v>8.4</v>
      </c>
      <c r="AD86">
        <v>1</v>
      </c>
      <c r="AE86">
        <v>75</v>
      </c>
      <c r="AF86">
        <v>555</v>
      </c>
    </row>
    <row r="87" spans="1:32" x14ac:dyDescent="0.25">
      <c r="A87">
        <v>1.45</v>
      </c>
      <c r="B87">
        <v>20</v>
      </c>
      <c r="C87">
        <v>8</v>
      </c>
      <c r="D87">
        <v>105</v>
      </c>
      <c r="E87">
        <v>314.39999999999998</v>
      </c>
      <c r="F87">
        <v>80</v>
      </c>
      <c r="G87">
        <v>2</v>
      </c>
      <c r="H87">
        <v>34.325270000000003</v>
      </c>
      <c r="K87" s="11">
        <v>1.44</v>
      </c>
      <c r="L87" s="11">
        <v>0.3</v>
      </c>
      <c r="N87" s="11">
        <v>5</v>
      </c>
      <c r="O87" s="11">
        <v>10.9</v>
      </c>
      <c r="P87" s="11">
        <v>34.1</v>
      </c>
      <c r="Q87" s="11">
        <v>322.05</v>
      </c>
      <c r="R87" s="11">
        <v>1</v>
      </c>
      <c r="S87" s="11">
        <f t="shared" si="14"/>
        <v>310.5</v>
      </c>
      <c r="T87" s="11">
        <v>4905.2</v>
      </c>
      <c r="W87" s="11">
        <v>1.36</v>
      </c>
      <c r="X87">
        <v>0.3</v>
      </c>
      <c r="Y87">
        <v>5</v>
      </c>
      <c r="Z87" s="11">
        <v>18</v>
      </c>
      <c r="AA87" s="11">
        <v>508.5</v>
      </c>
      <c r="AB87">
        <v>426.5</v>
      </c>
      <c r="AC87">
        <v>8.4</v>
      </c>
      <c r="AD87">
        <v>1</v>
      </c>
      <c r="AE87">
        <v>94</v>
      </c>
      <c r="AF87">
        <v>567.9</v>
      </c>
    </row>
    <row r="88" spans="1:32" x14ac:dyDescent="0.25">
      <c r="A88">
        <v>1.45</v>
      </c>
      <c r="B88">
        <v>25</v>
      </c>
      <c r="C88">
        <v>8</v>
      </c>
      <c r="D88">
        <v>105</v>
      </c>
      <c r="E88">
        <v>275.2</v>
      </c>
      <c r="F88">
        <v>80</v>
      </c>
      <c r="G88">
        <v>2</v>
      </c>
      <c r="H88">
        <v>38.386270000000003</v>
      </c>
      <c r="K88" s="11">
        <v>1.44</v>
      </c>
      <c r="L88" s="11">
        <v>0.3</v>
      </c>
      <c r="N88" s="11">
        <v>5</v>
      </c>
      <c r="O88" s="11">
        <v>10.9</v>
      </c>
      <c r="P88" s="11">
        <v>34.1</v>
      </c>
      <c r="Q88" s="11">
        <v>321.99</v>
      </c>
      <c r="R88" s="11">
        <v>1</v>
      </c>
      <c r="S88" s="11">
        <f t="shared" si="14"/>
        <v>310.5</v>
      </c>
      <c r="T88" s="11">
        <v>4825.3</v>
      </c>
      <c r="W88" s="11">
        <v>1.36</v>
      </c>
      <c r="X88">
        <v>0.3</v>
      </c>
      <c r="Y88">
        <v>5</v>
      </c>
      <c r="Z88" s="11">
        <v>18</v>
      </c>
      <c r="AA88" s="11">
        <v>506.1</v>
      </c>
      <c r="AB88">
        <v>459</v>
      </c>
      <c r="AC88">
        <v>8.4</v>
      </c>
      <c r="AD88">
        <v>2</v>
      </c>
      <c r="AE88">
        <v>56</v>
      </c>
      <c r="AF88">
        <v>522.5</v>
      </c>
    </row>
    <row r="89" spans="1:32" x14ac:dyDescent="0.25">
      <c r="A89">
        <v>1.56</v>
      </c>
      <c r="B89">
        <v>5</v>
      </c>
      <c r="C89">
        <v>8</v>
      </c>
      <c r="D89">
        <v>105</v>
      </c>
      <c r="E89">
        <v>667.2</v>
      </c>
      <c r="F89">
        <v>120</v>
      </c>
      <c r="G89">
        <v>2</v>
      </c>
      <c r="H89">
        <v>12.899559999999999</v>
      </c>
      <c r="K89" s="11">
        <v>1.44</v>
      </c>
      <c r="L89" s="11">
        <v>0.3</v>
      </c>
      <c r="N89" s="11">
        <v>5</v>
      </c>
      <c r="O89" s="11">
        <v>10.9</v>
      </c>
      <c r="P89" s="11">
        <v>34.1</v>
      </c>
      <c r="Q89" s="11">
        <v>309.525714285714</v>
      </c>
      <c r="R89" s="11">
        <v>1</v>
      </c>
      <c r="S89" s="11">
        <f>30*15</f>
        <v>450</v>
      </c>
      <c r="T89" s="11">
        <v>6760</v>
      </c>
      <c r="W89" s="11">
        <v>1.36</v>
      </c>
      <c r="X89">
        <v>0.3</v>
      </c>
      <c r="Y89">
        <v>5</v>
      </c>
      <c r="Z89" s="11">
        <v>18</v>
      </c>
      <c r="AA89" s="11">
        <v>506.1</v>
      </c>
      <c r="AB89">
        <v>459</v>
      </c>
      <c r="AC89">
        <v>8.4</v>
      </c>
      <c r="AD89">
        <v>2</v>
      </c>
      <c r="AE89">
        <v>75</v>
      </c>
      <c r="AF89">
        <v>533.4</v>
      </c>
    </row>
    <row r="90" spans="1:32" x14ac:dyDescent="0.25">
      <c r="A90">
        <v>1.56</v>
      </c>
      <c r="B90">
        <v>10</v>
      </c>
      <c r="C90">
        <v>8</v>
      </c>
      <c r="D90">
        <v>105</v>
      </c>
      <c r="E90">
        <v>581</v>
      </c>
      <c r="F90">
        <v>120</v>
      </c>
      <c r="G90">
        <v>2</v>
      </c>
      <c r="H90">
        <v>28.797910000000002</v>
      </c>
      <c r="K90" s="11">
        <v>1.44</v>
      </c>
      <c r="L90" s="11">
        <v>0.3</v>
      </c>
      <c r="N90" s="11">
        <v>5</v>
      </c>
      <c r="O90" s="11">
        <v>10.9</v>
      </c>
      <c r="P90" s="11">
        <v>34.1</v>
      </c>
      <c r="Q90" s="11">
        <v>305.80392857142903</v>
      </c>
      <c r="R90" s="11">
        <v>1</v>
      </c>
      <c r="S90" s="11">
        <f>24*15</f>
        <v>360</v>
      </c>
      <c r="T90" s="11">
        <v>6980</v>
      </c>
      <c r="W90" s="11">
        <v>1.36</v>
      </c>
      <c r="X90">
        <v>0.3</v>
      </c>
      <c r="Y90">
        <v>5</v>
      </c>
      <c r="Z90" s="11">
        <v>18</v>
      </c>
      <c r="AA90" s="11">
        <v>506.1</v>
      </c>
      <c r="AB90">
        <v>459</v>
      </c>
      <c r="AC90">
        <v>8.4</v>
      </c>
      <c r="AD90">
        <v>2</v>
      </c>
      <c r="AE90">
        <v>94</v>
      </c>
      <c r="AF90">
        <v>545.4</v>
      </c>
    </row>
    <row r="91" spans="1:32" x14ac:dyDescent="0.25">
      <c r="A91">
        <v>1.56</v>
      </c>
      <c r="B91">
        <v>15</v>
      </c>
      <c r="C91">
        <v>8</v>
      </c>
      <c r="D91">
        <v>105</v>
      </c>
      <c r="E91">
        <v>402.6</v>
      </c>
      <c r="F91">
        <v>120</v>
      </c>
      <c r="G91">
        <v>2</v>
      </c>
      <c r="H91">
        <v>39.776069999999997</v>
      </c>
      <c r="K91" s="11">
        <v>1.44</v>
      </c>
      <c r="L91" s="11">
        <v>0.3</v>
      </c>
      <c r="N91" s="11">
        <v>5</v>
      </c>
      <c r="O91" s="11">
        <v>10.9</v>
      </c>
      <c r="P91" s="11">
        <v>34.1</v>
      </c>
      <c r="Q91" s="11">
        <v>302.08214285714303</v>
      </c>
      <c r="R91" s="11">
        <v>1</v>
      </c>
      <c r="S91" s="11">
        <f>16*15</f>
        <v>240</v>
      </c>
      <c r="T91" s="11">
        <v>6130</v>
      </c>
      <c r="W91" s="11">
        <v>1.36</v>
      </c>
      <c r="X91">
        <v>0.3</v>
      </c>
      <c r="Y91">
        <v>5</v>
      </c>
      <c r="Z91" s="11">
        <v>18.5</v>
      </c>
      <c r="AA91" s="11">
        <v>1168.7</v>
      </c>
      <c r="AB91">
        <v>423</v>
      </c>
      <c r="AC91">
        <v>8</v>
      </c>
      <c r="AD91">
        <v>1</v>
      </c>
      <c r="AE91">
        <v>94</v>
      </c>
      <c r="AF91">
        <v>579</v>
      </c>
    </row>
    <row r="92" spans="1:32" x14ac:dyDescent="0.25">
      <c r="A92">
        <v>1.56</v>
      </c>
      <c r="B92">
        <v>20</v>
      </c>
      <c r="C92">
        <v>8</v>
      </c>
      <c r="D92">
        <v>105</v>
      </c>
      <c r="E92">
        <v>314.39999999999998</v>
      </c>
      <c r="F92">
        <v>120</v>
      </c>
      <c r="G92">
        <v>2</v>
      </c>
      <c r="H92">
        <v>39.960569999999997</v>
      </c>
      <c r="K92" s="11">
        <v>1.44</v>
      </c>
      <c r="L92" s="11">
        <v>0.3</v>
      </c>
      <c r="N92" s="11">
        <v>5</v>
      </c>
      <c r="O92" s="11">
        <v>10.9</v>
      </c>
      <c r="P92" s="11">
        <v>34.1</v>
      </c>
      <c r="Q92" s="11">
        <v>298.36035714285703</v>
      </c>
      <c r="R92" s="11">
        <v>1</v>
      </c>
      <c r="S92" s="11">
        <f>10*15</f>
        <v>150</v>
      </c>
      <c r="T92" s="11">
        <v>6220</v>
      </c>
      <c r="W92" s="11">
        <v>1.36</v>
      </c>
      <c r="X92">
        <v>0.3</v>
      </c>
      <c r="Y92">
        <v>5</v>
      </c>
      <c r="Z92" s="11">
        <v>18.5</v>
      </c>
      <c r="AA92" s="11">
        <v>1168.7</v>
      </c>
      <c r="AB92">
        <v>349</v>
      </c>
      <c r="AC92">
        <v>8</v>
      </c>
      <c r="AD92">
        <v>1</v>
      </c>
      <c r="AE92">
        <v>94</v>
      </c>
      <c r="AF92">
        <v>507</v>
      </c>
    </row>
    <row r="93" spans="1:32" x14ac:dyDescent="0.25">
      <c r="A93">
        <v>1.56</v>
      </c>
      <c r="B93">
        <v>25</v>
      </c>
      <c r="C93">
        <v>8</v>
      </c>
      <c r="D93">
        <v>105</v>
      </c>
      <c r="E93">
        <v>275.2</v>
      </c>
      <c r="F93">
        <v>120</v>
      </c>
      <c r="G93">
        <v>2</v>
      </c>
      <c r="H93">
        <v>40.114330000000002</v>
      </c>
      <c r="K93" s="11">
        <v>1.44</v>
      </c>
      <c r="L93" s="11">
        <v>0.3</v>
      </c>
      <c r="N93" s="11">
        <v>5</v>
      </c>
      <c r="O93" s="11">
        <v>10.9</v>
      </c>
      <c r="P93" s="11">
        <v>34.1</v>
      </c>
      <c r="Q93" s="11">
        <v>294.63857142857103</v>
      </c>
      <c r="R93" s="11">
        <v>1</v>
      </c>
      <c r="S93" s="11">
        <f>700*0.18</f>
        <v>126</v>
      </c>
      <c r="T93" s="11">
        <v>5130</v>
      </c>
      <c r="W93" s="11">
        <v>1.36</v>
      </c>
      <c r="X93">
        <v>0.3</v>
      </c>
      <c r="Y93">
        <v>5</v>
      </c>
      <c r="Z93" s="11">
        <v>18.5</v>
      </c>
      <c r="AA93" s="11">
        <v>1168.7</v>
      </c>
      <c r="AB93">
        <v>275</v>
      </c>
      <c r="AC93">
        <v>8</v>
      </c>
      <c r="AD93">
        <v>1</v>
      </c>
      <c r="AE93">
        <v>94</v>
      </c>
      <c r="AF93">
        <v>449</v>
      </c>
    </row>
    <row r="94" spans="1:32" x14ac:dyDescent="0.25">
      <c r="A94">
        <v>1.33</v>
      </c>
      <c r="B94">
        <v>5</v>
      </c>
      <c r="C94">
        <v>8</v>
      </c>
      <c r="D94">
        <v>105</v>
      </c>
      <c r="E94">
        <v>676.2</v>
      </c>
      <c r="F94">
        <v>40</v>
      </c>
      <c r="G94">
        <v>3</v>
      </c>
      <c r="H94">
        <v>4.8296000000000001</v>
      </c>
      <c r="K94" s="11">
        <v>1.42</v>
      </c>
      <c r="L94" s="11">
        <v>0.3</v>
      </c>
      <c r="N94" s="11">
        <v>10</v>
      </c>
      <c r="O94" s="11">
        <v>17.787500000000001</v>
      </c>
      <c r="P94" s="11">
        <v>70.8</v>
      </c>
      <c r="Q94" s="11">
        <v>523</v>
      </c>
      <c r="R94" s="11">
        <v>1</v>
      </c>
      <c r="S94">
        <f>450*0.16+Q94*0.05</f>
        <v>98.15</v>
      </c>
      <c r="T94" s="11">
        <v>4000</v>
      </c>
      <c r="W94" s="11">
        <v>1.36</v>
      </c>
      <c r="X94">
        <v>0.3</v>
      </c>
      <c r="Y94">
        <v>5</v>
      </c>
      <c r="Z94" s="11">
        <v>18.5</v>
      </c>
      <c r="AA94" s="11">
        <v>1168.7</v>
      </c>
      <c r="AB94">
        <v>201</v>
      </c>
      <c r="AC94">
        <v>8</v>
      </c>
      <c r="AD94">
        <v>1</v>
      </c>
      <c r="AE94">
        <v>94</v>
      </c>
      <c r="AF94">
        <v>410</v>
      </c>
    </row>
    <row r="95" spans="1:32" x14ac:dyDescent="0.25">
      <c r="A95">
        <v>1.33</v>
      </c>
      <c r="B95">
        <v>10</v>
      </c>
      <c r="C95">
        <v>8</v>
      </c>
      <c r="D95">
        <v>105</v>
      </c>
      <c r="E95">
        <v>499.8</v>
      </c>
      <c r="F95">
        <v>40</v>
      </c>
      <c r="G95">
        <v>3</v>
      </c>
      <c r="H95">
        <v>7.8219099999999999</v>
      </c>
      <c r="K95" s="11">
        <v>1.42</v>
      </c>
      <c r="L95" s="11">
        <v>0.3</v>
      </c>
      <c r="N95" s="11">
        <v>20</v>
      </c>
      <c r="O95" s="11">
        <v>17.787500000000001</v>
      </c>
      <c r="P95" s="11">
        <v>70.8</v>
      </c>
      <c r="Q95" s="11">
        <v>491.5</v>
      </c>
      <c r="R95" s="11">
        <v>1</v>
      </c>
      <c r="S95">
        <f t="shared" ref="S95:S108" si="15">450*0.16+Q95*0.05</f>
        <v>96.575000000000003</v>
      </c>
      <c r="T95" s="11">
        <v>4000</v>
      </c>
      <c r="W95" s="11">
        <v>1.36</v>
      </c>
      <c r="X95">
        <v>0.3</v>
      </c>
      <c r="Y95">
        <v>5</v>
      </c>
      <c r="Z95" s="11">
        <v>18.5</v>
      </c>
      <c r="AA95" s="11">
        <v>1053.2</v>
      </c>
      <c r="AB95">
        <v>467</v>
      </c>
      <c r="AC95">
        <v>8</v>
      </c>
      <c r="AD95">
        <v>2</v>
      </c>
      <c r="AE95">
        <v>94</v>
      </c>
      <c r="AF95">
        <v>652</v>
      </c>
    </row>
    <row r="96" spans="1:32" x14ac:dyDescent="0.25">
      <c r="A96">
        <v>1.33</v>
      </c>
      <c r="B96">
        <v>15</v>
      </c>
      <c r="C96">
        <v>8</v>
      </c>
      <c r="D96">
        <v>105</v>
      </c>
      <c r="E96">
        <v>411.6</v>
      </c>
      <c r="F96">
        <v>40</v>
      </c>
      <c r="G96">
        <v>3</v>
      </c>
      <c r="H96">
        <v>14.661490000000001</v>
      </c>
      <c r="K96" s="11">
        <v>1.42</v>
      </c>
      <c r="L96" s="11">
        <v>0.3</v>
      </c>
      <c r="N96" s="11">
        <v>30</v>
      </c>
      <c r="O96" s="11">
        <v>17.787500000000001</v>
      </c>
      <c r="P96" s="11">
        <v>70.8</v>
      </c>
      <c r="Q96" s="11">
        <v>481</v>
      </c>
      <c r="R96" s="11">
        <v>1</v>
      </c>
      <c r="S96">
        <f t="shared" si="15"/>
        <v>96.05</v>
      </c>
      <c r="T96" s="11">
        <v>4100</v>
      </c>
      <c r="W96" s="11">
        <v>1.36</v>
      </c>
      <c r="X96">
        <v>0.3</v>
      </c>
      <c r="Y96">
        <v>5</v>
      </c>
      <c r="Z96" s="11">
        <v>18.5</v>
      </c>
      <c r="AA96" s="11">
        <v>1053.2</v>
      </c>
      <c r="AB96">
        <v>395</v>
      </c>
      <c r="AC96">
        <v>8</v>
      </c>
      <c r="AD96">
        <v>2</v>
      </c>
      <c r="AE96">
        <v>94</v>
      </c>
      <c r="AF96">
        <v>629</v>
      </c>
    </row>
    <row r="97" spans="1:32" x14ac:dyDescent="0.25">
      <c r="A97">
        <v>1.33</v>
      </c>
      <c r="B97">
        <v>20</v>
      </c>
      <c r="C97">
        <v>8</v>
      </c>
      <c r="D97">
        <v>105</v>
      </c>
      <c r="E97">
        <v>401.8</v>
      </c>
      <c r="F97">
        <v>40</v>
      </c>
      <c r="G97">
        <v>3</v>
      </c>
      <c r="H97">
        <v>19.577439999999999</v>
      </c>
      <c r="K97" s="11">
        <v>1.42</v>
      </c>
      <c r="L97" s="11">
        <v>0.3</v>
      </c>
      <c r="N97" s="11">
        <v>40</v>
      </c>
      <c r="O97" s="11">
        <v>17.787500000000001</v>
      </c>
      <c r="P97" s="11">
        <v>70.8</v>
      </c>
      <c r="Q97" s="11">
        <v>428.5</v>
      </c>
      <c r="R97" s="11">
        <v>1</v>
      </c>
      <c r="S97">
        <f t="shared" si="15"/>
        <v>93.424999999999997</v>
      </c>
      <c r="T97" s="11">
        <v>2700</v>
      </c>
      <c r="W97" s="11">
        <v>1.36</v>
      </c>
      <c r="X97">
        <v>0.3</v>
      </c>
      <c r="Y97">
        <v>5</v>
      </c>
      <c r="Z97" s="11">
        <v>18.5</v>
      </c>
      <c r="AA97" s="11">
        <v>1053.2</v>
      </c>
      <c r="AB97">
        <v>324</v>
      </c>
      <c r="AC97">
        <v>8</v>
      </c>
      <c r="AD97">
        <v>2</v>
      </c>
      <c r="AE97">
        <v>94</v>
      </c>
      <c r="AF97">
        <v>600</v>
      </c>
    </row>
    <row r="98" spans="1:32" x14ac:dyDescent="0.25">
      <c r="A98">
        <v>1.33</v>
      </c>
      <c r="B98">
        <v>25</v>
      </c>
      <c r="C98">
        <v>8</v>
      </c>
      <c r="D98">
        <v>105</v>
      </c>
      <c r="E98">
        <v>284.2</v>
      </c>
      <c r="F98">
        <v>40</v>
      </c>
      <c r="G98">
        <v>3</v>
      </c>
      <c r="H98">
        <v>20.79879</v>
      </c>
      <c r="K98" s="11">
        <v>1.42</v>
      </c>
      <c r="L98" s="11">
        <v>0.3</v>
      </c>
      <c r="N98" s="11">
        <v>50</v>
      </c>
      <c r="O98" s="11">
        <v>17.787500000000001</v>
      </c>
      <c r="P98" s="11">
        <v>70.8</v>
      </c>
      <c r="Q98" s="11">
        <v>418</v>
      </c>
      <c r="R98" s="11">
        <v>1</v>
      </c>
      <c r="S98">
        <f t="shared" si="15"/>
        <v>92.9</v>
      </c>
      <c r="T98" s="11">
        <v>3000</v>
      </c>
      <c r="W98" s="11">
        <v>1.36</v>
      </c>
      <c r="X98">
        <v>0.3</v>
      </c>
      <c r="Y98">
        <v>5</v>
      </c>
      <c r="Z98" s="11">
        <v>18.5</v>
      </c>
      <c r="AA98" s="11">
        <v>1053.2</v>
      </c>
      <c r="AB98">
        <v>252</v>
      </c>
      <c r="AC98">
        <v>8</v>
      </c>
      <c r="AD98">
        <v>2</v>
      </c>
      <c r="AE98">
        <v>94</v>
      </c>
      <c r="AF98">
        <v>549</v>
      </c>
    </row>
    <row r="99" spans="1:32" x14ac:dyDescent="0.25">
      <c r="A99">
        <v>1.45</v>
      </c>
      <c r="B99">
        <v>5</v>
      </c>
      <c r="C99">
        <v>8</v>
      </c>
      <c r="D99">
        <v>105</v>
      </c>
      <c r="E99">
        <v>667.2</v>
      </c>
      <c r="F99">
        <v>80</v>
      </c>
      <c r="G99">
        <v>3</v>
      </c>
      <c r="H99">
        <v>9.2264700000000008</v>
      </c>
      <c r="K99" s="11">
        <v>1.42</v>
      </c>
      <c r="L99" s="11">
        <v>0.3</v>
      </c>
      <c r="N99" s="11">
        <v>10</v>
      </c>
      <c r="O99" s="11">
        <v>16.399999999999999</v>
      </c>
      <c r="P99" s="11">
        <v>81.2</v>
      </c>
      <c r="Q99" s="11">
        <v>723.8</v>
      </c>
      <c r="R99" s="11">
        <v>2</v>
      </c>
      <c r="S99">
        <f t="shared" si="15"/>
        <v>108.19</v>
      </c>
      <c r="T99" s="11">
        <v>5400</v>
      </c>
      <c r="W99" s="11">
        <v>1.35</v>
      </c>
      <c r="X99">
        <v>0.3</v>
      </c>
      <c r="Y99">
        <v>5</v>
      </c>
      <c r="Z99" s="11">
        <v>18.5</v>
      </c>
      <c r="AA99" s="11">
        <v>351</v>
      </c>
      <c r="AB99">
        <v>85</v>
      </c>
      <c r="AC99">
        <v>8</v>
      </c>
      <c r="AD99">
        <v>1</v>
      </c>
      <c r="AE99">
        <v>200</v>
      </c>
      <c r="AF99">
        <v>702</v>
      </c>
    </row>
    <row r="100" spans="1:32" x14ac:dyDescent="0.25">
      <c r="A100">
        <v>1.45</v>
      </c>
      <c r="B100">
        <v>10</v>
      </c>
      <c r="C100">
        <v>8</v>
      </c>
      <c r="D100">
        <v>105</v>
      </c>
      <c r="E100">
        <v>581</v>
      </c>
      <c r="F100">
        <v>80</v>
      </c>
      <c r="G100">
        <v>3</v>
      </c>
      <c r="H100">
        <v>17.6538</v>
      </c>
      <c r="K100" s="11">
        <v>1.42</v>
      </c>
      <c r="L100" s="11">
        <v>0.3</v>
      </c>
      <c r="N100" s="11">
        <v>20</v>
      </c>
      <c r="O100" s="11">
        <v>16.399999999999999</v>
      </c>
      <c r="P100" s="11">
        <v>81.2</v>
      </c>
      <c r="Q100" s="11">
        <v>601.6</v>
      </c>
      <c r="R100" s="11">
        <v>2</v>
      </c>
      <c r="S100">
        <f t="shared" si="15"/>
        <v>102.08</v>
      </c>
      <c r="T100" s="11">
        <v>5800</v>
      </c>
      <c r="W100" s="11">
        <v>1.35</v>
      </c>
      <c r="X100">
        <v>0.3</v>
      </c>
      <c r="Y100">
        <v>5</v>
      </c>
      <c r="Z100" s="11">
        <v>18.5</v>
      </c>
      <c r="AA100" s="11">
        <v>351</v>
      </c>
      <c r="AB100">
        <v>85</v>
      </c>
      <c r="AC100">
        <v>8</v>
      </c>
      <c r="AD100">
        <v>2</v>
      </c>
      <c r="AE100">
        <v>200</v>
      </c>
      <c r="AF100">
        <v>706</v>
      </c>
    </row>
    <row r="101" spans="1:32" x14ac:dyDescent="0.25">
      <c r="A101">
        <v>1.45</v>
      </c>
      <c r="B101">
        <v>15</v>
      </c>
      <c r="C101">
        <v>8</v>
      </c>
      <c r="D101">
        <v>105</v>
      </c>
      <c r="E101">
        <v>402.6</v>
      </c>
      <c r="F101">
        <v>80</v>
      </c>
      <c r="G101">
        <v>3</v>
      </c>
      <c r="H101">
        <v>23.088830000000002</v>
      </c>
      <c r="K101" s="11">
        <v>1.42</v>
      </c>
      <c r="L101" s="11">
        <v>0.3</v>
      </c>
      <c r="N101" s="11">
        <v>30</v>
      </c>
      <c r="O101" s="11">
        <v>16.399999999999999</v>
      </c>
      <c r="P101" s="11">
        <v>81.2</v>
      </c>
      <c r="Q101" s="11">
        <v>592.20000000000005</v>
      </c>
      <c r="R101" s="11">
        <v>2</v>
      </c>
      <c r="S101">
        <f t="shared" si="15"/>
        <v>101.61</v>
      </c>
      <c r="T101" s="11">
        <v>5200</v>
      </c>
      <c r="W101" s="11">
        <v>1.35</v>
      </c>
      <c r="X101">
        <v>0.3</v>
      </c>
      <c r="Y101">
        <v>5</v>
      </c>
      <c r="Z101" s="11">
        <v>18.5</v>
      </c>
      <c r="AA101" s="11">
        <v>351</v>
      </c>
      <c r="AB101">
        <v>85</v>
      </c>
      <c r="AC101">
        <v>8</v>
      </c>
      <c r="AD101">
        <v>3</v>
      </c>
      <c r="AE101">
        <v>200</v>
      </c>
      <c r="AF101">
        <v>627</v>
      </c>
    </row>
    <row r="102" spans="1:32" x14ac:dyDescent="0.25">
      <c r="A102">
        <v>1.45</v>
      </c>
      <c r="B102">
        <v>20</v>
      </c>
      <c r="C102">
        <v>8</v>
      </c>
      <c r="D102">
        <v>105</v>
      </c>
      <c r="E102">
        <v>314.39999999999998</v>
      </c>
      <c r="F102">
        <v>80</v>
      </c>
      <c r="G102">
        <v>3</v>
      </c>
      <c r="H102">
        <v>29.775729999999999</v>
      </c>
      <c r="K102" s="11">
        <v>1.42</v>
      </c>
      <c r="L102" s="11">
        <v>0.3</v>
      </c>
      <c r="N102" s="11">
        <v>40</v>
      </c>
      <c r="O102" s="11">
        <v>16.399999999999999</v>
      </c>
      <c r="P102" s="11">
        <v>81.2</v>
      </c>
      <c r="Q102" s="11">
        <v>517</v>
      </c>
      <c r="R102" s="11">
        <v>2</v>
      </c>
      <c r="S102">
        <f t="shared" si="15"/>
        <v>97.85</v>
      </c>
      <c r="T102" s="11">
        <v>5000</v>
      </c>
      <c r="W102" s="11">
        <v>1.35</v>
      </c>
      <c r="X102">
        <v>0.3</v>
      </c>
      <c r="Y102">
        <v>5</v>
      </c>
      <c r="Z102" s="11">
        <v>18.5</v>
      </c>
      <c r="AA102" s="11">
        <v>351</v>
      </c>
      <c r="AB102">
        <f>85*0.4</f>
        <v>34</v>
      </c>
      <c r="AC102">
        <v>8</v>
      </c>
      <c r="AD102">
        <v>1</v>
      </c>
      <c r="AE102">
        <v>200</v>
      </c>
      <c r="AF102">
        <v>474</v>
      </c>
    </row>
    <row r="103" spans="1:32" x14ac:dyDescent="0.25">
      <c r="A103">
        <v>1.45</v>
      </c>
      <c r="B103">
        <v>25</v>
      </c>
      <c r="C103">
        <v>8</v>
      </c>
      <c r="D103">
        <v>105</v>
      </c>
      <c r="E103">
        <v>275.2</v>
      </c>
      <c r="F103">
        <v>80</v>
      </c>
      <c r="G103">
        <v>3</v>
      </c>
      <c r="H103">
        <v>27.485700000000001</v>
      </c>
      <c r="K103" s="11">
        <v>1.42</v>
      </c>
      <c r="L103" s="11">
        <v>0.3</v>
      </c>
      <c r="N103" s="11">
        <v>50</v>
      </c>
      <c r="O103" s="11">
        <v>16.399999999999999</v>
      </c>
      <c r="P103" s="11">
        <v>81.2</v>
      </c>
      <c r="Q103" s="11">
        <v>507.6</v>
      </c>
      <c r="R103" s="11">
        <v>2</v>
      </c>
      <c r="S103">
        <f t="shared" si="15"/>
        <v>97.38</v>
      </c>
      <c r="T103" s="11">
        <v>5100</v>
      </c>
      <c r="W103" s="11">
        <v>1.35</v>
      </c>
      <c r="X103">
        <v>0.3</v>
      </c>
      <c r="Y103">
        <v>5</v>
      </c>
      <c r="Z103" s="11">
        <v>18.5</v>
      </c>
      <c r="AA103" s="11">
        <v>351</v>
      </c>
      <c r="AB103">
        <f>85*0.6</f>
        <v>51</v>
      </c>
      <c r="AC103">
        <v>8</v>
      </c>
      <c r="AD103">
        <v>2</v>
      </c>
      <c r="AE103">
        <v>200</v>
      </c>
      <c r="AF103">
        <v>616</v>
      </c>
    </row>
    <row r="104" spans="1:32" x14ac:dyDescent="0.25">
      <c r="A104">
        <v>1.56</v>
      </c>
      <c r="B104">
        <v>5</v>
      </c>
      <c r="C104">
        <v>8</v>
      </c>
      <c r="D104">
        <v>105</v>
      </c>
      <c r="E104">
        <v>667.2</v>
      </c>
      <c r="F104">
        <v>120</v>
      </c>
      <c r="G104">
        <v>3</v>
      </c>
      <c r="H104">
        <v>13.7606</v>
      </c>
      <c r="K104" s="11">
        <v>1.42</v>
      </c>
      <c r="L104" s="11">
        <v>0.3</v>
      </c>
      <c r="N104" s="11">
        <v>10</v>
      </c>
      <c r="O104" s="11">
        <v>19.185700000000001</v>
      </c>
      <c r="P104" s="11">
        <v>114.6</v>
      </c>
      <c r="Q104" s="11">
        <v>647</v>
      </c>
      <c r="R104" s="11">
        <v>3</v>
      </c>
      <c r="S104">
        <f t="shared" si="15"/>
        <v>104.35</v>
      </c>
      <c r="T104" s="11">
        <v>5900</v>
      </c>
      <c r="W104" s="11">
        <v>1.35</v>
      </c>
      <c r="X104">
        <v>0.3</v>
      </c>
      <c r="Y104">
        <v>5</v>
      </c>
      <c r="Z104" s="11">
        <v>18.5</v>
      </c>
      <c r="AA104" s="11">
        <v>351</v>
      </c>
      <c r="AB104">
        <f>85*0.8</f>
        <v>68</v>
      </c>
      <c r="AC104">
        <v>8</v>
      </c>
      <c r="AD104">
        <v>3</v>
      </c>
      <c r="AE104">
        <v>200</v>
      </c>
      <c r="AF104">
        <v>749</v>
      </c>
    </row>
    <row r="105" spans="1:32" x14ac:dyDescent="0.25">
      <c r="A105">
        <v>1.56</v>
      </c>
      <c r="B105">
        <v>10</v>
      </c>
      <c r="C105">
        <v>8</v>
      </c>
      <c r="D105">
        <v>105</v>
      </c>
      <c r="E105">
        <v>581</v>
      </c>
      <c r="F105">
        <v>120</v>
      </c>
      <c r="G105">
        <v>3</v>
      </c>
      <c r="H105">
        <v>27.56786</v>
      </c>
      <c r="K105" s="11">
        <v>1.42</v>
      </c>
      <c r="L105" s="11">
        <v>0.3</v>
      </c>
      <c r="N105" s="11">
        <v>20</v>
      </c>
      <c r="O105" s="11">
        <v>19.185700000000001</v>
      </c>
      <c r="P105" s="11">
        <v>114.6</v>
      </c>
      <c r="Q105" s="11">
        <v>597.79999999999995</v>
      </c>
      <c r="R105" s="11">
        <v>3</v>
      </c>
      <c r="S105">
        <f t="shared" si="15"/>
        <v>101.89</v>
      </c>
      <c r="T105" s="11">
        <v>6400</v>
      </c>
      <c r="W105" s="11">
        <v>1.35</v>
      </c>
      <c r="X105">
        <v>0.3</v>
      </c>
      <c r="Y105">
        <v>5</v>
      </c>
      <c r="Z105" s="11">
        <v>18.5</v>
      </c>
      <c r="AA105" s="11">
        <v>351</v>
      </c>
      <c r="AB105">
        <v>85</v>
      </c>
      <c r="AC105">
        <v>8</v>
      </c>
      <c r="AD105">
        <v>1</v>
      </c>
      <c r="AE105">
        <v>100</v>
      </c>
      <c r="AF105">
        <v>674</v>
      </c>
    </row>
    <row r="106" spans="1:32" x14ac:dyDescent="0.25">
      <c r="A106">
        <v>1.56</v>
      </c>
      <c r="B106">
        <v>15</v>
      </c>
      <c r="C106">
        <v>8</v>
      </c>
      <c r="D106">
        <v>105</v>
      </c>
      <c r="E106">
        <v>402.6</v>
      </c>
      <c r="F106">
        <v>120</v>
      </c>
      <c r="G106">
        <v>3</v>
      </c>
      <c r="H106">
        <v>33.04157</v>
      </c>
      <c r="K106" s="11">
        <v>1.42</v>
      </c>
      <c r="L106" s="11">
        <v>0.3</v>
      </c>
      <c r="N106" s="11">
        <v>30</v>
      </c>
      <c r="O106" s="11">
        <v>19.185700000000001</v>
      </c>
      <c r="P106" s="11">
        <v>114.6</v>
      </c>
      <c r="Q106" s="11">
        <v>450.8</v>
      </c>
      <c r="R106" s="11">
        <v>3</v>
      </c>
      <c r="S106">
        <f t="shared" si="15"/>
        <v>94.54</v>
      </c>
      <c r="T106" s="11">
        <v>5600</v>
      </c>
      <c r="W106" s="11">
        <v>1.35</v>
      </c>
      <c r="X106">
        <v>0.3</v>
      </c>
      <c r="Y106">
        <v>5</v>
      </c>
      <c r="Z106" s="11">
        <v>18.5</v>
      </c>
      <c r="AA106" s="11">
        <v>351</v>
      </c>
      <c r="AB106">
        <v>85</v>
      </c>
      <c r="AC106">
        <v>8</v>
      </c>
      <c r="AD106">
        <v>2</v>
      </c>
      <c r="AE106">
        <v>150</v>
      </c>
      <c r="AF106">
        <v>680</v>
      </c>
    </row>
    <row r="107" spans="1:32" x14ac:dyDescent="0.25">
      <c r="A107">
        <v>1.56</v>
      </c>
      <c r="B107">
        <v>20</v>
      </c>
      <c r="C107">
        <v>8</v>
      </c>
      <c r="D107">
        <v>105</v>
      </c>
      <c r="E107">
        <v>314.39999999999998</v>
      </c>
      <c r="F107">
        <v>120</v>
      </c>
      <c r="G107">
        <v>3</v>
      </c>
      <c r="H107">
        <v>41.713389999999997</v>
      </c>
      <c r="K107" s="11">
        <v>1.42</v>
      </c>
      <c r="L107" s="11">
        <v>0.3</v>
      </c>
      <c r="N107" s="11">
        <v>40</v>
      </c>
      <c r="O107" s="11">
        <v>19.185700000000001</v>
      </c>
      <c r="P107" s="11">
        <v>114.6</v>
      </c>
      <c r="Q107" s="11">
        <v>443</v>
      </c>
      <c r="R107" s="11">
        <v>3</v>
      </c>
      <c r="S107">
        <f t="shared" si="15"/>
        <v>94.15</v>
      </c>
      <c r="T107" s="11">
        <v>5200</v>
      </c>
      <c r="W107" s="11">
        <v>1.35</v>
      </c>
      <c r="X107">
        <v>0.3</v>
      </c>
      <c r="Y107">
        <v>5</v>
      </c>
      <c r="Z107" s="11">
        <v>18.5</v>
      </c>
      <c r="AA107" s="11">
        <v>351</v>
      </c>
      <c r="AB107">
        <v>85</v>
      </c>
      <c r="AC107">
        <v>8</v>
      </c>
      <c r="AD107">
        <v>3</v>
      </c>
      <c r="AE107">
        <v>200</v>
      </c>
      <c r="AF107">
        <v>681</v>
      </c>
    </row>
    <row r="108" spans="1:32" x14ac:dyDescent="0.25">
      <c r="A108">
        <v>1.56</v>
      </c>
      <c r="B108">
        <v>25</v>
      </c>
      <c r="C108">
        <v>8</v>
      </c>
      <c r="D108">
        <v>105</v>
      </c>
      <c r="E108">
        <v>275.2</v>
      </c>
      <c r="F108">
        <v>120</v>
      </c>
      <c r="G108">
        <v>3</v>
      </c>
      <c r="H108">
        <v>34.456119999999999</v>
      </c>
      <c r="K108" s="11">
        <v>1.42</v>
      </c>
      <c r="L108" s="11">
        <v>0.3</v>
      </c>
      <c r="N108" s="11">
        <v>50</v>
      </c>
      <c r="O108" s="11">
        <v>19.185700000000001</v>
      </c>
      <c r="P108" s="11">
        <v>114.6</v>
      </c>
      <c r="Q108" s="11">
        <v>411.6</v>
      </c>
      <c r="R108" s="11">
        <v>3</v>
      </c>
      <c r="S108">
        <f t="shared" si="15"/>
        <v>92.58</v>
      </c>
      <c r="T108" s="11">
        <v>5200</v>
      </c>
      <c r="W108" s="11">
        <v>1.1599999999999999</v>
      </c>
      <c r="X108">
        <v>0.3</v>
      </c>
      <c r="Y108">
        <v>5</v>
      </c>
      <c r="Z108" s="11">
        <v>18</v>
      </c>
      <c r="AA108">
        <v>120</v>
      </c>
      <c r="AB108">
        <v>614</v>
      </c>
      <c r="AD108">
        <v>1</v>
      </c>
      <c r="AE108">
        <v>120</v>
      </c>
      <c r="AF108">
        <v>652</v>
      </c>
    </row>
    <row r="109" spans="1:32" x14ac:dyDescent="0.25">
      <c r="K109">
        <v>1.58</v>
      </c>
      <c r="L109" s="11">
        <v>0.3</v>
      </c>
      <c r="N109" s="11">
        <v>5</v>
      </c>
      <c r="O109">
        <v>11</v>
      </c>
      <c r="P109">
        <v>18.600000000000001</v>
      </c>
      <c r="Q109">
        <v>219.2</v>
      </c>
      <c r="R109" s="11">
        <v>1</v>
      </c>
      <c r="S109">
        <f>Q109*0.46</f>
        <v>100.83199999999999</v>
      </c>
      <c r="T109" s="11">
        <v>5456.8196399999997</v>
      </c>
      <c r="U109" s="11"/>
      <c r="W109" s="11">
        <v>1.1599999999999999</v>
      </c>
      <c r="X109">
        <v>0.3</v>
      </c>
      <c r="Y109">
        <v>5</v>
      </c>
      <c r="Z109" s="11">
        <v>18</v>
      </c>
      <c r="AA109">
        <v>120</v>
      </c>
      <c r="AB109">
        <v>509</v>
      </c>
      <c r="AD109">
        <v>1</v>
      </c>
      <c r="AE109">
        <v>120</v>
      </c>
      <c r="AF109">
        <v>556</v>
      </c>
    </row>
    <row r="110" spans="1:32" x14ac:dyDescent="0.25">
      <c r="K110">
        <v>1.58</v>
      </c>
      <c r="L110" s="11">
        <v>0.3</v>
      </c>
      <c r="N110" s="11">
        <v>5</v>
      </c>
      <c r="O110">
        <v>11</v>
      </c>
      <c r="P110">
        <v>18.600000000000001</v>
      </c>
      <c r="Q110">
        <v>281.3</v>
      </c>
      <c r="R110" s="11">
        <v>1</v>
      </c>
      <c r="S110">
        <f t="shared" ref="S110:S116" si="16">Q110*0.46</f>
        <v>129.39800000000002</v>
      </c>
      <c r="T110">
        <v>5905.2914899999996</v>
      </c>
      <c r="W110" s="11">
        <v>1.1599999999999999</v>
      </c>
      <c r="X110">
        <v>0.3</v>
      </c>
      <c r="Y110">
        <v>5</v>
      </c>
      <c r="Z110" s="11">
        <v>18</v>
      </c>
      <c r="AA110">
        <v>120</v>
      </c>
      <c r="AB110">
        <v>405</v>
      </c>
      <c r="AD110">
        <v>1</v>
      </c>
      <c r="AE110">
        <v>120</v>
      </c>
      <c r="AF110">
        <v>463</v>
      </c>
    </row>
    <row r="111" spans="1:32" x14ac:dyDescent="0.25">
      <c r="K111">
        <v>1.58</v>
      </c>
      <c r="L111" s="11">
        <v>0.3</v>
      </c>
      <c r="N111" s="11">
        <v>5</v>
      </c>
      <c r="O111">
        <v>11</v>
      </c>
      <c r="P111">
        <v>18.600000000000001</v>
      </c>
      <c r="Q111">
        <v>343.3</v>
      </c>
      <c r="R111" s="11">
        <v>1</v>
      </c>
      <c r="S111">
        <f t="shared" si="16"/>
        <v>157.91800000000001</v>
      </c>
      <c r="T111">
        <v>6109.5251500000004</v>
      </c>
      <c r="W111" s="11">
        <v>1.1599999999999999</v>
      </c>
      <c r="X111">
        <v>0.3</v>
      </c>
      <c r="Y111">
        <v>5</v>
      </c>
      <c r="Z111">
        <v>17.899999999999999</v>
      </c>
      <c r="AA111">
        <v>120</v>
      </c>
      <c r="AB111">
        <v>639</v>
      </c>
      <c r="AD111">
        <v>2</v>
      </c>
      <c r="AE111">
        <v>120</v>
      </c>
      <c r="AF111">
        <v>671</v>
      </c>
    </row>
    <row r="112" spans="1:32" x14ac:dyDescent="0.25">
      <c r="K112">
        <v>1.58</v>
      </c>
      <c r="L112" s="11">
        <v>0.3</v>
      </c>
      <c r="N112" s="11">
        <v>5</v>
      </c>
      <c r="O112">
        <v>11</v>
      </c>
      <c r="P112">
        <v>18.600000000000001</v>
      </c>
      <c r="Q112">
        <v>405.4</v>
      </c>
      <c r="R112" s="11">
        <v>1</v>
      </c>
      <c r="S112">
        <f t="shared" si="16"/>
        <v>186.48400000000001</v>
      </c>
      <c r="T112">
        <v>6098.9976399999996</v>
      </c>
      <c r="W112" s="11">
        <v>1.1599999999999999</v>
      </c>
      <c r="X112">
        <v>0.3</v>
      </c>
      <c r="Y112">
        <v>5</v>
      </c>
      <c r="Z112">
        <v>17.899999999999999</v>
      </c>
      <c r="AA112">
        <v>120</v>
      </c>
      <c r="AB112">
        <v>525</v>
      </c>
      <c r="AD112">
        <v>2</v>
      </c>
      <c r="AE112">
        <v>120</v>
      </c>
      <c r="AF112">
        <v>576</v>
      </c>
    </row>
    <row r="113" spans="11:32" x14ac:dyDescent="0.25">
      <c r="K113">
        <v>1.58</v>
      </c>
      <c r="L113" s="11">
        <v>0.3</v>
      </c>
      <c r="N113" s="11">
        <v>5</v>
      </c>
      <c r="O113">
        <v>11</v>
      </c>
      <c r="P113">
        <v>22.8</v>
      </c>
      <c r="Q113">
        <v>196.18</v>
      </c>
      <c r="R113" s="11">
        <v>2</v>
      </c>
      <c r="S113">
        <f t="shared" si="16"/>
        <v>90.242800000000003</v>
      </c>
      <c r="T113">
        <v>5008.3477899999998</v>
      </c>
      <c r="W113" s="11">
        <v>1.1599999999999999</v>
      </c>
      <c r="X113">
        <v>0.3</v>
      </c>
      <c r="Y113">
        <v>5</v>
      </c>
      <c r="Z113">
        <v>17.899999999999999</v>
      </c>
      <c r="AA113">
        <v>120</v>
      </c>
      <c r="AB113">
        <v>411</v>
      </c>
      <c r="AD113">
        <v>2</v>
      </c>
      <c r="AE113">
        <v>120</v>
      </c>
      <c r="AF113">
        <v>466</v>
      </c>
    </row>
    <row r="114" spans="11:32" x14ac:dyDescent="0.25">
      <c r="K114">
        <v>1.58</v>
      </c>
      <c r="L114" s="11">
        <v>0.3</v>
      </c>
      <c r="N114" s="11">
        <v>5</v>
      </c>
      <c r="O114">
        <v>11</v>
      </c>
      <c r="P114">
        <v>22.8</v>
      </c>
      <c r="Q114">
        <v>256.60000000000002</v>
      </c>
      <c r="R114" s="11">
        <v>2</v>
      </c>
      <c r="S114">
        <f t="shared" si="16"/>
        <v>118.03600000000002</v>
      </c>
      <c r="T114">
        <v>5602.0992500000002</v>
      </c>
      <c r="W114" s="11">
        <v>1.6</v>
      </c>
      <c r="X114">
        <v>0.3</v>
      </c>
      <c r="Y114">
        <v>5</v>
      </c>
      <c r="Z114">
        <v>18</v>
      </c>
      <c r="AA114">
        <v>28</v>
      </c>
      <c r="AB114">
        <v>812</v>
      </c>
      <c r="AD114">
        <v>1</v>
      </c>
      <c r="AE114">
        <v>175</v>
      </c>
      <c r="AF114">
        <v>961</v>
      </c>
    </row>
    <row r="115" spans="11:32" x14ac:dyDescent="0.25">
      <c r="K115">
        <v>1.58</v>
      </c>
      <c r="L115" s="11">
        <v>0.3</v>
      </c>
      <c r="N115" s="11">
        <v>5</v>
      </c>
      <c r="O115">
        <v>11</v>
      </c>
      <c r="P115">
        <v>22.8</v>
      </c>
      <c r="Q115">
        <v>317</v>
      </c>
      <c r="R115" s="11">
        <v>2</v>
      </c>
      <c r="S115">
        <f t="shared" si="16"/>
        <v>145.82</v>
      </c>
      <c r="T115">
        <v>5818.9659199999996</v>
      </c>
      <c r="W115" s="11">
        <v>1.6</v>
      </c>
      <c r="X115">
        <v>0.3</v>
      </c>
      <c r="Y115">
        <v>5</v>
      </c>
      <c r="Z115">
        <v>18</v>
      </c>
      <c r="AA115">
        <v>28</v>
      </c>
      <c r="AB115">
        <v>579</v>
      </c>
      <c r="AD115">
        <v>1</v>
      </c>
      <c r="AE115">
        <v>175</v>
      </c>
      <c r="AF115">
        <v>742</v>
      </c>
    </row>
    <row r="116" spans="11:32" x14ac:dyDescent="0.25">
      <c r="K116">
        <v>1.58</v>
      </c>
      <c r="L116" s="11">
        <v>0.3</v>
      </c>
      <c r="N116" s="11">
        <v>5</v>
      </c>
      <c r="O116">
        <v>11</v>
      </c>
      <c r="P116">
        <v>22.8</v>
      </c>
      <c r="Q116">
        <v>377.4</v>
      </c>
      <c r="R116" s="11">
        <v>2</v>
      </c>
      <c r="S116">
        <f t="shared" si="16"/>
        <v>173.60399999999998</v>
      </c>
      <c r="T116">
        <v>5844.2319399999997</v>
      </c>
      <c r="W116" s="11">
        <v>1.6</v>
      </c>
      <c r="X116">
        <v>0.3</v>
      </c>
      <c r="Y116">
        <v>5</v>
      </c>
      <c r="Z116">
        <v>18</v>
      </c>
      <c r="AA116">
        <v>50</v>
      </c>
      <c r="AB116">
        <v>851</v>
      </c>
      <c r="AD116">
        <v>2</v>
      </c>
      <c r="AE116">
        <v>172</v>
      </c>
      <c r="AF116">
        <v>1039</v>
      </c>
    </row>
    <row r="117" spans="11:32" x14ac:dyDescent="0.25">
      <c r="K117">
        <v>1.57</v>
      </c>
      <c r="L117" s="11">
        <v>0.3</v>
      </c>
      <c r="N117" s="11">
        <v>5</v>
      </c>
      <c r="O117">
        <v>11</v>
      </c>
      <c r="P117">
        <v>135.4</v>
      </c>
      <c r="Q117">
        <v>376.15848999999997</v>
      </c>
      <c r="R117" s="11">
        <v>1</v>
      </c>
      <c r="S117">
        <v>300</v>
      </c>
      <c r="T117">
        <v>7233.2</v>
      </c>
      <c r="W117" s="11">
        <v>1.6</v>
      </c>
      <c r="X117">
        <v>0.3</v>
      </c>
      <c r="Y117">
        <v>5</v>
      </c>
      <c r="Z117">
        <v>18</v>
      </c>
      <c r="AA117">
        <v>50</v>
      </c>
      <c r="AB117">
        <v>603</v>
      </c>
      <c r="AD117">
        <v>2</v>
      </c>
      <c r="AE117">
        <v>172</v>
      </c>
      <c r="AF117">
        <v>825</v>
      </c>
    </row>
    <row r="118" spans="11:32" x14ac:dyDescent="0.25">
      <c r="K118">
        <v>1.57</v>
      </c>
      <c r="L118" s="11">
        <v>0.3</v>
      </c>
      <c r="N118" s="11">
        <v>5</v>
      </c>
      <c r="O118">
        <v>11</v>
      </c>
      <c r="P118">
        <v>135.4</v>
      </c>
      <c r="Q118">
        <v>330.21818999999999</v>
      </c>
      <c r="R118" s="11">
        <v>1</v>
      </c>
      <c r="S118">
        <v>300</v>
      </c>
      <c r="T118">
        <v>7146.5</v>
      </c>
      <c r="W118" s="11">
        <v>1.6</v>
      </c>
      <c r="X118">
        <v>0.3</v>
      </c>
      <c r="Y118">
        <v>5</v>
      </c>
      <c r="Z118">
        <v>18</v>
      </c>
      <c r="AA118">
        <v>71</v>
      </c>
      <c r="AB118">
        <v>816</v>
      </c>
      <c r="AD118">
        <v>3</v>
      </c>
      <c r="AE118">
        <v>224</v>
      </c>
      <c r="AF118">
        <v>1008</v>
      </c>
    </row>
    <row r="119" spans="11:32" x14ac:dyDescent="0.25">
      <c r="K119">
        <v>1.57</v>
      </c>
      <c r="L119" s="11">
        <v>0.3</v>
      </c>
      <c r="N119" s="11">
        <v>5</v>
      </c>
      <c r="O119">
        <v>11</v>
      </c>
      <c r="P119">
        <v>135.4</v>
      </c>
      <c r="Q119">
        <v>252.15602999999999</v>
      </c>
      <c r="R119" s="11">
        <v>1</v>
      </c>
      <c r="S119">
        <v>300</v>
      </c>
      <c r="T119">
        <v>6577.6</v>
      </c>
      <c r="W119" s="11">
        <v>1.6</v>
      </c>
      <c r="X119">
        <v>0.3</v>
      </c>
      <c r="Y119">
        <v>5</v>
      </c>
      <c r="Z119">
        <v>18</v>
      </c>
      <c r="AA119">
        <v>71</v>
      </c>
      <c r="AB119">
        <v>575</v>
      </c>
      <c r="AD119">
        <v>3</v>
      </c>
      <c r="AE119">
        <v>224</v>
      </c>
      <c r="AF119">
        <v>793</v>
      </c>
    </row>
    <row r="120" spans="11:32" x14ac:dyDescent="0.25">
      <c r="K120">
        <v>1.57</v>
      </c>
      <c r="L120" s="11">
        <v>0.3</v>
      </c>
      <c r="N120" s="11">
        <v>5</v>
      </c>
      <c r="O120">
        <v>11</v>
      </c>
      <c r="P120">
        <v>135.4</v>
      </c>
      <c r="Q120">
        <v>223.54939999999999</v>
      </c>
      <c r="R120" s="11">
        <v>1</v>
      </c>
      <c r="S120">
        <v>300</v>
      </c>
      <c r="T120">
        <v>6127.4</v>
      </c>
      <c r="W120" s="11">
        <v>1.6</v>
      </c>
      <c r="X120">
        <v>0.3</v>
      </c>
      <c r="Y120">
        <v>5</v>
      </c>
      <c r="Z120">
        <v>18</v>
      </c>
      <c r="AA120">
        <v>358</v>
      </c>
      <c r="AB120">
        <v>264.8</v>
      </c>
      <c r="AD120">
        <v>1</v>
      </c>
      <c r="AE120">
        <v>45</v>
      </c>
      <c r="AF120">
        <v>623</v>
      </c>
    </row>
    <row r="121" spans="11:32" x14ac:dyDescent="0.25">
      <c r="K121">
        <v>1.57</v>
      </c>
      <c r="L121" s="11">
        <v>0.3</v>
      </c>
      <c r="N121" s="11">
        <v>5</v>
      </c>
      <c r="O121">
        <v>11</v>
      </c>
      <c r="P121">
        <v>135.4</v>
      </c>
      <c r="Q121">
        <v>199.18528000000001</v>
      </c>
      <c r="R121" s="11">
        <v>1</v>
      </c>
      <c r="S121">
        <v>300</v>
      </c>
      <c r="T121">
        <v>5988.4</v>
      </c>
      <c r="W121" s="11">
        <v>1.6</v>
      </c>
      <c r="X121">
        <v>0.3</v>
      </c>
      <c r="Y121">
        <v>5</v>
      </c>
      <c r="Z121">
        <v>18</v>
      </c>
      <c r="AA121">
        <v>294</v>
      </c>
      <c r="AB121">
        <v>546.1</v>
      </c>
      <c r="AD121">
        <v>2</v>
      </c>
      <c r="AE121">
        <v>67</v>
      </c>
      <c r="AF121">
        <v>647</v>
      </c>
    </row>
    <row r="122" spans="11:32" x14ac:dyDescent="0.25">
      <c r="K122" s="11">
        <v>1.48</v>
      </c>
      <c r="L122" s="11">
        <v>0.3</v>
      </c>
      <c r="N122" s="11">
        <v>5</v>
      </c>
      <c r="O122" s="11">
        <v>8</v>
      </c>
      <c r="P122">
        <v>92</v>
      </c>
      <c r="Q122">
        <v>307.85656</v>
      </c>
      <c r="R122">
        <v>1</v>
      </c>
      <c r="S122">
        <v>300</v>
      </c>
      <c r="U122">
        <v>1727.59</v>
      </c>
      <c r="W122" s="11">
        <v>1.6</v>
      </c>
      <c r="X122">
        <v>0.3</v>
      </c>
      <c r="Y122">
        <v>5</v>
      </c>
      <c r="Z122">
        <v>18</v>
      </c>
      <c r="AA122">
        <v>383</v>
      </c>
      <c r="AB122">
        <v>376.8</v>
      </c>
      <c r="AD122">
        <v>3</v>
      </c>
      <c r="AE122">
        <v>67</v>
      </c>
      <c r="AF122">
        <v>599</v>
      </c>
    </row>
    <row r="123" spans="11:32" x14ac:dyDescent="0.25">
      <c r="K123" s="11">
        <v>1.48</v>
      </c>
      <c r="L123" s="11">
        <v>0.3</v>
      </c>
      <c r="N123" s="11">
        <v>5</v>
      </c>
      <c r="O123" s="11">
        <v>8</v>
      </c>
      <c r="P123">
        <v>92</v>
      </c>
      <c r="Q123">
        <v>387.45319999999998</v>
      </c>
      <c r="R123">
        <v>1</v>
      </c>
      <c r="S123">
        <v>300</v>
      </c>
      <c r="U123">
        <v>2320.52</v>
      </c>
      <c r="W123" s="11">
        <v>1.6</v>
      </c>
      <c r="X123">
        <v>0.3</v>
      </c>
      <c r="Y123">
        <v>5</v>
      </c>
      <c r="Z123">
        <v>18</v>
      </c>
      <c r="AA123">
        <v>195.6</v>
      </c>
      <c r="AB123">
        <v>218.4</v>
      </c>
      <c r="AD123">
        <v>1</v>
      </c>
      <c r="AE123">
        <v>90</v>
      </c>
      <c r="AF123">
        <v>599.4</v>
      </c>
    </row>
    <row r="124" spans="11:32" x14ac:dyDescent="0.25">
      <c r="K124" s="11">
        <v>1.48</v>
      </c>
      <c r="L124" s="11">
        <v>0.3</v>
      </c>
      <c r="N124" s="11">
        <v>5</v>
      </c>
      <c r="O124" s="11">
        <v>8</v>
      </c>
      <c r="P124">
        <v>92</v>
      </c>
      <c r="Q124">
        <v>462.44296000000003</v>
      </c>
      <c r="R124">
        <v>1</v>
      </c>
      <c r="S124">
        <v>300</v>
      </c>
      <c r="U124">
        <v>2354.64</v>
      </c>
      <c r="W124" s="11">
        <v>1.6</v>
      </c>
      <c r="X124">
        <v>0.3</v>
      </c>
      <c r="Y124">
        <v>5</v>
      </c>
      <c r="Z124">
        <v>18</v>
      </c>
      <c r="AA124">
        <v>195.6</v>
      </c>
      <c r="AB124">
        <v>268.7</v>
      </c>
      <c r="AD124">
        <v>1</v>
      </c>
      <c r="AE124">
        <v>90</v>
      </c>
      <c r="AF124">
        <v>558.79999999999995</v>
      </c>
    </row>
    <row r="125" spans="11:32" x14ac:dyDescent="0.25">
      <c r="K125" s="11">
        <v>1.48</v>
      </c>
      <c r="L125" s="11">
        <v>0.3</v>
      </c>
      <c r="N125" s="11">
        <v>5</v>
      </c>
      <c r="O125" s="11">
        <v>8</v>
      </c>
      <c r="P125">
        <v>92</v>
      </c>
      <c r="Q125">
        <v>275.60840000000002</v>
      </c>
      <c r="R125">
        <v>2</v>
      </c>
      <c r="S125">
        <v>300</v>
      </c>
      <c r="U125">
        <v>1692.6200000000001</v>
      </c>
      <c r="W125" s="11">
        <v>1.6</v>
      </c>
      <c r="X125">
        <v>0.3</v>
      </c>
      <c r="Y125">
        <v>5</v>
      </c>
      <c r="Z125">
        <v>18</v>
      </c>
      <c r="AA125">
        <v>195.6</v>
      </c>
      <c r="AB125">
        <v>259.10000000000002</v>
      </c>
      <c r="AD125">
        <v>1</v>
      </c>
      <c r="AE125">
        <v>90</v>
      </c>
      <c r="AF125">
        <v>609.6</v>
      </c>
    </row>
    <row r="126" spans="11:32" x14ac:dyDescent="0.25">
      <c r="K126" s="11">
        <v>1.48</v>
      </c>
      <c r="L126" s="11">
        <v>0.3</v>
      </c>
      <c r="N126" s="11">
        <v>5</v>
      </c>
      <c r="O126" s="11">
        <v>8</v>
      </c>
      <c r="P126">
        <v>92</v>
      </c>
      <c r="Q126">
        <v>350.59816000000001</v>
      </c>
      <c r="R126">
        <v>2</v>
      </c>
      <c r="S126">
        <v>300</v>
      </c>
      <c r="U126">
        <v>2404.12</v>
      </c>
      <c r="W126" s="11">
        <v>1.6</v>
      </c>
      <c r="X126">
        <v>0.3</v>
      </c>
      <c r="Y126">
        <v>5</v>
      </c>
      <c r="Z126">
        <v>18</v>
      </c>
      <c r="AA126">
        <v>195.6</v>
      </c>
      <c r="AB126">
        <v>266.7</v>
      </c>
      <c r="AD126">
        <v>1</v>
      </c>
      <c r="AE126">
        <v>90</v>
      </c>
      <c r="AF126">
        <v>551.20000000000005</v>
      </c>
    </row>
    <row r="127" spans="11:32" x14ac:dyDescent="0.25">
      <c r="K127" s="11">
        <v>1.48</v>
      </c>
      <c r="L127" s="11">
        <v>0.3</v>
      </c>
      <c r="N127" s="11">
        <v>5</v>
      </c>
      <c r="O127" s="11">
        <v>8</v>
      </c>
      <c r="P127">
        <v>92</v>
      </c>
      <c r="Q127">
        <v>415.35041999999999</v>
      </c>
      <c r="R127">
        <v>2</v>
      </c>
      <c r="S127">
        <v>300</v>
      </c>
      <c r="U127">
        <v>2511.6200000000003</v>
      </c>
      <c r="W127" s="11">
        <v>1.6</v>
      </c>
      <c r="X127">
        <v>0.3</v>
      </c>
      <c r="Y127">
        <v>5</v>
      </c>
      <c r="Z127">
        <v>18</v>
      </c>
      <c r="AA127">
        <v>195.6</v>
      </c>
      <c r="AB127">
        <v>266.7</v>
      </c>
      <c r="AD127">
        <v>1</v>
      </c>
      <c r="AE127">
        <v>90</v>
      </c>
      <c r="AF127">
        <v>561.29999999999995</v>
      </c>
    </row>
    <row r="128" spans="11:32" x14ac:dyDescent="0.25">
      <c r="K128" s="11">
        <v>1.48</v>
      </c>
      <c r="L128" s="11">
        <v>0.3</v>
      </c>
      <c r="N128" s="11">
        <v>5</v>
      </c>
      <c r="O128" s="11">
        <v>8</v>
      </c>
      <c r="P128">
        <v>92</v>
      </c>
      <c r="Q128">
        <v>307.85656</v>
      </c>
      <c r="R128">
        <v>3</v>
      </c>
      <c r="S128">
        <v>300</v>
      </c>
      <c r="U128">
        <v>1710.105</v>
      </c>
      <c r="W128" s="11">
        <v>1.6</v>
      </c>
      <c r="X128">
        <v>0.3</v>
      </c>
      <c r="Y128">
        <v>5</v>
      </c>
      <c r="Z128">
        <v>18</v>
      </c>
      <c r="AA128">
        <v>195.6</v>
      </c>
      <c r="AB128">
        <v>291.89999999999998</v>
      </c>
      <c r="AD128">
        <v>1</v>
      </c>
      <c r="AE128">
        <v>90</v>
      </c>
      <c r="AF128">
        <v>591.79999999999995</v>
      </c>
    </row>
    <row r="129" spans="11:32" x14ac:dyDescent="0.25">
      <c r="K129" s="11">
        <v>1.48</v>
      </c>
      <c r="L129" s="11">
        <v>0.3</v>
      </c>
      <c r="N129" s="11">
        <v>5</v>
      </c>
      <c r="O129" s="11">
        <v>8</v>
      </c>
      <c r="P129">
        <v>92</v>
      </c>
      <c r="Q129">
        <v>387.45319999999998</v>
      </c>
      <c r="R129">
        <v>3</v>
      </c>
      <c r="S129">
        <v>300</v>
      </c>
      <c r="U129">
        <v>2362.3199999999997</v>
      </c>
      <c r="W129" s="11">
        <v>1.3</v>
      </c>
      <c r="X129">
        <v>0.3</v>
      </c>
      <c r="Y129">
        <v>5</v>
      </c>
      <c r="Z129">
        <v>11</v>
      </c>
      <c r="AA129">
        <v>0</v>
      </c>
      <c r="AB129">
        <v>386</v>
      </c>
      <c r="AD129">
        <v>1</v>
      </c>
      <c r="AE129">
        <v>90</v>
      </c>
      <c r="AF129">
        <v>397.57</v>
      </c>
    </row>
    <row r="130" spans="11:32" x14ac:dyDescent="0.25">
      <c r="K130" s="11">
        <v>1.48</v>
      </c>
      <c r="L130" s="11">
        <v>0.3</v>
      </c>
      <c r="N130" s="11">
        <v>5</v>
      </c>
      <c r="O130" s="11">
        <v>8</v>
      </c>
      <c r="P130">
        <v>92</v>
      </c>
      <c r="Q130">
        <v>462.44296000000003</v>
      </c>
      <c r="R130">
        <v>3</v>
      </c>
      <c r="S130">
        <v>300</v>
      </c>
      <c r="U130">
        <v>2433.13</v>
      </c>
      <c r="W130" s="11">
        <v>1.3</v>
      </c>
      <c r="X130">
        <v>0.3</v>
      </c>
      <c r="Y130">
        <v>5</v>
      </c>
      <c r="Z130">
        <v>11</v>
      </c>
      <c r="AA130">
        <v>0</v>
      </c>
      <c r="AB130">
        <v>321</v>
      </c>
      <c r="AD130">
        <v>1</v>
      </c>
      <c r="AE130">
        <v>90</v>
      </c>
      <c r="AF130">
        <v>342.03</v>
      </c>
    </row>
    <row r="131" spans="11:32" x14ac:dyDescent="0.25">
      <c r="K131" s="11">
        <v>1.43</v>
      </c>
      <c r="L131" s="11">
        <v>0.3</v>
      </c>
      <c r="N131" s="11">
        <v>5</v>
      </c>
      <c r="O131">
        <v>8.4</v>
      </c>
      <c r="P131">
        <v>108.89</v>
      </c>
      <c r="Q131" s="11">
        <v>486.5</v>
      </c>
      <c r="R131" s="11">
        <v>1</v>
      </c>
      <c r="S131" s="11">
        <f>1142.35*0.4</f>
        <v>456.94</v>
      </c>
      <c r="T131" s="11">
        <v>2385.3410600000002</v>
      </c>
      <c r="W131" s="11">
        <v>1.3</v>
      </c>
      <c r="X131">
        <v>0.3</v>
      </c>
      <c r="Y131">
        <v>5</v>
      </c>
      <c r="Z131">
        <v>11</v>
      </c>
      <c r="AA131">
        <v>0</v>
      </c>
      <c r="AB131">
        <v>386</v>
      </c>
      <c r="AD131">
        <v>1</v>
      </c>
      <c r="AE131">
        <v>90</v>
      </c>
      <c r="AF131">
        <v>403.85</v>
      </c>
    </row>
    <row r="132" spans="11:32" x14ac:dyDescent="0.25">
      <c r="K132" s="11">
        <v>1.54</v>
      </c>
      <c r="L132" s="11">
        <v>0.3</v>
      </c>
      <c r="N132" s="11">
        <v>5</v>
      </c>
      <c r="O132">
        <v>8.4</v>
      </c>
      <c r="P132">
        <v>108.89</v>
      </c>
      <c r="Q132" s="11">
        <v>486.5</v>
      </c>
      <c r="R132" s="11">
        <v>1</v>
      </c>
      <c r="S132" s="11">
        <f t="shared" ref="S132:S163" si="17">1142.35*0.4</f>
        <v>456.94</v>
      </c>
      <c r="T132" s="11">
        <v>2430.5851899999998</v>
      </c>
      <c r="W132" s="11">
        <v>1.3</v>
      </c>
      <c r="X132">
        <v>0.3</v>
      </c>
      <c r="Y132">
        <v>5</v>
      </c>
      <c r="Z132">
        <v>11</v>
      </c>
      <c r="AA132">
        <v>0</v>
      </c>
      <c r="AB132">
        <v>386</v>
      </c>
      <c r="AD132">
        <v>1</v>
      </c>
      <c r="AE132">
        <v>90</v>
      </c>
      <c r="AF132">
        <v>398.63</v>
      </c>
    </row>
    <row r="133" spans="11:32" x14ac:dyDescent="0.25">
      <c r="K133" s="11">
        <v>1.65</v>
      </c>
      <c r="L133" s="11">
        <v>0.3</v>
      </c>
      <c r="N133" s="11">
        <v>5</v>
      </c>
      <c r="O133">
        <v>8.4</v>
      </c>
      <c r="P133">
        <v>108.89</v>
      </c>
      <c r="Q133" s="11">
        <v>486.5</v>
      </c>
      <c r="R133" s="11">
        <v>1</v>
      </c>
      <c r="S133" s="11">
        <f t="shared" si="17"/>
        <v>456.94</v>
      </c>
      <c r="T133" s="11">
        <v>2283.04999</v>
      </c>
      <c r="W133" s="11">
        <v>1.3</v>
      </c>
      <c r="X133">
        <v>0.3</v>
      </c>
      <c r="Y133">
        <v>5</v>
      </c>
      <c r="Z133">
        <v>11</v>
      </c>
      <c r="AA133">
        <v>0</v>
      </c>
      <c r="AB133">
        <v>321</v>
      </c>
      <c r="AD133">
        <v>1</v>
      </c>
      <c r="AE133">
        <v>90</v>
      </c>
      <c r="AF133">
        <v>344.94</v>
      </c>
    </row>
    <row r="134" spans="11:32" x14ac:dyDescent="0.25">
      <c r="K134" s="11">
        <v>1.43</v>
      </c>
      <c r="L134" s="11">
        <v>0.3</v>
      </c>
      <c r="N134" s="11">
        <v>5</v>
      </c>
      <c r="O134">
        <v>8.4</v>
      </c>
      <c r="P134">
        <v>108.89</v>
      </c>
      <c r="Q134" s="11">
        <v>486.5</v>
      </c>
      <c r="R134" s="11">
        <v>2</v>
      </c>
      <c r="S134" s="11">
        <f t="shared" si="17"/>
        <v>456.94</v>
      </c>
      <c r="T134" s="11">
        <v>3018.7588599999999</v>
      </c>
      <c r="W134" s="11">
        <v>1.3</v>
      </c>
      <c r="X134">
        <v>0.3</v>
      </c>
      <c r="Y134">
        <v>5</v>
      </c>
      <c r="Z134">
        <v>11</v>
      </c>
      <c r="AA134">
        <v>0</v>
      </c>
      <c r="AB134">
        <v>386</v>
      </c>
      <c r="AD134">
        <v>1</v>
      </c>
      <c r="AE134">
        <v>90</v>
      </c>
      <c r="AF134">
        <v>387.15</v>
      </c>
    </row>
    <row r="135" spans="11:32" x14ac:dyDescent="0.25">
      <c r="K135" s="11">
        <v>1.54</v>
      </c>
      <c r="L135" s="11">
        <v>0.3</v>
      </c>
      <c r="N135" s="11">
        <v>5</v>
      </c>
      <c r="O135">
        <v>8.4</v>
      </c>
      <c r="P135">
        <v>108.89</v>
      </c>
      <c r="Q135" s="11">
        <v>486.5</v>
      </c>
      <c r="R135" s="11">
        <v>2</v>
      </c>
      <c r="S135" s="11">
        <f t="shared" si="17"/>
        <v>456.94</v>
      </c>
      <c r="T135">
        <v>3244.9794999999999</v>
      </c>
      <c r="W135" s="11">
        <v>1.3</v>
      </c>
      <c r="X135">
        <v>0.3</v>
      </c>
      <c r="Y135">
        <v>5</v>
      </c>
      <c r="Z135">
        <v>11</v>
      </c>
      <c r="AA135">
        <v>0</v>
      </c>
      <c r="AB135">
        <v>386</v>
      </c>
      <c r="AD135">
        <v>1</v>
      </c>
      <c r="AE135">
        <v>90</v>
      </c>
      <c r="AF135">
        <v>362.27</v>
      </c>
    </row>
    <row r="136" spans="11:32" x14ac:dyDescent="0.25">
      <c r="K136" s="11">
        <v>1.65</v>
      </c>
      <c r="L136" s="11">
        <v>0.3</v>
      </c>
      <c r="N136" s="11">
        <v>5</v>
      </c>
      <c r="O136">
        <v>8.4</v>
      </c>
      <c r="P136">
        <v>108.89</v>
      </c>
      <c r="Q136" s="11">
        <v>486.5</v>
      </c>
      <c r="R136" s="11">
        <v>2</v>
      </c>
      <c r="S136" s="11">
        <f t="shared" si="17"/>
        <v>456.94</v>
      </c>
      <c r="T136">
        <v>2883.0264699999998</v>
      </c>
      <c r="W136" s="11">
        <v>1.3</v>
      </c>
      <c r="X136">
        <v>0.3</v>
      </c>
      <c r="Y136">
        <v>5</v>
      </c>
      <c r="Z136">
        <v>11</v>
      </c>
      <c r="AA136">
        <v>0</v>
      </c>
      <c r="AB136">
        <v>321</v>
      </c>
      <c r="AD136">
        <v>1</v>
      </c>
      <c r="AE136">
        <v>90</v>
      </c>
      <c r="AF136">
        <v>327.63</v>
      </c>
    </row>
    <row r="137" spans="11:32" x14ac:dyDescent="0.25">
      <c r="K137" s="11">
        <v>1.43</v>
      </c>
      <c r="L137" s="11">
        <v>0.3</v>
      </c>
      <c r="N137" s="11">
        <v>5</v>
      </c>
      <c r="O137">
        <v>8.4</v>
      </c>
      <c r="P137">
        <v>108.89</v>
      </c>
      <c r="Q137" s="11">
        <v>486.5</v>
      </c>
      <c r="R137" s="11">
        <v>3</v>
      </c>
      <c r="S137" s="11">
        <f t="shared" si="17"/>
        <v>456.94</v>
      </c>
      <c r="T137">
        <v>3268.5851299999999</v>
      </c>
      <c r="W137" s="11">
        <v>1.68</v>
      </c>
      <c r="X137">
        <v>0.3</v>
      </c>
      <c r="Y137">
        <v>5</v>
      </c>
      <c r="Z137">
        <v>11</v>
      </c>
      <c r="AA137">
        <v>50</v>
      </c>
      <c r="AB137">
        <f>3.5+578.6+1.4-AA137</f>
        <v>533.5</v>
      </c>
      <c r="AD137">
        <v>1</v>
      </c>
      <c r="AE137">
        <v>300</v>
      </c>
      <c r="AF137">
        <f>61.6+409.3+90.7</f>
        <v>561.6</v>
      </c>
    </row>
    <row r="138" spans="11:32" x14ac:dyDescent="0.25">
      <c r="K138" s="11">
        <v>1.54</v>
      </c>
      <c r="L138" s="11">
        <v>0.3</v>
      </c>
      <c r="N138" s="11">
        <v>5</v>
      </c>
      <c r="O138">
        <v>8.4</v>
      </c>
      <c r="P138">
        <v>108.89</v>
      </c>
      <c r="Q138" s="11">
        <v>486.5</v>
      </c>
      <c r="R138" s="11">
        <v>3</v>
      </c>
      <c r="S138" s="11">
        <f t="shared" si="17"/>
        <v>456.94</v>
      </c>
      <c r="T138">
        <v>3823.3174800000002</v>
      </c>
      <c r="W138" s="11">
        <v>1.68</v>
      </c>
      <c r="X138">
        <v>0.3</v>
      </c>
      <c r="Y138">
        <v>5</v>
      </c>
      <c r="Z138">
        <v>11</v>
      </c>
      <c r="AA138">
        <v>50</v>
      </c>
      <c r="AB138">
        <f>375+23.2+628-AA138</f>
        <v>976.2</v>
      </c>
      <c r="AD138">
        <v>2</v>
      </c>
      <c r="AE138">
        <v>300</v>
      </c>
      <c r="AF138">
        <f>34.2+66.8+375.2+105</f>
        <v>581.20000000000005</v>
      </c>
    </row>
    <row r="139" spans="11:32" x14ac:dyDescent="0.25">
      <c r="K139" s="11">
        <v>1.65</v>
      </c>
      <c r="L139" s="11">
        <v>0.3</v>
      </c>
      <c r="N139" s="11">
        <v>5</v>
      </c>
      <c r="O139">
        <v>8.4</v>
      </c>
      <c r="P139">
        <v>108.89</v>
      </c>
      <c r="Q139" s="11">
        <v>486.5</v>
      </c>
      <c r="R139" s="11">
        <v>3</v>
      </c>
      <c r="S139" s="11">
        <f t="shared" si="17"/>
        <v>456.94</v>
      </c>
      <c r="T139">
        <v>3199.7353699999999</v>
      </c>
      <c r="W139" s="11">
        <v>1.68</v>
      </c>
      <c r="X139">
        <v>0.3</v>
      </c>
      <c r="Y139">
        <v>5</v>
      </c>
      <c r="Z139">
        <v>11</v>
      </c>
      <c r="AA139">
        <v>50</v>
      </c>
      <c r="AB139">
        <f>375+584.7+5-AA139</f>
        <v>914.7</v>
      </c>
      <c r="AD139">
        <v>3</v>
      </c>
      <c r="AE139">
        <v>300</v>
      </c>
      <c r="AF139">
        <f>30+82+412.5+62</f>
        <v>586.5</v>
      </c>
    </row>
    <row r="140" spans="11:32" x14ac:dyDescent="0.25">
      <c r="K140" s="11">
        <v>1.43</v>
      </c>
      <c r="L140" s="11">
        <v>0.3</v>
      </c>
      <c r="N140" s="11">
        <v>5</v>
      </c>
      <c r="O140">
        <v>8.4</v>
      </c>
      <c r="P140">
        <v>108.89</v>
      </c>
      <c r="Q140" s="11">
        <v>486.5</v>
      </c>
      <c r="R140" s="11">
        <v>4</v>
      </c>
      <c r="S140" s="11">
        <f t="shared" si="17"/>
        <v>456.94</v>
      </c>
      <c r="T140">
        <v>5157.0356899999997</v>
      </c>
      <c r="W140" s="11">
        <v>1.68</v>
      </c>
      <c r="X140">
        <v>0.3</v>
      </c>
      <c r="Y140">
        <v>5</v>
      </c>
      <c r="Z140">
        <v>11</v>
      </c>
      <c r="AA140">
        <v>50</v>
      </c>
      <c r="AB140">
        <f>37.4+574.3-AA140</f>
        <v>561.69999999999993</v>
      </c>
      <c r="AD140">
        <v>4</v>
      </c>
      <c r="AE140">
        <v>300</v>
      </c>
      <c r="AF140">
        <f>94.5+397</f>
        <v>491.5</v>
      </c>
    </row>
    <row r="141" spans="11:32" x14ac:dyDescent="0.25">
      <c r="K141" s="11">
        <v>1.54</v>
      </c>
      <c r="L141" s="11">
        <v>0.3</v>
      </c>
      <c r="N141" s="11">
        <v>5</v>
      </c>
      <c r="O141">
        <v>8.4</v>
      </c>
      <c r="P141">
        <v>108.89</v>
      </c>
      <c r="Q141" s="11">
        <v>486.5</v>
      </c>
      <c r="R141" s="11">
        <v>4</v>
      </c>
      <c r="S141" s="11">
        <f t="shared" si="17"/>
        <v>456.94</v>
      </c>
      <c r="T141">
        <v>5349.81502</v>
      </c>
      <c r="W141" s="11">
        <v>1.68</v>
      </c>
      <c r="X141">
        <v>0.3</v>
      </c>
      <c r="Y141">
        <v>5</v>
      </c>
      <c r="Z141">
        <v>11</v>
      </c>
      <c r="AA141">
        <v>50</v>
      </c>
      <c r="AB141">
        <f>13.5+565.7-AA141</f>
        <v>529.20000000000005</v>
      </c>
      <c r="AD141">
        <v>5</v>
      </c>
      <c r="AE141">
        <v>300</v>
      </c>
      <c r="AF141">
        <f>74.2+381+44.4</f>
        <v>499.59999999999997</v>
      </c>
    </row>
    <row r="142" spans="11:32" x14ac:dyDescent="0.25">
      <c r="K142" s="11">
        <v>1.65</v>
      </c>
      <c r="L142" s="11">
        <v>0.3</v>
      </c>
      <c r="N142" s="11">
        <v>5</v>
      </c>
      <c r="O142">
        <v>8.4</v>
      </c>
      <c r="P142">
        <v>108.89</v>
      </c>
      <c r="Q142" s="11">
        <v>486.5</v>
      </c>
      <c r="R142" s="11">
        <v>4</v>
      </c>
      <c r="S142" s="11">
        <f t="shared" si="17"/>
        <v>456.94</v>
      </c>
      <c r="T142">
        <v>4592.4676600000003</v>
      </c>
      <c r="W142" s="11">
        <v>1.42</v>
      </c>
      <c r="X142">
        <v>0.3</v>
      </c>
      <c r="Y142">
        <v>5</v>
      </c>
      <c r="Z142">
        <f>2475.8/365</f>
        <v>6.7830136986301373</v>
      </c>
      <c r="AA142">
        <v>510</v>
      </c>
      <c r="AB142">
        <v>587.1</v>
      </c>
      <c r="AD142">
        <v>2</v>
      </c>
      <c r="AE142">
        <v>200</v>
      </c>
      <c r="AF142">
        <v>796.1</v>
      </c>
    </row>
    <row r="143" spans="11:32" x14ac:dyDescent="0.25">
      <c r="K143" s="11">
        <v>1.43</v>
      </c>
      <c r="L143" s="11">
        <v>0.3</v>
      </c>
      <c r="N143" s="11">
        <v>5</v>
      </c>
      <c r="O143">
        <v>8.4</v>
      </c>
      <c r="P143">
        <v>108.89</v>
      </c>
      <c r="Q143" s="11">
        <v>486.5</v>
      </c>
      <c r="R143" s="11">
        <v>5</v>
      </c>
      <c r="S143" s="11">
        <f t="shared" si="17"/>
        <v>456.94</v>
      </c>
      <c r="T143">
        <v>5214.0826299999999</v>
      </c>
      <c r="W143" s="11">
        <v>1.42</v>
      </c>
      <c r="X143">
        <v>0.3</v>
      </c>
      <c r="Y143">
        <v>5</v>
      </c>
      <c r="Z143">
        <f t="shared" ref="Z143:Z147" si="18">2475.8/365</f>
        <v>6.7830136986301373</v>
      </c>
      <c r="AA143">
        <v>510</v>
      </c>
      <c r="AB143">
        <v>534.4</v>
      </c>
      <c r="AD143">
        <v>2</v>
      </c>
      <c r="AE143">
        <v>200</v>
      </c>
      <c r="AF143">
        <v>743.4</v>
      </c>
    </row>
    <row r="144" spans="11:32" x14ac:dyDescent="0.25">
      <c r="K144" s="11">
        <v>1.54</v>
      </c>
      <c r="L144" s="11">
        <v>0.3</v>
      </c>
      <c r="N144" s="11">
        <v>5</v>
      </c>
      <c r="O144">
        <v>8.4</v>
      </c>
      <c r="P144">
        <v>108.89</v>
      </c>
      <c r="Q144" s="11">
        <v>486.5</v>
      </c>
      <c r="R144" s="11">
        <v>5</v>
      </c>
      <c r="S144" s="11">
        <f t="shared" si="17"/>
        <v>456.94</v>
      </c>
      <c r="T144">
        <v>5552.4300199999998</v>
      </c>
      <c r="W144" s="11">
        <v>1.42</v>
      </c>
      <c r="X144">
        <v>0.3</v>
      </c>
      <c r="Y144">
        <v>5</v>
      </c>
      <c r="Z144">
        <f t="shared" si="18"/>
        <v>6.7830136986301373</v>
      </c>
      <c r="AA144">
        <v>510</v>
      </c>
      <c r="AB144">
        <v>481.7</v>
      </c>
      <c r="AD144">
        <v>2</v>
      </c>
      <c r="AE144">
        <v>200</v>
      </c>
      <c r="AF144">
        <v>690.7</v>
      </c>
    </row>
    <row r="145" spans="11:32" x14ac:dyDescent="0.25">
      <c r="K145" s="11">
        <v>1.65</v>
      </c>
      <c r="L145" s="11">
        <v>0.3</v>
      </c>
      <c r="N145" s="11">
        <v>5</v>
      </c>
      <c r="O145">
        <v>8.4</v>
      </c>
      <c r="P145">
        <v>108.89</v>
      </c>
      <c r="Q145" s="11">
        <v>486.5</v>
      </c>
      <c r="R145" s="11">
        <v>5</v>
      </c>
      <c r="S145" s="11">
        <f t="shared" si="17"/>
        <v>456.94</v>
      </c>
      <c r="T145">
        <v>4647.5474599999998</v>
      </c>
      <c r="W145" s="11">
        <v>1.42</v>
      </c>
      <c r="X145">
        <v>0.3</v>
      </c>
      <c r="Y145">
        <v>5</v>
      </c>
      <c r="Z145">
        <f t="shared" si="18"/>
        <v>6.7830136986301373</v>
      </c>
      <c r="AA145">
        <v>510</v>
      </c>
      <c r="AB145">
        <v>429</v>
      </c>
      <c r="AD145">
        <v>2</v>
      </c>
      <c r="AE145">
        <v>200</v>
      </c>
      <c r="AF145">
        <v>638</v>
      </c>
    </row>
    <row r="146" spans="11:32" x14ac:dyDescent="0.25">
      <c r="K146" s="11">
        <v>1.43</v>
      </c>
      <c r="L146" s="11">
        <v>0.3</v>
      </c>
      <c r="N146" s="11">
        <v>5</v>
      </c>
      <c r="O146">
        <v>8.4</v>
      </c>
      <c r="P146">
        <v>108.89</v>
      </c>
      <c r="Q146" s="11">
        <v>486.5</v>
      </c>
      <c r="R146" s="11">
        <v>6</v>
      </c>
      <c r="S146" s="11">
        <f t="shared" si="17"/>
        <v>456.94</v>
      </c>
      <c r="T146">
        <v>5292.7680700000001</v>
      </c>
      <c r="W146" s="11">
        <v>1.42</v>
      </c>
      <c r="X146">
        <v>0.3</v>
      </c>
      <c r="Y146">
        <v>5</v>
      </c>
      <c r="Z146">
        <f t="shared" si="18"/>
        <v>6.7830136986301373</v>
      </c>
      <c r="AA146">
        <v>510</v>
      </c>
      <c r="AB146">
        <v>376.3</v>
      </c>
      <c r="AD146">
        <v>2</v>
      </c>
      <c r="AE146">
        <v>200</v>
      </c>
      <c r="AF146">
        <v>585.29999999999995</v>
      </c>
    </row>
    <row r="147" spans="11:32" x14ac:dyDescent="0.25">
      <c r="K147" s="11">
        <v>1.54</v>
      </c>
      <c r="L147" s="11">
        <v>0.3</v>
      </c>
      <c r="N147" s="11">
        <v>5</v>
      </c>
      <c r="O147">
        <v>8.4</v>
      </c>
      <c r="P147">
        <v>108.89</v>
      </c>
      <c r="Q147" s="11">
        <v>486.5</v>
      </c>
      <c r="R147" s="11">
        <v>6</v>
      </c>
      <c r="S147" s="11">
        <f t="shared" si="17"/>
        <v>456.94</v>
      </c>
      <c r="T147">
        <v>5790.4534800000001</v>
      </c>
      <c r="W147" s="11">
        <v>1.42</v>
      </c>
      <c r="X147">
        <v>0.3</v>
      </c>
      <c r="Y147">
        <v>5</v>
      </c>
      <c r="Z147">
        <f t="shared" si="18"/>
        <v>6.7830136986301373</v>
      </c>
      <c r="AA147">
        <v>510</v>
      </c>
      <c r="AB147">
        <v>323.60000000000002</v>
      </c>
      <c r="AD147">
        <v>2</v>
      </c>
      <c r="AE147">
        <v>200</v>
      </c>
      <c r="AF147">
        <v>532.6</v>
      </c>
    </row>
    <row r="148" spans="11:32" x14ac:dyDescent="0.25">
      <c r="K148" s="11">
        <v>1.65</v>
      </c>
      <c r="L148" s="11">
        <v>0.3</v>
      </c>
      <c r="N148" s="11">
        <v>5</v>
      </c>
      <c r="O148">
        <v>8.4</v>
      </c>
      <c r="P148">
        <v>108.89</v>
      </c>
      <c r="Q148" s="11">
        <v>486.5</v>
      </c>
      <c r="R148" s="11">
        <v>6</v>
      </c>
      <c r="S148" s="11">
        <f t="shared" si="17"/>
        <v>456.94</v>
      </c>
      <c r="T148">
        <v>4716.3972199999998</v>
      </c>
      <c r="W148" s="12">
        <v>1.3</v>
      </c>
      <c r="X148">
        <v>0.3</v>
      </c>
      <c r="Y148">
        <v>5</v>
      </c>
      <c r="Z148" s="11">
        <v>19.5</v>
      </c>
      <c r="AA148">
        <v>208.2</v>
      </c>
      <c r="AB148">
        <f>58.33*9</f>
        <v>524.97</v>
      </c>
      <c r="AD148">
        <v>1</v>
      </c>
      <c r="AE148">
        <f>150+600*0.46</f>
        <v>426</v>
      </c>
      <c r="AF148">
        <v>767.1</v>
      </c>
    </row>
    <row r="149" spans="11:32" x14ac:dyDescent="0.25">
      <c r="K149" s="11">
        <v>1.43</v>
      </c>
      <c r="L149" s="11">
        <v>0.3</v>
      </c>
      <c r="N149" s="11">
        <v>5</v>
      </c>
      <c r="O149">
        <v>8.4</v>
      </c>
      <c r="P149">
        <v>108.89</v>
      </c>
      <c r="Q149" s="11">
        <v>486.5</v>
      </c>
      <c r="R149" s="11">
        <v>7</v>
      </c>
      <c r="S149" s="11">
        <f t="shared" si="17"/>
        <v>456.94</v>
      </c>
      <c r="T149">
        <v>5518.9887099999996</v>
      </c>
      <c r="W149" s="11">
        <v>1.3</v>
      </c>
      <c r="X149">
        <v>0.3</v>
      </c>
      <c r="Y149">
        <v>5</v>
      </c>
      <c r="Z149" s="11">
        <v>19.5</v>
      </c>
      <c r="AA149">
        <v>208.2</v>
      </c>
      <c r="AB149">
        <f>75*7</f>
        <v>525</v>
      </c>
      <c r="AD149">
        <v>1</v>
      </c>
      <c r="AE149">
        <f t="shared" ref="AE149:AE154" si="19">150+600*0.46</f>
        <v>426</v>
      </c>
      <c r="AF149">
        <v>775.3</v>
      </c>
    </row>
    <row r="150" spans="11:32" x14ac:dyDescent="0.25">
      <c r="K150" s="11">
        <v>1.54</v>
      </c>
      <c r="L150" s="11">
        <v>0.3</v>
      </c>
      <c r="N150" s="11">
        <v>5</v>
      </c>
      <c r="O150">
        <v>8.4</v>
      </c>
      <c r="P150">
        <v>108.89</v>
      </c>
      <c r="Q150" s="11">
        <v>486.5</v>
      </c>
      <c r="R150" s="11">
        <v>7</v>
      </c>
      <c r="S150" s="11">
        <f t="shared" si="17"/>
        <v>456.94</v>
      </c>
      <c r="T150">
        <v>6435.6740900000004</v>
      </c>
      <c r="W150" s="11">
        <v>1.3</v>
      </c>
      <c r="X150">
        <v>0.3</v>
      </c>
      <c r="Y150">
        <v>5</v>
      </c>
      <c r="Z150">
        <v>18.600000000000001</v>
      </c>
      <c r="AA150">
        <v>166</v>
      </c>
      <c r="AB150">
        <f>25*21</f>
        <v>525</v>
      </c>
      <c r="AD150">
        <v>2</v>
      </c>
      <c r="AE150">
        <f t="shared" si="19"/>
        <v>426</v>
      </c>
      <c r="AF150">
        <v>795.6</v>
      </c>
    </row>
    <row r="151" spans="11:32" x14ac:dyDescent="0.25">
      <c r="K151" s="11">
        <v>1.65</v>
      </c>
      <c r="L151" s="11">
        <v>0.3</v>
      </c>
      <c r="N151" s="11">
        <v>5</v>
      </c>
      <c r="O151">
        <v>8.4</v>
      </c>
      <c r="P151">
        <v>108.89</v>
      </c>
      <c r="Q151" s="11">
        <v>486.5</v>
      </c>
      <c r="R151" s="11">
        <v>7</v>
      </c>
      <c r="S151" s="11">
        <f t="shared" si="17"/>
        <v>456.94</v>
      </c>
      <c r="T151">
        <v>4863.9324200000001</v>
      </c>
      <c r="W151" s="11">
        <v>1.3</v>
      </c>
      <c r="X151">
        <v>0.3</v>
      </c>
      <c r="Y151">
        <v>5</v>
      </c>
      <c r="Z151">
        <v>18.600000000000001</v>
      </c>
      <c r="AA151">
        <v>166</v>
      </c>
      <c r="AB151">
        <f>43.75*12</f>
        <v>525</v>
      </c>
      <c r="AD151">
        <v>2</v>
      </c>
      <c r="AE151">
        <f t="shared" si="19"/>
        <v>426</v>
      </c>
      <c r="AF151">
        <v>750.1</v>
      </c>
    </row>
    <row r="152" spans="11:32" x14ac:dyDescent="0.25">
      <c r="K152" s="11">
        <v>1.43</v>
      </c>
      <c r="L152" s="11">
        <v>0.3</v>
      </c>
      <c r="N152" s="11">
        <v>5</v>
      </c>
      <c r="O152">
        <v>8.4</v>
      </c>
      <c r="P152">
        <v>108.89</v>
      </c>
      <c r="Q152" s="11">
        <v>486.5</v>
      </c>
      <c r="R152" s="11">
        <v>8</v>
      </c>
      <c r="S152" s="11">
        <f t="shared" si="17"/>
        <v>456.94</v>
      </c>
      <c r="T152">
        <v>5609.4769699999997</v>
      </c>
      <c r="W152" s="11">
        <v>1.3</v>
      </c>
      <c r="X152">
        <v>0.3</v>
      </c>
      <c r="Y152">
        <v>5</v>
      </c>
      <c r="Z152">
        <v>18.600000000000001</v>
      </c>
      <c r="AA152">
        <v>166</v>
      </c>
      <c r="AB152">
        <f>58.33*9</f>
        <v>524.97</v>
      </c>
      <c r="AD152">
        <v>2</v>
      </c>
      <c r="AE152">
        <f t="shared" si="19"/>
        <v>426</v>
      </c>
      <c r="AF152">
        <v>761.5</v>
      </c>
    </row>
    <row r="153" spans="11:32" x14ac:dyDescent="0.25">
      <c r="K153" s="11">
        <v>1.54</v>
      </c>
      <c r="L153" s="11">
        <v>0.3</v>
      </c>
      <c r="N153" s="11">
        <v>5</v>
      </c>
      <c r="O153">
        <v>8.4</v>
      </c>
      <c r="P153">
        <v>108.89</v>
      </c>
      <c r="Q153" s="11">
        <v>486.5</v>
      </c>
      <c r="R153" s="11">
        <v>8</v>
      </c>
      <c r="S153" s="11">
        <f t="shared" si="17"/>
        <v>456.94</v>
      </c>
      <c r="T153">
        <v>6797.6271100000004</v>
      </c>
      <c r="W153" s="11">
        <v>1.3</v>
      </c>
      <c r="X153">
        <v>0.3</v>
      </c>
      <c r="Y153">
        <v>5</v>
      </c>
      <c r="Z153">
        <v>18.600000000000001</v>
      </c>
      <c r="AA153">
        <v>166</v>
      </c>
      <c r="AB153">
        <f>75*7</f>
        <v>525</v>
      </c>
      <c r="AD153">
        <v>2</v>
      </c>
      <c r="AE153">
        <f t="shared" si="19"/>
        <v>426</v>
      </c>
      <c r="AF153">
        <v>782.1</v>
      </c>
    </row>
    <row r="154" spans="11:32" x14ac:dyDescent="0.25">
      <c r="K154" s="11">
        <v>1.65</v>
      </c>
      <c r="L154" s="11">
        <v>0.3</v>
      </c>
      <c r="N154" s="11">
        <v>5</v>
      </c>
      <c r="O154">
        <v>8.4</v>
      </c>
      <c r="P154">
        <v>108.89</v>
      </c>
      <c r="Q154" s="11">
        <v>486.5</v>
      </c>
      <c r="R154" s="11">
        <v>8</v>
      </c>
      <c r="S154" s="11">
        <f t="shared" si="17"/>
        <v>456.94</v>
      </c>
      <c r="T154">
        <v>4909.1765500000001</v>
      </c>
      <c r="W154" s="11">
        <v>1.3</v>
      </c>
      <c r="X154">
        <v>0.3</v>
      </c>
      <c r="Y154">
        <v>5</v>
      </c>
      <c r="Z154">
        <v>18.600000000000001</v>
      </c>
      <c r="AA154">
        <v>166</v>
      </c>
      <c r="AB154">
        <f>87.5*6</f>
        <v>525</v>
      </c>
      <c r="AD154">
        <v>2</v>
      </c>
      <c r="AE154">
        <f t="shared" si="19"/>
        <v>426</v>
      </c>
      <c r="AF154">
        <v>825</v>
      </c>
    </row>
    <row r="155" spans="11:32" x14ac:dyDescent="0.25">
      <c r="K155" s="11">
        <v>1.43</v>
      </c>
      <c r="L155" s="11">
        <v>0.3</v>
      </c>
      <c r="N155" s="11">
        <v>5</v>
      </c>
      <c r="O155">
        <v>8.4</v>
      </c>
      <c r="P155">
        <v>108.89</v>
      </c>
      <c r="Q155" s="11">
        <v>486.5</v>
      </c>
      <c r="R155" s="11">
        <v>9</v>
      </c>
      <c r="S155" s="11">
        <f t="shared" si="17"/>
        <v>456.94</v>
      </c>
      <c r="T155">
        <v>5711.7680399999999</v>
      </c>
      <c r="W155" s="11">
        <v>1.47</v>
      </c>
      <c r="X155" s="13">
        <v>0.3</v>
      </c>
      <c r="Y155">
        <v>5</v>
      </c>
      <c r="Z155">
        <v>11</v>
      </c>
      <c r="AA155">
        <f>17.7+15.6+30.6+4.4+25+35+10+5+6+20+30+10+49+40</f>
        <v>298.3</v>
      </c>
      <c r="AB155">
        <v>240</v>
      </c>
      <c r="AD155">
        <v>1</v>
      </c>
      <c r="AE155">
        <v>300</v>
      </c>
      <c r="AF155">
        <v>442.89</v>
      </c>
    </row>
    <row r="156" spans="11:32" x14ac:dyDescent="0.25">
      <c r="K156" s="11">
        <v>1.54</v>
      </c>
      <c r="L156" s="11">
        <v>0.3</v>
      </c>
      <c r="N156" s="11">
        <v>5</v>
      </c>
      <c r="O156">
        <v>8.4</v>
      </c>
      <c r="P156">
        <v>108.89</v>
      </c>
      <c r="Q156" s="11">
        <v>486.5</v>
      </c>
      <c r="R156" s="11">
        <v>9</v>
      </c>
      <c r="S156" s="11">
        <f t="shared" si="17"/>
        <v>456.94</v>
      </c>
      <c r="T156">
        <v>6866.4768700000004</v>
      </c>
      <c r="W156" s="11">
        <v>1.47</v>
      </c>
      <c r="X156" s="13">
        <v>0.3</v>
      </c>
      <c r="Y156">
        <v>5</v>
      </c>
      <c r="Z156">
        <v>11</v>
      </c>
      <c r="AA156">
        <f t="shared" ref="AA156:AA161" si="20">17.7+15.6+30.6+4.4+25+35+10+5+6+20+30+10+49+40</f>
        <v>298.3</v>
      </c>
      <c r="AB156">
        <v>163</v>
      </c>
      <c r="AD156">
        <v>1</v>
      </c>
      <c r="AE156">
        <v>300</v>
      </c>
      <c r="AF156">
        <v>342.56</v>
      </c>
    </row>
    <row r="157" spans="11:32" x14ac:dyDescent="0.25">
      <c r="K157" s="11">
        <v>1.65</v>
      </c>
      <c r="L157" s="11">
        <v>0.3</v>
      </c>
      <c r="N157" s="11">
        <v>5</v>
      </c>
      <c r="O157">
        <v>8.4</v>
      </c>
      <c r="P157">
        <v>108.89</v>
      </c>
      <c r="Q157" s="11">
        <v>486.5</v>
      </c>
      <c r="R157" s="11">
        <v>9</v>
      </c>
      <c r="S157" s="11">
        <f t="shared" si="17"/>
        <v>456.94</v>
      </c>
      <c r="T157">
        <v>4909.1765500000001</v>
      </c>
      <c r="W157" s="11">
        <v>1.47</v>
      </c>
      <c r="X157" s="13">
        <v>0.3</v>
      </c>
      <c r="Y157">
        <v>5</v>
      </c>
      <c r="Z157">
        <v>11</v>
      </c>
      <c r="AA157">
        <f t="shared" si="20"/>
        <v>298.3</v>
      </c>
      <c r="AB157">
        <v>175</v>
      </c>
      <c r="AD157">
        <v>1</v>
      </c>
      <c r="AE157">
        <v>300</v>
      </c>
      <c r="AF157">
        <v>360.74</v>
      </c>
    </row>
    <row r="158" spans="11:32" x14ac:dyDescent="0.25">
      <c r="K158" s="11">
        <v>1.43</v>
      </c>
      <c r="L158" s="11">
        <v>0.3</v>
      </c>
      <c r="N158" s="11">
        <v>5</v>
      </c>
      <c r="O158">
        <v>8.4</v>
      </c>
      <c r="P158">
        <v>108.89</v>
      </c>
      <c r="Q158" s="11">
        <v>486.5</v>
      </c>
      <c r="R158" s="11">
        <v>10</v>
      </c>
      <c r="S158" s="11">
        <f t="shared" si="17"/>
        <v>456.94</v>
      </c>
      <c r="T158">
        <v>5869.1389200000003</v>
      </c>
      <c r="W158" s="11">
        <v>1.47</v>
      </c>
      <c r="X158" s="13">
        <v>0.3</v>
      </c>
      <c r="Y158">
        <v>5</v>
      </c>
      <c r="Z158">
        <v>11</v>
      </c>
      <c r="AA158">
        <f t="shared" si="20"/>
        <v>298.3</v>
      </c>
      <c r="AB158">
        <v>187</v>
      </c>
      <c r="AD158">
        <v>1</v>
      </c>
      <c r="AE158">
        <v>300</v>
      </c>
      <c r="AF158">
        <v>369.19</v>
      </c>
    </row>
    <row r="159" spans="11:32" x14ac:dyDescent="0.25">
      <c r="K159" s="11">
        <v>1.54</v>
      </c>
      <c r="L159" s="11">
        <v>0.3</v>
      </c>
      <c r="N159" s="11">
        <v>5</v>
      </c>
      <c r="O159">
        <v>8.4</v>
      </c>
      <c r="P159">
        <v>108.89</v>
      </c>
      <c r="Q159" s="11">
        <v>486.5</v>
      </c>
      <c r="R159" s="11">
        <v>10</v>
      </c>
      <c r="S159" s="11">
        <f t="shared" si="17"/>
        <v>456.94</v>
      </c>
      <c r="T159">
        <v>7035.6505699999998</v>
      </c>
      <c r="W159" s="11">
        <v>1.47</v>
      </c>
      <c r="X159" s="13">
        <v>0.3</v>
      </c>
      <c r="Y159">
        <v>5</v>
      </c>
      <c r="Z159">
        <v>11</v>
      </c>
      <c r="AA159">
        <f t="shared" si="20"/>
        <v>298.3</v>
      </c>
      <c r="AB159">
        <v>209</v>
      </c>
      <c r="AD159">
        <v>1</v>
      </c>
      <c r="AE159">
        <v>300</v>
      </c>
      <c r="AF159">
        <v>388.92</v>
      </c>
    </row>
    <row r="160" spans="11:32" x14ac:dyDescent="0.25">
      <c r="K160" s="11">
        <v>1.65</v>
      </c>
      <c r="L160" s="11">
        <v>0.3</v>
      </c>
      <c r="N160" s="11">
        <v>5</v>
      </c>
      <c r="O160">
        <v>8.4</v>
      </c>
      <c r="P160">
        <v>108.89</v>
      </c>
      <c r="Q160" s="11">
        <v>486.5</v>
      </c>
      <c r="R160" s="11">
        <v>10</v>
      </c>
      <c r="S160" s="11">
        <f t="shared" si="17"/>
        <v>456.94</v>
      </c>
      <c r="T160">
        <v>5361.6178300000001</v>
      </c>
      <c r="W160" s="11">
        <v>1.47</v>
      </c>
      <c r="X160" s="13">
        <v>0.3</v>
      </c>
      <c r="Y160">
        <v>5</v>
      </c>
      <c r="Z160">
        <v>11</v>
      </c>
      <c r="AA160">
        <f t="shared" si="20"/>
        <v>298.3</v>
      </c>
      <c r="AB160">
        <v>221</v>
      </c>
      <c r="AD160">
        <v>1</v>
      </c>
      <c r="AE160">
        <v>300</v>
      </c>
      <c r="AF160">
        <v>399.86</v>
      </c>
    </row>
    <row r="161" spans="11:32" x14ac:dyDescent="0.25">
      <c r="K161" s="11">
        <v>1.43</v>
      </c>
      <c r="L161" s="11">
        <v>0.3</v>
      </c>
      <c r="N161" s="11">
        <v>5</v>
      </c>
      <c r="O161">
        <v>8.4</v>
      </c>
      <c r="P161">
        <v>108.89</v>
      </c>
      <c r="Q161" s="11">
        <v>486.5</v>
      </c>
      <c r="R161" s="11">
        <v>11</v>
      </c>
      <c r="S161" s="11">
        <f t="shared" si="17"/>
        <v>456.94</v>
      </c>
      <c r="T161">
        <v>6118.9651899999999</v>
      </c>
      <c r="W161" s="11">
        <v>1.47</v>
      </c>
      <c r="X161" s="13">
        <v>0.3</v>
      </c>
      <c r="Y161">
        <v>5</v>
      </c>
      <c r="Z161">
        <v>11</v>
      </c>
      <c r="AA161">
        <f t="shared" si="20"/>
        <v>298.3</v>
      </c>
      <c r="AB161">
        <v>232</v>
      </c>
      <c r="AD161">
        <v>1</v>
      </c>
      <c r="AE161">
        <v>300</v>
      </c>
      <c r="AF161">
        <v>415.9</v>
      </c>
    </row>
    <row r="162" spans="11:32" x14ac:dyDescent="0.25">
      <c r="K162" s="11">
        <v>1.54</v>
      </c>
      <c r="L162" s="11">
        <v>0.3</v>
      </c>
      <c r="N162" s="11">
        <v>5</v>
      </c>
      <c r="O162">
        <v>8.4</v>
      </c>
      <c r="P162">
        <v>108.89</v>
      </c>
      <c r="Q162" s="11">
        <v>486.5</v>
      </c>
      <c r="R162" s="11">
        <v>11</v>
      </c>
      <c r="S162" s="11">
        <f t="shared" si="17"/>
        <v>456.94</v>
      </c>
      <c r="T162">
        <v>7183.18577</v>
      </c>
      <c r="W162" s="11">
        <v>1.67</v>
      </c>
      <c r="X162" s="13">
        <v>0.3</v>
      </c>
      <c r="Y162">
        <v>5</v>
      </c>
      <c r="Z162">
        <v>7</v>
      </c>
      <c r="AA162">
        <v>340</v>
      </c>
      <c r="AB162">
        <v>535</v>
      </c>
      <c r="AD162">
        <v>1</v>
      </c>
      <c r="AE162">
        <v>460</v>
      </c>
      <c r="AF162">
        <v>652</v>
      </c>
    </row>
    <row r="163" spans="11:32" x14ac:dyDescent="0.25">
      <c r="K163" s="11">
        <v>1.65</v>
      </c>
      <c r="L163" s="11">
        <v>0.3</v>
      </c>
      <c r="N163" s="11">
        <v>5</v>
      </c>
      <c r="O163">
        <v>8.4</v>
      </c>
      <c r="P163">
        <v>108.89</v>
      </c>
      <c r="Q163" s="11">
        <v>486.5</v>
      </c>
      <c r="R163" s="11">
        <v>11</v>
      </c>
      <c r="S163" s="11">
        <f t="shared" si="17"/>
        <v>456.94</v>
      </c>
      <c r="T163">
        <v>5542.5943399999996</v>
      </c>
      <c r="W163" s="11">
        <v>1.67</v>
      </c>
      <c r="X163" s="13">
        <v>0.3</v>
      </c>
      <c r="Y163">
        <v>5</v>
      </c>
      <c r="Z163">
        <v>7</v>
      </c>
      <c r="AA163">
        <v>340</v>
      </c>
      <c r="AB163">
        <v>489</v>
      </c>
      <c r="AD163">
        <v>1</v>
      </c>
      <c r="AE163">
        <v>460</v>
      </c>
      <c r="AF163">
        <v>644</v>
      </c>
    </row>
    <row r="164" spans="11:32" x14ac:dyDescent="0.25">
      <c r="K164" s="11">
        <v>1.51</v>
      </c>
      <c r="L164" s="11">
        <v>0.3</v>
      </c>
      <c r="N164" s="11">
        <v>5</v>
      </c>
      <c r="O164">
        <v>12.8</v>
      </c>
      <c r="P164" s="11">
        <v>453.54721000000001</v>
      </c>
      <c r="Q164">
        <v>32.602069999999998</v>
      </c>
      <c r="R164" s="11">
        <v>1</v>
      </c>
      <c r="S164" s="11">
        <f>600*0.17</f>
        <v>102.00000000000001</v>
      </c>
      <c r="T164">
        <v>3898.8</v>
      </c>
      <c r="W164" s="11">
        <v>1.67</v>
      </c>
      <c r="X164" s="13">
        <v>0.3</v>
      </c>
      <c r="Y164">
        <v>5</v>
      </c>
      <c r="Z164">
        <v>7</v>
      </c>
      <c r="AA164">
        <v>340</v>
      </c>
      <c r="AB164">
        <v>373</v>
      </c>
      <c r="AD164">
        <v>1</v>
      </c>
      <c r="AE164">
        <v>460</v>
      </c>
      <c r="AF164">
        <v>541</v>
      </c>
    </row>
    <row r="165" spans="11:32" x14ac:dyDescent="0.25">
      <c r="K165" s="11">
        <v>1.51</v>
      </c>
      <c r="L165" s="11">
        <v>0.3</v>
      </c>
      <c r="N165" s="11">
        <v>5</v>
      </c>
      <c r="O165">
        <v>12.8</v>
      </c>
      <c r="P165" s="11">
        <v>480.26774</v>
      </c>
      <c r="Q165">
        <v>34.731969999999997</v>
      </c>
      <c r="R165" s="11">
        <v>2</v>
      </c>
      <c r="S165" s="11">
        <f t="shared" ref="S165:S167" si="21">600*0.17</f>
        <v>102.00000000000001</v>
      </c>
      <c r="T165">
        <v>2922.7</v>
      </c>
      <c r="W165" s="11">
        <v>1.67</v>
      </c>
      <c r="X165" s="13">
        <v>0.3</v>
      </c>
      <c r="Y165">
        <v>5</v>
      </c>
      <c r="Z165">
        <v>7</v>
      </c>
      <c r="AA165">
        <v>340</v>
      </c>
      <c r="AB165">
        <v>323</v>
      </c>
      <c r="AD165">
        <v>1</v>
      </c>
      <c r="AE165">
        <v>460</v>
      </c>
      <c r="AF165">
        <v>469</v>
      </c>
    </row>
    <row r="166" spans="11:32" x14ac:dyDescent="0.25">
      <c r="K166" s="11">
        <v>1.51</v>
      </c>
      <c r="L166" s="11">
        <v>0.3</v>
      </c>
      <c r="N166" s="11">
        <v>5</v>
      </c>
      <c r="O166">
        <v>12.8</v>
      </c>
      <c r="P166">
        <v>480.26774</v>
      </c>
      <c r="Q166">
        <v>151.68269000000001</v>
      </c>
      <c r="R166" s="11">
        <v>3</v>
      </c>
      <c r="S166" s="11">
        <f t="shared" si="21"/>
        <v>102.00000000000001</v>
      </c>
      <c r="T166">
        <v>2860.4</v>
      </c>
      <c r="W166" s="11">
        <v>1.67</v>
      </c>
      <c r="X166" s="13">
        <v>0.3</v>
      </c>
      <c r="Y166">
        <v>5</v>
      </c>
      <c r="Z166">
        <v>7</v>
      </c>
      <c r="AA166">
        <v>340</v>
      </c>
      <c r="AB166">
        <v>256</v>
      </c>
      <c r="AD166">
        <v>1</v>
      </c>
      <c r="AE166">
        <v>460</v>
      </c>
      <c r="AF166">
        <v>390</v>
      </c>
    </row>
    <row r="167" spans="11:32" x14ac:dyDescent="0.25">
      <c r="K167" s="11">
        <v>1.51</v>
      </c>
      <c r="L167" s="11">
        <v>0.3</v>
      </c>
      <c r="N167" s="11">
        <v>5</v>
      </c>
      <c r="O167">
        <v>12.8</v>
      </c>
      <c r="P167">
        <v>481.23586999999998</v>
      </c>
      <c r="Q167">
        <v>152.84444999999999</v>
      </c>
      <c r="R167" s="11">
        <v>4</v>
      </c>
      <c r="S167" s="11">
        <f t="shared" si="21"/>
        <v>102.00000000000001</v>
      </c>
      <c r="T167">
        <v>3610.7</v>
      </c>
      <c r="W167" s="11">
        <v>1.67</v>
      </c>
      <c r="X167" s="13">
        <v>0.3</v>
      </c>
      <c r="Y167">
        <v>5</v>
      </c>
      <c r="Z167">
        <v>7</v>
      </c>
      <c r="AA167">
        <v>205</v>
      </c>
      <c r="AB167">
        <v>461</v>
      </c>
      <c r="AD167">
        <v>2</v>
      </c>
      <c r="AE167">
        <v>460</v>
      </c>
      <c r="AF167">
        <v>689</v>
      </c>
    </row>
    <row r="168" spans="11:32" x14ac:dyDescent="0.25">
      <c r="K168" s="11">
        <v>1.51</v>
      </c>
      <c r="L168" s="11">
        <v>0.3</v>
      </c>
      <c r="N168" s="11">
        <v>5</v>
      </c>
      <c r="O168">
        <v>12.8</v>
      </c>
      <c r="P168">
        <v>436.70166</v>
      </c>
      <c r="Q168">
        <v>147.22927000000001</v>
      </c>
      <c r="R168" s="11">
        <v>5</v>
      </c>
      <c r="S168" s="11">
        <f>750*0.15</f>
        <v>112.5</v>
      </c>
      <c r="T168">
        <v>3469.5</v>
      </c>
      <c r="W168" s="11">
        <v>1.67</v>
      </c>
      <c r="X168" s="13">
        <v>0.3</v>
      </c>
      <c r="Y168">
        <v>5</v>
      </c>
      <c r="Z168">
        <v>7</v>
      </c>
      <c r="AA168">
        <v>205</v>
      </c>
      <c r="AB168">
        <v>422</v>
      </c>
      <c r="AD168">
        <v>2</v>
      </c>
      <c r="AE168">
        <v>460</v>
      </c>
      <c r="AF168">
        <v>668</v>
      </c>
    </row>
    <row r="169" spans="11:32" x14ac:dyDescent="0.25">
      <c r="K169" s="11">
        <v>1.51</v>
      </c>
      <c r="L169" s="11">
        <v>0.3</v>
      </c>
      <c r="N169" s="11">
        <v>5</v>
      </c>
      <c r="O169">
        <v>12.8</v>
      </c>
      <c r="P169">
        <v>538.16220999999996</v>
      </c>
      <c r="Q169">
        <v>69.391210000000001</v>
      </c>
      <c r="R169" s="11">
        <v>6</v>
      </c>
      <c r="S169" s="11">
        <f t="shared" ref="S169:S170" si="22">750*0.15</f>
        <v>112.5</v>
      </c>
      <c r="T169">
        <v>2844.3</v>
      </c>
      <c r="W169" s="11">
        <v>1.67</v>
      </c>
      <c r="X169" s="13">
        <v>0.3</v>
      </c>
      <c r="Y169">
        <v>5</v>
      </c>
      <c r="Z169">
        <v>7</v>
      </c>
      <c r="AA169">
        <v>205</v>
      </c>
      <c r="AB169">
        <v>345</v>
      </c>
      <c r="AD169">
        <v>2</v>
      </c>
      <c r="AE169">
        <v>460</v>
      </c>
      <c r="AF169">
        <v>566</v>
      </c>
    </row>
    <row r="170" spans="11:32" x14ac:dyDescent="0.25">
      <c r="K170" s="11">
        <v>1.51</v>
      </c>
      <c r="L170" s="11">
        <v>0.3</v>
      </c>
      <c r="N170" s="11">
        <v>5</v>
      </c>
      <c r="O170">
        <v>12.8</v>
      </c>
      <c r="P170">
        <v>549.19894999999997</v>
      </c>
      <c r="Q170">
        <v>73.844629999999995</v>
      </c>
      <c r="R170" s="11">
        <v>7</v>
      </c>
      <c r="S170" s="11">
        <f t="shared" si="22"/>
        <v>112.5</v>
      </c>
      <c r="T170">
        <v>3436.2</v>
      </c>
      <c r="W170" s="11">
        <v>1.67</v>
      </c>
      <c r="X170" s="13">
        <v>0.3</v>
      </c>
      <c r="Y170">
        <v>5</v>
      </c>
      <c r="Z170">
        <v>7</v>
      </c>
      <c r="AA170">
        <v>205</v>
      </c>
      <c r="AB170">
        <v>268</v>
      </c>
      <c r="AD170">
        <v>2</v>
      </c>
      <c r="AE170">
        <v>460</v>
      </c>
      <c r="AF170">
        <v>465</v>
      </c>
    </row>
    <row r="171" spans="11:32" x14ac:dyDescent="0.25">
      <c r="K171" s="11">
        <v>1.51</v>
      </c>
      <c r="L171" s="11">
        <v>0.3</v>
      </c>
      <c r="N171" s="11">
        <v>5</v>
      </c>
      <c r="O171">
        <v>10</v>
      </c>
      <c r="P171">
        <v>198</v>
      </c>
      <c r="Q171">
        <v>385</v>
      </c>
      <c r="R171" s="11">
        <v>1</v>
      </c>
      <c r="S171">
        <f>600*0.464</f>
        <v>278.40000000000003</v>
      </c>
      <c r="T171">
        <v>5745</v>
      </c>
      <c r="W171" s="11">
        <v>1.67</v>
      </c>
      <c r="X171" s="13">
        <v>0.3</v>
      </c>
      <c r="Y171">
        <v>5</v>
      </c>
      <c r="Z171">
        <v>7</v>
      </c>
      <c r="AA171">
        <v>205</v>
      </c>
      <c r="AB171">
        <v>217</v>
      </c>
      <c r="AD171">
        <v>2</v>
      </c>
      <c r="AE171">
        <v>460</v>
      </c>
      <c r="AF171">
        <v>393</v>
      </c>
    </row>
    <row r="172" spans="11:32" x14ac:dyDescent="0.25">
      <c r="K172" s="11">
        <v>1.51</v>
      </c>
      <c r="L172" s="11">
        <v>0.3</v>
      </c>
      <c r="N172" s="11">
        <v>5</v>
      </c>
      <c r="O172">
        <v>11.3</v>
      </c>
      <c r="P172">
        <v>45.7</v>
      </c>
      <c r="Q172">
        <v>409.77285000000001</v>
      </c>
      <c r="R172" s="11">
        <v>1</v>
      </c>
      <c r="S172">
        <v>195</v>
      </c>
      <c r="T172">
        <v>3103.5800599999998</v>
      </c>
      <c r="W172" s="11">
        <v>1.51</v>
      </c>
      <c r="X172" s="13">
        <v>0.3</v>
      </c>
      <c r="Y172">
        <v>5</v>
      </c>
      <c r="Z172">
        <f>3649/365</f>
        <v>9.9972602739726035</v>
      </c>
      <c r="AA172">
        <v>62</v>
      </c>
      <c r="AB172">
        <v>291</v>
      </c>
      <c r="AD172">
        <v>1</v>
      </c>
      <c r="AE172">
        <f>250*0.6</f>
        <v>150</v>
      </c>
      <c r="AF172">
        <v>292</v>
      </c>
    </row>
    <row r="173" spans="11:32" x14ac:dyDescent="0.25">
      <c r="K173" s="11">
        <v>1.51</v>
      </c>
      <c r="L173" s="11">
        <v>0.3</v>
      </c>
      <c r="N173" s="11">
        <v>5</v>
      </c>
      <c r="O173">
        <v>11.3</v>
      </c>
      <c r="P173">
        <v>45.7</v>
      </c>
      <c r="Q173">
        <v>409.77285000000001</v>
      </c>
      <c r="R173" s="11">
        <v>1</v>
      </c>
      <c r="S173">
        <v>255</v>
      </c>
      <c r="T173">
        <v>3665.3652200000001</v>
      </c>
      <c r="W173" s="11">
        <v>1.51</v>
      </c>
      <c r="X173" s="13">
        <v>0.3</v>
      </c>
      <c r="Y173">
        <v>5</v>
      </c>
      <c r="Z173">
        <f t="shared" ref="Z173:Z201" si="23">3649/365</f>
        <v>9.9972602739726035</v>
      </c>
      <c r="AA173">
        <v>62</v>
      </c>
      <c r="AB173">
        <v>291</v>
      </c>
      <c r="AD173">
        <v>1</v>
      </c>
      <c r="AE173">
        <f>250*0.8</f>
        <v>200</v>
      </c>
      <c r="AF173">
        <v>288</v>
      </c>
    </row>
    <row r="174" spans="11:32" x14ac:dyDescent="0.25">
      <c r="K174" s="11">
        <v>1.51</v>
      </c>
      <c r="L174" s="11">
        <v>0.3</v>
      </c>
      <c r="N174" s="11">
        <v>5</v>
      </c>
      <c r="O174">
        <v>11.3</v>
      </c>
      <c r="P174">
        <v>45.7</v>
      </c>
      <c r="Q174">
        <v>409.77285000000001</v>
      </c>
      <c r="R174" s="11">
        <v>1</v>
      </c>
      <c r="S174">
        <v>315</v>
      </c>
      <c r="T174">
        <v>2649.8305099999998</v>
      </c>
      <c r="W174" s="11">
        <v>1.51</v>
      </c>
      <c r="X174" s="13">
        <v>0.3</v>
      </c>
      <c r="Y174">
        <v>5</v>
      </c>
      <c r="Z174">
        <f t="shared" si="23"/>
        <v>9.9972602739726035</v>
      </c>
      <c r="AA174">
        <v>62</v>
      </c>
      <c r="AB174">
        <v>291</v>
      </c>
      <c r="AD174">
        <v>1</v>
      </c>
      <c r="AE174">
        <v>250</v>
      </c>
      <c r="AF174">
        <v>284</v>
      </c>
    </row>
    <row r="175" spans="11:32" x14ac:dyDescent="0.25">
      <c r="K175" s="11">
        <v>1.51</v>
      </c>
      <c r="L175" s="11">
        <v>0.3</v>
      </c>
      <c r="N175" s="11">
        <v>5</v>
      </c>
      <c r="O175">
        <v>11.3</v>
      </c>
      <c r="P175">
        <v>45.7</v>
      </c>
      <c r="Q175">
        <v>330.64251000000002</v>
      </c>
      <c r="R175" s="11">
        <v>1</v>
      </c>
      <c r="S175">
        <v>195</v>
      </c>
      <c r="T175">
        <v>3478.1035000000002</v>
      </c>
      <c r="W175" s="11">
        <v>1.51</v>
      </c>
      <c r="X175" s="13">
        <v>0.3</v>
      </c>
      <c r="Y175">
        <v>5</v>
      </c>
      <c r="Z175">
        <f t="shared" si="23"/>
        <v>9.9972602739726035</v>
      </c>
      <c r="AA175">
        <v>62</v>
      </c>
      <c r="AB175">
        <v>291</v>
      </c>
      <c r="AD175">
        <v>1</v>
      </c>
      <c r="AE175">
        <f>250*1.2</f>
        <v>300</v>
      </c>
      <c r="AF175">
        <v>279</v>
      </c>
    </row>
    <row r="176" spans="11:32" x14ac:dyDescent="0.25">
      <c r="K176" s="11">
        <v>1.51</v>
      </c>
      <c r="L176" s="11">
        <v>0.3</v>
      </c>
      <c r="N176" s="11">
        <v>5</v>
      </c>
      <c r="O176">
        <v>11.3</v>
      </c>
      <c r="P176">
        <v>45.7</v>
      </c>
      <c r="Q176">
        <v>330.64251000000002</v>
      </c>
      <c r="R176" s="11">
        <v>1</v>
      </c>
      <c r="S176">
        <v>155</v>
      </c>
      <c r="T176">
        <v>3766.1984499999999</v>
      </c>
      <c r="W176" s="11">
        <v>1.51</v>
      </c>
      <c r="X176" s="13">
        <v>0.3</v>
      </c>
      <c r="Y176">
        <v>5</v>
      </c>
      <c r="Z176">
        <f t="shared" si="23"/>
        <v>9.9972602739726035</v>
      </c>
      <c r="AA176">
        <v>62</v>
      </c>
      <c r="AB176">
        <v>291</v>
      </c>
      <c r="AD176">
        <v>1</v>
      </c>
      <c r="AE176">
        <f>250*1.4</f>
        <v>350</v>
      </c>
      <c r="AF176">
        <v>277</v>
      </c>
    </row>
    <row r="177" spans="11:32" x14ac:dyDescent="0.25">
      <c r="K177" s="11">
        <v>1.51</v>
      </c>
      <c r="L177" s="11">
        <v>0.3</v>
      </c>
      <c r="N177" s="11">
        <v>5</v>
      </c>
      <c r="O177">
        <v>11.3</v>
      </c>
      <c r="P177">
        <v>45.7</v>
      </c>
      <c r="Q177">
        <v>330.64251000000002</v>
      </c>
      <c r="R177" s="11">
        <v>1</v>
      </c>
      <c r="S177">
        <v>315</v>
      </c>
      <c r="T177">
        <v>3582.5379200000002</v>
      </c>
      <c r="W177" s="11">
        <v>1.51</v>
      </c>
      <c r="X177" s="13">
        <v>0.3</v>
      </c>
      <c r="Y177">
        <v>5</v>
      </c>
      <c r="Z177">
        <f t="shared" si="23"/>
        <v>9.9972602739726035</v>
      </c>
      <c r="AA177">
        <v>62</v>
      </c>
      <c r="AB177">
        <v>368</v>
      </c>
      <c r="AD177">
        <v>1</v>
      </c>
      <c r="AE177">
        <f>250*0.6</f>
        <v>150</v>
      </c>
      <c r="AF177">
        <v>349</v>
      </c>
    </row>
    <row r="178" spans="11:32" x14ac:dyDescent="0.25">
      <c r="K178" s="11">
        <v>1.51</v>
      </c>
      <c r="L178" s="11">
        <v>0.3</v>
      </c>
      <c r="N178" s="11">
        <v>5</v>
      </c>
      <c r="O178">
        <v>11.3</v>
      </c>
      <c r="P178">
        <v>45.7</v>
      </c>
      <c r="Q178">
        <v>253.11401000000001</v>
      </c>
      <c r="R178" s="11">
        <v>1</v>
      </c>
      <c r="S178">
        <v>195</v>
      </c>
      <c r="T178">
        <v>3665.3652200000001</v>
      </c>
      <c r="W178" s="11">
        <v>1.51</v>
      </c>
      <c r="X178" s="13">
        <v>0.3</v>
      </c>
      <c r="Y178">
        <v>5</v>
      </c>
      <c r="Z178">
        <f t="shared" si="23"/>
        <v>9.9972602739726035</v>
      </c>
      <c r="AA178">
        <v>62</v>
      </c>
      <c r="AB178">
        <v>368</v>
      </c>
      <c r="AD178">
        <v>1</v>
      </c>
      <c r="AE178">
        <f>250*0.8</f>
        <v>200</v>
      </c>
      <c r="AF178">
        <v>340</v>
      </c>
    </row>
    <row r="179" spans="11:32" x14ac:dyDescent="0.25">
      <c r="K179" s="11">
        <v>1.51</v>
      </c>
      <c r="L179" s="11">
        <v>0.3</v>
      </c>
      <c r="N179" s="11">
        <v>5</v>
      </c>
      <c r="O179">
        <v>11.3</v>
      </c>
      <c r="P179">
        <v>45.7</v>
      </c>
      <c r="Q179">
        <v>253.11401000000001</v>
      </c>
      <c r="R179" s="11">
        <v>1</v>
      </c>
      <c r="S179">
        <v>255</v>
      </c>
      <c r="T179">
        <v>4327.9836100000002</v>
      </c>
      <c r="W179" s="11">
        <v>1.51</v>
      </c>
      <c r="X179" s="13">
        <v>0.3</v>
      </c>
      <c r="Y179">
        <v>5</v>
      </c>
      <c r="Z179">
        <f t="shared" si="23"/>
        <v>9.9972602739726035</v>
      </c>
      <c r="AA179">
        <v>62</v>
      </c>
      <c r="AB179">
        <v>368</v>
      </c>
      <c r="AD179">
        <v>1</v>
      </c>
      <c r="AE179">
        <v>250</v>
      </c>
      <c r="AF179">
        <v>336</v>
      </c>
    </row>
    <row r="180" spans="11:32" x14ac:dyDescent="0.25">
      <c r="K180" s="11">
        <v>1.51</v>
      </c>
      <c r="L180" s="11">
        <v>0.3</v>
      </c>
      <c r="N180" s="11">
        <v>5</v>
      </c>
      <c r="O180">
        <v>11.3</v>
      </c>
      <c r="P180">
        <v>45.7</v>
      </c>
      <c r="Q180">
        <v>253.11401000000001</v>
      </c>
      <c r="R180" s="11">
        <v>1</v>
      </c>
      <c r="S180">
        <v>315</v>
      </c>
      <c r="T180">
        <v>4079.50171</v>
      </c>
      <c r="W180" s="11">
        <v>1.51</v>
      </c>
      <c r="X180" s="13">
        <v>0.3</v>
      </c>
      <c r="Y180">
        <v>5</v>
      </c>
      <c r="Z180">
        <f t="shared" si="23"/>
        <v>9.9972602739726035</v>
      </c>
      <c r="AA180">
        <v>62</v>
      </c>
      <c r="AB180">
        <v>368</v>
      </c>
      <c r="AD180">
        <v>1</v>
      </c>
      <c r="AE180">
        <f>250*1.2</f>
        <v>300</v>
      </c>
      <c r="AF180">
        <v>338</v>
      </c>
    </row>
    <row r="181" spans="11:32" x14ac:dyDescent="0.25">
      <c r="K181" s="11">
        <v>1.51</v>
      </c>
      <c r="L181" s="11">
        <v>0.3</v>
      </c>
      <c r="N181" s="11">
        <v>5</v>
      </c>
      <c r="O181">
        <v>11.3</v>
      </c>
      <c r="P181">
        <v>45.7</v>
      </c>
      <c r="Q181">
        <v>473.72122999999999</v>
      </c>
      <c r="R181" s="11">
        <v>2</v>
      </c>
      <c r="S181">
        <v>195</v>
      </c>
      <c r="T181">
        <v>3029.4801200000002</v>
      </c>
      <c r="W181" s="11">
        <v>1.51</v>
      </c>
      <c r="X181" s="13">
        <v>0.3</v>
      </c>
      <c r="Y181">
        <v>5</v>
      </c>
      <c r="Z181">
        <f t="shared" si="23"/>
        <v>9.9972602739726035</v>
      </c>
      <c r="AA181">
        <v>62</v>
      </c>
      <c r="AB181">
        <v>368</v>
      </c>
      <c r="AD181">
        <v>1</v>
      </c>
      <c r="AE181">
        <f>250*1.4</f>
        <v>350</v>
      </c>
      <c r="AF181">
        <v>344</v>
      </c>
    </row>
    <row r="182" spans="11:32" x14ac:dyDescent="0.25">
      <c r="K182" s="11">
        <v>1.51</v>
      </c>
      <c r="L182" s="11">
        <v>0.3</v>
      </c>
      <c r="N182" s="11">
        <v>5</v>
      </c>
      <c r="O182">
        <v>11.3</v>
      </c>
      <c r="P182">
        <v>45.7</v>
      </c>
      <c r="Q182">
        <v>394.59089999999998</v>
      </c>
      <c r="R182" s="11">
        <v>2</v>
      </c>
      <c r="S182">
        <v>255</v>
      </c>
      <c r="T182">
        <v>3029.4801200000002</v>
      </c>
      <c r="W182" s="11">
        <v>1.51</v>
      </c>
      <c r="X182" s="13">
        <v>0.3</v>
      </c>
      <c r="Y182">
        <v>5</v>
      </c>
      <c r="Z182">
        <f t="shared" si="23"/>
        <v>9.9972602739726035</v>
      </c>
      <c r="AA182">
        <v>62</v>
      </c>
      <c r="AB182">
        <v>445</v>
      </c>
      <c r="AD182">
        <v>1</v>
      </c>
      <c r="AE182">
        <f>250*0.6</f>
        <v>150</v>
      </c>
      <c r="AF182">
        <v>407</v>
      </c>
    </row>
    <row r="183" spans="11:32" x14ac:dyDescent="0.25">
      <c r="K183" s="11">
        <v>1.51</v>
      </c>
      <c r="L183" s="11">
        <v>0.3</v>
      </c>
      <c r="N183" s="11">
        <v>5</v>
      </c>
      <c r="O183">
        <v>11.3</v>
      </c>
      <c r="P183">
        <v>45.7</v>
      </c>
      <c r="Q183">
        <v>318.98457999999999</v>
      </c>
      <c r="R183" s="11">
        <v>2</v>
      </c>
      <c r="S183">
        <v>315</v>
      </c>
      <c r="T183">
        <v>3029.4801200000002</v>
      </c>
      <c r="W183" s="11">
        <v>1.51</v>
      </c>
      <c r="X183" s="13">
        <v>0.3</v>
      </c>
      <c r="Y183">
        <v>5</v>
      </c>
      <c r="Z183">
        <f t="shared" si="23"/>
        <v>9.9972602739726035</v>
      </c>
      <c r="AA183">
        <v>62</v>
      </c>
      <c r="AB183">
        <v>445</v>
      </c>
      <c r="AD183">
        <v>1</v>
      </c>
      <c r="AE183">
        <f>250*0.8</f>
        <v>200</v>
      </c>
      <c r="AF183">
        <v>411</v>
      </c>
    </row>
    <row r="184" spans="11:32" x14ac:dyDescent="0.25">
      <c r="K184" s="11">
        <v>1.51</v>
      </c>
      <c r="L184" s="11">
        <v>0.3</v>
      </c>
      <c r="N184" s="11">
        <v>5</v>
      </c>
      <c r="O184">
        <v>11.3</v>
      </c>
      <c r="P184">
        <v>45.7</v>
      </c>
      <c r="Q184">
        <v>473.72122999999999</v>
      </c>
      <c r="R184" s="11">
        <v>2</v>
      </c>
      <c r="S184">
        <v>195</v>
      </c>
      <c r="T184">
        <v>3256.3548999999998</v>
      </c>
      <c r="W184" s="11">
        <v>1.51</v>
      </c>
      <c r="X184" s="13">
        <v>0.3</v>
      </c>
      <c r="Y184">
        <v>5</v>
      </c>
      <c r="Z184">
        <f t="shared" si="23"/>
        <v>9.9972602739726035</v>
      </c>
      <c r="AA184">
        <v>62</v>
      </c>
      <c r="AB184">
        <v>445</v>
      </c>
      <c r="AD184">
        <v>1</v>
      </c>
      <c r="AE184">
        <v>250</v>
      </c>
      <c r="AF184">
        <v>394</v>
      </c>
    </row>
    <row r="185" spans="11:32" x14ac:dyDescent="0.25">
      <c r="K185" s="11">
        <v>1.51</v>
      </c>
      <c r="L185" s="11">
        <v>0.3</v>
      </c>
      <c r="N185" s="11">
        <v>5</v>
      </c>
      <c r="O185">
        <v>11.3</v>
      </c>
      <c r="P185">
        <v>45.7</v>
      </c>
      <c r="Q185">
        <v>394.59089999999998</v>
      </c>
      <c r="R185" s="11">
        <v>2</v>
      </c>
      <c r="S185">
        <v>255</v>
      </c>
      <c r="T185">
        <v>3256.3548999999998</v>
      </c>
      <c r="W185" s="11">
        <v>1.51</v>
      </c>
      <c r="X185" s="13">
        <v>0.3</v>
      </c>
      <c r="Y185">
        <v>5</v>
      </c>
      <c r="Z185">
        <f t="shared" si="23"/>
        <v>9.9972602739726035</v>
      </c>
      <c r="AA185">
        <v>62</v>
      </c>
      <c r="AB185">
        <v>445</v>
      </c>
      <c r="AD185">
        <v>1</v>
      </c>
      <c r="AE185">
        <f>250*1.2</f>
        <v>300</v>
      </c>
      <c r="AF185">
        <v>401</v>
      </c>
    </row>
    <row r="186" spans="11:32" x14ac:dyDescent="0.25">
      <c r="K186" s="11">
        <v>1.51</v>
      </c>
      <c r="L186" s="11">
        <v>0.3</v>
      </c>
      <c r="N186" s="11">
        <v>5</v>
      </c>
      <c r="O186">
        <v>11.3</v>
      </c>
      <c r="P186">
        <v>45.7</v>
      </c>
      <c r="Q186">
        <v>318.98457999999999</v>
      </c>
      <c r="R186" s="11">
        <v>2</v>
      </c>
      <c r="S186">
        <v>315</v>
      </c>
      <c r="T186">
        <v>4084.6278900000002</v>
      </c>
      <c r="W186" s="11">
        <v>1.51</v>
      </c>
      <c r="X186" s="13">
        <v>0.3</v>
      </c>
      <c r="Y186">
        <v>5</v>
      </c>
      <c r="Z186">
        <f t="shared" si="23"/>
        <v>9.9972602739726035</v>
      </c>
      <c r="AA186">
        <v>62</v>
      </c>
      <c r="AB186">
        <v>445</v>
      </c>
      <c r="AD186">
        <v>1</v>
      </c>
      <c r="AE186">
        <f>250*1.4</f>
        <v>350</v>
      </c>
      <c r="AF186">
        <v>419</v>
      </c>
    </row>
    <row r="187" spans="11:32" x14ac:dyDescent="0.25">
      <c r="K187" s="11">
        <v>1.51</v>
      </c>
      <c r="L187" s="11">
        <v>0.3</v>
      </c>
      <c r="N187" s="11">
        <v>5</v>
      </c>
      <c r="O187">
        <v>11.3</v>
      </c>
      <c r="P187">
        <v>45.7</v>
      </c>
      <c r="Q187">
        <v>473.72122999999999</v>
      </c>
      <c r="R187" s="11">
        <v>2</v>
      </c>
      <c r="S187">
        <v>195</v>
      </c>
      <c r="T187">
        <v>3422.0095000000001</v>
      </c>
      <c r="W187" s="11">
        <v>1.51</v>
      </c>
      <c r="X187" s="13">
        <v>0.3</v>
      </c>
      <c r="Y187">
        <v>5</v>
      </c>
      <c r="Z187">
        <f t="shared" si="23"/>
        <v>9.9972602739726035</v>
      </c>
      <c r="AA187">
        <v>123</v>
      </c>
      <c r="AB187">
        <v>267</v>
      </c>
      <c r="AD187">
        <v>2</v>
      </c>
      <c r="AE187">
        <f>250*0.6</f>
        <v>150</v>
      </c>
      <c r="AF187">
        <v>333</v>
      </c>
    </row>
    <row r="188" spans="11:32" x14ac:dyDescent="0.25">
      <c r="K188" s="11">
        <v>1.51</v>
      </c>
      <c r="L188" s="11">
        <v>0.3</v>
      </c>
      <c r="N188" s="11">
        <v>5</v>
      </c>
      <c r="O188">
        <v>11.3</v>
      </c>
      <c r="P188">
        <v>45.7</v>
      </c>
      <c r="Q188">
        <v>394.59089999999998</v>
      </c>
      <c r="R188" s="11">
        <v>2</v>
      </c>
      <c r="S188">
        <v>255</v>
      </c>
      <c r="T188">
        <v>3566.0569799999998</v>
      </c>
      <c r="W188" s="11">
        <v>1.51</v>
      </c>
      <c r="X188" s="13">
        <v>0.3</v>
      </c>
      <c r="Y188">
        <v>5</v>
      </c>
      <c r="Z188">
        <f t="shared" si="23"/>
        <v>9.9972602739726035</v>
      </c>
      <c r="AA188">
        <v>123</v>
      </c>
      <c r="AB188">
        <v>267</v>
      </c>
      <c r="AD188">
        <v>2</v>
      </c>
      <c r="AE188">
        <f>250*0.8</f>
        <v>200</v>
      </c>
      <c r="AF188">
        <v>337</v>
      </c>
    </row>
    <row r="189" spans="11:32" x14ac:dyDescent="0.25">
      <c r="K189" s="11">
        <v>1.51</v>
      </c>
      <c r="L189" s="11">
        <v>0.3</v>
      </c>
      <c r="N189" s="11">
        <v>5</v>
      </c>
      <c r="O189">
        <v>11.3</v>
      </c>
      <c r="P189">
        <v>45.7</v>
      </c>
      <c r="Q189">
        <v>318.98457999999999</v>
      </c>
      <c r="R189" s="11">
        <v>2</v>
      </c>
      <c r="S189">
        <v>315</v>
      </c>
      <c r="T189">
        <v>3980.1934700000002</v>
      </c>
      <c r="W189" s="11">
        <v>1.51</v>
      </c>
      <c r="X189" s="13">
        <v>0.3</v>
      </c>
      <c r="Y189">
        <v>5</v>
      </c>
      <c r="Z189">
        <f t="shared" si="23"/>
        <v>9.9972602739726035</v>
      </c>
      <c r="AA189">
        <v>123</v>
      </c>
      <c r="AB189">
        <v>267</v>
      </c>
      <c r="AD189">
        <v>2</v>
      </c>
      <c r="AE189">
        <v>250</v>
      </c>
      <c r="AF189">
        <v>318</v>
      </c>
    </row>
    <row r="190" spans="11:32" x14ac:dyDescent="0.25">
      <c r="K190" s="11">
        <v>1.38</v>
      </c>
      <c r="L190" s="11">
        <v>0.3</v>
      </c>
      <c r="N190" s="11">
        <v>5</v>
      </c>
      <c r="O190">
        <v>15.16</v>
      </c>
      <c r="P190">
        <v>80.150000000000006</v>
      </c>
      <c r="Q190">
        <v>480</v>
      </c>
      <c r="R190" s="11">
        <v>1</v>
      </c>
      <c r="S190">
        <f>472.5*0.46</f>
        <v>217.35000000000002</v>
      </c>
      <c r="U190">
        <v>2727.24899</v>
      </c>
      <c r="W190" s="11">
        <v>1.51</v>
      </c>
      <c r="X190" s="13">
        <v>0.3</v>
      </c>
      <c r="Y190">
        <v>5</v>
      </c>
      <c r="Z190">
        <f t="shared" si="23"/>
        <v>9.9972602739726035</v>
      </c>
      <c r="AA190">
        <v>123</v>
      </c>
      <c r="AB190">
        <v>267</v>
      </c>
      <c r="AD190">
        <v>2</v>
      </c>
      <c r="AE190">
        <f>250*1.2</f>
        <v>300</v>
      </c>
      <c r="AF190">
        <v>325</v>
      </c>
    </row>
    <row r="191" spans="11:32" x14ac:dyDescent="0.25">
      <c r="K191" s="11">
        <v>1.38</v>
      </c>
      <c r="L191" s="11">
        <v>0.3</v>
      </c>
      <c r="N191" s="11">
        <v>5</v>
      </c>
      <c r="O191">
        <v>15.16</v>
      </c>
      <c r="P191">
        <v>80.150000000000006</v>
      </c>
      <c r="Q191">
        <v>480</v>
      </c>
      <c r="R191" s="11">
        <v>2</v>
      </c>
      <c r="S191">
        <f>472.5*0.46</f>
        <v>217.35000000000002</v>
      </c>
      <c r="U191">
        <v>2768.1489700000002</v>
      </c>
      <c r="W191" s="11">
        <v>1.51</v>
      </c>
      <c r="X191" s="13">
        <v>0.3</v>
      </c>
      <c r="Y191">
        <v>5</v>
      </c>
      <c r="Z191">
        <f t="shared" si="23"/>
        <v>9.9972602739726035</v>
      </c>
      <c r="AA191">
        <v>123</v>
      </c>
      <c r="AB191">
        <v>267</v>
      </c>
      <c r="AD191">
        <v>2</v>
      </c>
      <c r="AE191">
        <f>250*1.4</f>
        <v>350</v>
      </c>
      <c r="AF191">
        <v>316</v>
      </c>
    </row>
    <row r="192" spans="11:32" x14ac:dyDescent="0.25">
      <c r="K192" s="11">
        <v>1.19</v>
      </c>
      <c r="L192" s="11">
        <v>0.3</v>
      </c>
      <c r="N192" s="11">
        <v>1.5</v>
      </c>
      <c r="O192">
        <v>19</v>
      </c>
      <c r="P192">
        <v>650</v>
      </c>
      <c r="Q192">
        <v>45</v>
      </c>
      <c r="R192" s="11">
        <v>1</v>
      </c>
      <c r="S192">
        <f>125+39</f>
        <v>164</v>
      </c>
      <c r="U192">
        <v>3126</v>
      </c>
      <c r="W192" s="11">
        <v>1.51</v>
      </c>
      <c r="X192" s="13">
        <v>0.3</v>
      </c>
      <c r="Y192">
        <v>5</v>
      </c>
      <c r="Z192">
        <f t="shared" si="23"/>
        <v>9.9972602739726035</v>
      </c>
      <c r="AA192">
        <v>123</v>
      </c>
      <c r="AB192">
        <v>329</v>
      </c>
      <c r="AD192">
        <v>2</v>
      </c>
      <c r="AE192">
        <f>250*0.6</f>
        <v>150</v>
      </c>
      <c r="AF192">
        <v>380</v>
      </c>
    </row>
    <row r="193" spans="11:32" x14ac:dyDescent="0.25">
      <c r="K193" s="11">
        <v>1.19</v>
      </c>
      <c r="L193" s="11">
        <v>0.3</v>
      </c>
      <c r="N193" s="11">
        <v>1.7</v>
      </c>
      <c r="O193">
        <v>19</v>
      </c>
      <c r="P193">
        <v>650</v>
      </c>
      <c r="Q193">
        <v>45</v>
      </c>
      <c r="R193" s="11">
        <v>1</v>
      </c>
      <c r="S193">
        <f>86+18</f>
        <v>104</v>
      </c>
      <c r="U193">
        <v>3495</v>
      </c>
      <c r="W193" s="11">
        <v>1.51</v>
      </c>
      <c r="X193" s="13">
        <v>0.3</v>
      </c>
      <c r="Y193">
        <v>5</v>
      </c>
      <c r="Z193">
        <f t="shared" si="23"/>
        <v>9.9972602739726035</v>
      </c>
      <c r="AA193">
        <v>123</v>
      </c>
      <c r="AB193">
        <v>329</v>
      </c>
      <c r="AD193">
        <v>2</v>
      </c>
      <c r="AE193">
        <f>250*0.8</f>
        <v>200</v>
      </c>
      <c r="AF193">
        <v>373</v>
      </c>
    </row>
    <row r="194" spans="11:32" x14ac:dyDescent="0.25">
      <c r="K194" s="11">
        <v>1.19</v>
      </c>
      <c r="L194" s="11">
        <v>0.3</v>
      </c>
      <c r="N194" s="11">
        <v>2</v>
      </c>
      <c r="O194">
        <v>19</v>
      </c>
      <c r="P194">
        <v>650</v>
      </c>
      <c r="Q194">
        <v>45</v>
      </c>
      <c r="R194" s="11">
        <v>1</v>
      </c>
      <c r="S194">
        <f>52</f>
        <v>52</v>
      </c>
      <c r="U194">
        <v>3341</v>
      </c>
      <c r="W194" s="11">
        <v>1.51</v>
      </c>
      <c r="X194" s="13">
        <v>0.3</v>
      </c>
      <c r="Y194">
        <v>5</v>
      </c>
      <c r="Z194">
        <f t="shared" si="23"/>
        <v>9.9972602739726035</v>
      </c>
      <c r="AA194">
        <v>123</v>
      </c>
      <c r="AB194">
        <v>329</v>
      </c>
      <c r="AD194">
        <v>2</v>
      </c>
      <c r="AE194">
        <v>250</v>
      </c>
      <c r="AF194">
        <v>368</v>
      </c>
    </row>
    <row r="195" spans="11:32" x14ac:dyDescent="0.25">
      <c r="K195" s="11">
        <v>1.19</v>
      </c>
      <c r="L195" s="11">
        <v>0.3</v>
      </c>
      <c r="N195" s="11">
        <v>5</v>
      </c>
      <c r="O195">
        <v>19</v>
      </c>
      <c r="P195">
        <v>650</v>
      </c>
      <c r="Q195">
        <v>45</v>
      </c>
      <c r="R195" s="11">
        <v>1</v>
      </c>
      <c r="S195">
        <v>0</v>
      </c>
      <c r="U195">
        <v>1489</v>
      </c>
      <c r="W195" s="11">
        <v>1.51</v>
      </c>
      <c r="X195" s="13">
        <v>0.3</v>
      </c>
      <c r="Y195">
        <v>5</v>
      </c>
      <c r="Z195">
        <f t="shared" si="23"/>
        <v>9.9972602739726035</v>
      </c>
      <c r="AA195">
        <v>123</v>
      </c>
      <c r="AB195">
        <v>329</v>
      </c>
      <c r="AD195">
        <v>2</v>
      </c>
      <c r="AE195">
        <f>250*1.2</f>
        <v>300</v>
      </c>
      <c r="AF195">
        <v>368</v>
      </c>
    </row>
    <row r="196" spans="11:32" x14ac:dyDescent="0.25">
      <c r="K196" s="11">
        <v>1.19</v>
      </c>
      <c r="L196" s="11">
        <v>0.3</v>
      </c>
      <c r="N196" s="11">
        <v>1.5</v>
      </c>
      <c r="O196">
        <v>19</v>
      </c>
      <c r="P196">
        <v>650</v>
      </c>
      <c r="Q196">
        <v>76</v>
      </c>
      <c r="R196" s="11">
        <v>2</v>
      </c>
      <c r="S196">
        <f>125+39</f>
        <v>164</v>
      </c>
      <c r="U196">
        <v>3899</v>
      </c>
      <c r="W196" s="11">
        <v>1.51</v>
      </c>
      <c r="X196" s="13">
        <v>0.3</v>
      </c>
      <c r="Y196">
        <v>5</v>
      </c>
      <c r="Z196">
        <f t="shared" si="23"/>
        <v>9.9972602739726035</v>
      </c>
      <c r="AA196">
        <v>123</v>
      </c>
      <c r="AB196">
        <v>329</v>
      </c>
      <c r="AD196">
        <v>2</v>
      </c>
      <c r="AE196">
        <f>250*1.4</f>
        <v>350</v>
      </c>
      <c r="AF196">
        <v>377</v>
      </c>
    </row>
    <row r="197" spans="11:32" x14ac:dyDescent="0.25">
      <c r="K197" s="11">
        <v>1.19</v>
      </c>
      <c r="L197" s="11">
        <v>0.3</v>
      </c>
      <c r="N197" s="11">
        <v>1.7</v>
      </c>
      <c r="O197">
        <v>19</v>
      </c>
      <c r="P197">
        <v>650</v>
      </c>
      <c r="Q197">
        <v>76</v>
      </c>
      <c r="R197" s="11">
        <v>2</v>
      </c>
      <c r="S197">
        <f>86+18</f>
        <v>104</v>
      </c>
      <c r="U197">
        <v>3379</v>
      </c>
      <c r="W197" s="11">
        <v>1.51</v>
      </c>
      <c r="X197" s="13">
        <v>0.3</v>
      </c>
      <c r="Y197">
        <v>5</v>
      </c>
      <c r="Z197">
        <f t="shared" si="23"/>
        <v>9.9972602739726035</v>
      </c>
      <c r="AA197">
        <v>123</v>
      </c>
      <c r="AB197">
        <v>392</v>
      </c>
      <c r="AD197">
        <v>2</v>
      </c>
      <c r="AE197">
        <f>250*0.6</f>
        <v>150</v>
      </c>
      <c r="AF197">
        <v>434</v>
      </c>
    </row>
    <row r="198" spans="11:32" x14ac:dyDescent="0.25">
      <c r="K198" s="11">
        <v>1.19</v>
      </c>
      <c r="L198" s="11">
        <v>0.3</v>
      </c>
      <c r="N198" s="11">
        <v>2</v>
      </c>
      <c r="O198">
        <v>19</v>
      </c>
      <c r="P198">
        <v>650</v>
      </c>
      <c r="Q198">
        <v>76</v>
      </c>
      <c r="R198" s="11">
        <v>2</v>
      </c>
      <c r="S198">
        <f>52</f>
        <v>52</v>
      </c>
      <c r="U198">
        <v>2623</v>
      </c>
      <c r="W198" s="11">
        <v>1.51</v>
      </c>
      <c r="X198" s="13">
        <v>0.3</v>
      </c>
      <c r="Y198">
        <v>5</v>
      </c>
      <c r="Z198">
        <f t="shared" si="23"/>
        <v>9.9972602739726035</v>
      </c>
      <c r="AA198">
        <v>123</v>
      </c>
      <c r="AB198">
        <v>392</v>
      </c>
      <c r="AD198">
        <v>2</v>
      </c>
      <c r="AE198">
        <f>250*0.8</f>
        <v>200</v>
      </c>
      <c r="AF198">
        <v>438</v>
      </c>
    </row>
    <row r="199" spans="11:32" x14ac:dyDescent="0.25">
      <c r="K199" s="11">
        <v>1.19</v>
      </c>
      <c r="L199" s="11">
        <v>0.3</v>
      </c>
      <c r="N199" s="11">
        <v>5</v>
      </c>
      <c r="O199">
        <v>19</v>
      </c>
      <c r="P199">
        <v>650</v>
      </c>
      <c r="Q199">
        <v>76</v>
      </c>
      <c r="R199" s="11">
        <v>2</v>
      </c>
      <c r="S199">
        <v>0</v>
      </c>
      <c r="U199">
        <v>1571</v>
      </c>
      <c r="W199" s="11">
        <v>1.51</v>
      </c>
      <c r="X199" s="13">
        <v>0.3</v>
      </c>
      <c r="Y199">
        <v>5</v>
      </c>
      <c r="Z199">
        <f t="shared" si="23"/>
        <v>9.9972602739726035</v>
      </c>
      <c r="AA199">
        <v>123</v>
      </c>
      <c r="AB199">
        <v>392</v>
      </c>
      <c r="AD199">
        <v>2</v>
      </c>
      <c r="AE199">
        <v>250</v>
      </c>
      <c r="AF199">
        <v>408</v>
      </c>
    </row>
    <row r="200" spans="11:32" x14ac:dyDescent="0.25">
      <c r="K200" s="11">
        <v>1.19</v>
      </c>
      <c r="L200" s="11">
        <v>0.3</v>
      </c>
      <c r="N200" s="11">
        <v>1.5</v>
      </c>
      <c r="O200">
        <v>19</v>
      </c>
      <c r="P200">
        <v>650</v>
      </c>
      <c r="Q200">
        <v>49</v>
      </c>
      <c r="R200">
        <v>3</v>
      </c>
      <c r="S200">
        <f>125+39</f>
        <v>164</v>
      </c>
      <c r="U200">
        <v>2822</v>
      </c>
      <c r="W200" s="11">
        <v>1.51</v>
      </c>
      <c r="X200" s="13">
        <v>0.3</v>
      </c>
      <c r="Y200">
        <v>5</v>
      </c>
      <c r="Z200">
        <f t="shared" si="23"/>
        <v>9.9972602739726035</v>
      </c>
      <c r="AA200">
        <v>123</v>
      </c>
      <c r="AB200">
        <v>392</v>
      </c>
      <c r="AD200">
        <v>2</v>
      </c>
      <c r="AE200">
        <f>250*1.2</f>
        <v>300</v>
      </c>
      <c r="AF200">
        <v>429</v>
      </c>
    </row>
    <row r="201" spans="11:32" x14ac:dyDescent="0.25">
      <c r="K201" s="11">
        <v>1.19</v>
      </c>
      <c r="L201" s="11">
        <v>0.3</v>
      </c>
      <c r="N201" s="11">
        <v>1.7</v>
      </c>
      <c r="O201">
        <v>19</v>
      </c>
      <c r="P201">
        <v>650</v>
      </c>
      <c r="Q201">
        <v>49</v>
      </c>
      <c r="R201">
        <v>3</v>
      </c>
      <c r="S201">
        <f>86+18</f>
        <v>104</v>
      </c>
      <c r="U201">
        <v>2579</v>
      </c>
      <c r="W201" s="11">
        <v>1.51</v>
      </c>
      <c r="X201" s="13">
        <v>0.3</v>
      </c>
      <c r="Y201">
        <v>5</v>
      </c>
      <c r="Z201">
        <f t="shared" si="23"/>
        <v>9.9972602739726035</v>
      </c>
      <c r="AA201">
        <v>123</v>
      </c>
      <c r="AB201">
        <v>392</v>
      </c>
      <c r="AD201">
        <v>2</v>
      </c>
      <c r="AE201">
        <f>250*1.4</f>
        <v>350</v>
      </c>
      <c r="AF201">
        <v>429</v>
      </c>
    </row>
    <row r="202" spans="11:32" x14ac:dyDescent="0.25">
      <c r="K202" s="11">
        <v>1.19</v>
      </c>
      <c r="L202" s="11">
        <v>0.3</v>
      </c>
      <c r="N202" s="11">
        <v>2</v>
      </c>
      <c r="O202">
        <v>19</v>
      </c>
      <c r="P202">
        <v>650</v>
      </c>
      <c r="Q202">
        <v>49</v>
      </c>
      <c r="R202">
        <v>3</v>
      </c>
      <c r="S202">
        <f>52</f>
        <v>52</v>
      </c>
      <c r="U202">
        <v>2167</v>
      </c>
      <c r="W202" s="11">
        <v>1.48</v>
      </c>
      <c r="X202" s="13">
        <v>0.3</v>
      </c>
      <c r="Y202" s="13">
        <v>5</v>
      </c>
      <c r="Z202" s="11">
        <v>10.4</v>
      </c>
      <c r="AA202" s="11">
        <v>46.7</v>
      </c>
      <c r="AB202" s="11">
        <v>465</v>
      </c>
      <c r="AD202">
        <v>1</v>
      </c>
      <c r="AE202">
        <f>1154*0.3</f>
        <v>346.2</v>
      </c>
      <c r="AF202">
        <v>592.03</v>
      </c>
    </row>
    <row r="203" spans="11:32" x14ac:dyDescent="0.25">
      <c r="K203" s="11">
        <v>1.19</v>
      </c>
      <c r="L203" s="11">
        <v>0.3</v>
      </c>
      <c r="N203" s="11">
        <v>5</v>
      </c>
      <c r="O203">
        <v>19</v>
      </c>
      <c r="P203">
        <v>650</v>
      </c>
      <c r="Q203">
        <v>49</v>
      </c>
      <c r="R203">
        <v>3</v>
      </c>
      <c r="S203">
        <v>0</v>
      </c>
      <c r="U203">
        <v>1274</v>
      </c>
      <c r="W203" s="11">
        <v>1.48</v>
      </c>
      <c r="X203" s="13">
        <v>0.3</v>
      </c>
      <c r="Y203" s="13">
        <v>5</v>
      </c>
      <c r="Z203" s="11">
        <v>10.4</v>
      </c>
      <c r="AA203" s="11">
        <v>46.7</v>
      </c>
      <c r="AB203" s="11">
        <v>465</v>
      </c>
      <c r="AD203">
        <v>2</v>
      </c>
      <c r="AE203">
        <f>1154*0.3</f>
        <v>346.2</v>
      </c>
      <c r="AF203">
        <v>626.63</v>
      </c>
    </row>
    <row r="204" spans="11:32" x14ac:dyDescent="0.25">
      <c r="K204" s="11">
        <v>1.19</v>
      </c>
      <c r="L204" s="11">
        <v>0.3</v>
      </c>
      <c r="N204" s="11">
        <v>1.5</v>
      </c>
      <c r="O204">
        <v>19</v>
      </c>
      <c r="P204">
        <v>650</v>
      </c>
      <c r="Q204">
        <v>103</v>
      </c>
      <c r="R204">
        <v>4</v>
      </c>
      <c r="S204">
        <f>125+39</f>
        <v>164</v>
      </c>
      <c r="U204">
        <v>3740</v>
      </c>
      <c r="W204" s="11">
        <v>1.45</v>
      </c>
      <c r="X204" s="13">
        <v>0.3</v>
      </c>
      <c r="Y204" s="13">
        <v>5</v>
      </c>
      <c r="Z204">
        <v>10.4</v>
      </c>
      <c r="AA204" s="11">
        <v>46.7</v>
      </c>
      <c r="AB204" s="11">
        <v>345</v>
      </c>
      <c r="AD204">
        <v>1</v>
      </c>
      <c r="AE204">
        <f>750*0.46</f>
        <v>345</v>
      </c>
      <c r="AF204">
        <v>636.6</v>
      </c>
    </row>
    <row r="205" spans="11:32" x14ac:dyDescent="0.25">
      <c r="K205" s="11">
        <v>1.19</v>
      </c>
      <c r="L205" s="11">
        <v>0.3</v>
      </c>
      <c r="N205" s="11">
        <v>1.7</v>
      </c>
      <c r="O205">
        <v>19</v>
      </c>
      <c r="P205">
        <v>650</v>
      </c>
      <c r="Q205">
        <v>103</v>
      </c>
      <c r="R205">
        <v>4</v>
      </c>
      <c r="S205">
        <f>86+18</f>
        <v>104</v>
      </c>
      <c r="U205">
        <v>3280</v>
      </c>
      <c r="W205" s="11">
        <v>1.45</v>
      </c>
      <c r="X205" s="13">
        <v>0.3</v>
      </c>
      <c r="Y205" s="13">
        <v>5</v>
      </c>
      <c r="Z205">
        <v>10.4</v>
      </c>
      <c r="AA205" s="11">
        <v>46.7</v>
      </c>
      <c r="AB205" s="11">
        <v>465</v>
      </c>
      <c r="AD205">
        <v>1</v>
      </c>
      <c r="AE205">
        <f t="shared" ref="AE205:AE206" si="24">750*0.46</f>
        <v>345</v>
      </c>
      <c r="AF205">
        <v>770.4</v>
      </c>
    </row>
    <row r="206" spans="11:32" x14ac:dyDescent="0.25">
      <c r="K206" s="11">
        <v>1.19</v>
      </c>
      <c r="L206" s="11">
        <v>0.3</v>
      </c>
      <c r="N206" s="11">
        <v>2</v>
      </c>
      <c r="O206">
        <v>19</v>
      </c>
      <c r="P206">
        <v>650</v>
      </c>
      <c r="Q206">
        <v>103</v>
      </c>
      <c r="R206">
        <v>4</v>
      </c>
      <c r="S206">
        <f>52</f>
        <v>52</v>
      </c>
      <c r="U206">
        <v>2300</v>
      </c>
      <c r="W206" s="11">
        <v>1.45</v>
      </c>
      <c r="X206" s="13">
        <v>0.3</v>
      </c>
      <c r="Y206" s="13">
        <v>5</v>
      </c>
      <c r="Z206">
        <v>10.4</v>
      </c>
      <c r="AA206" s="11">
        <v>46.7</v>
      </c>
      <c r="AB206" s="11">
        <v>585</v>
      </c>
      <c r="AD206">
        <v>1</v>
      </c>
      <c r="AE206">
        <f t="shared" si="24"/>
        <v>345</v>
      </c>
      <c r="AF206">
        <v>822.3</v>
      </c>
    </row>
    <row r="207" spans="11:32" x14ac:dyDescent="0.25">
      <c r="K207" s="11">
        <v>1.19</v>
      </c>
      <c r="L207" s="11">
        <v>0.3</v>
      </c>
      <c r="N207" s="11">
        <v>5</v>
      </c>
      <c r="O207">
        <v>19</v>
      </c>
      <c r="P207">
        <v>650</v>
      </c>
      <c r="Q207">
        <v>103</v>
      </c>
      <c r="R207">
        <v>4</v>
      </c>
      <c r="S207">
        <v>0</v>
      </c>
      <c r="U207">
        <v>1140</v>
      </c>
      <c r="W207" s="11">
        <v>1.33</v>
      </c>
      <c r="X207" s="11">
        <v>0.35</v>
      </c>
      <c r="Y207" s="11">
        <v>5</v>
      </c>
      <c r="Z207" s="11">
        <v>11</v>
      </c>
      <c r="AA207" s="11">
        <v>46.7</v>
      </c>
      <c r="AB207" s="11">
        <v>450</v>
      </c>
      <c r="AD207" s="11">
        <v>1</v>
      </c>
      <c r="AE207" s="11">
        <v>0</v>
      </c>
      <c r="AF207" s="11">
        <v>374.65</v>
      </c>
    </row>
    <row r="208" spans="11:32" x14ac:dyDescent="0.25">
      <c r="K208" s="11">
        <v>1.42</v>
      </c>
      <c r="L208" s="11">
        <v>0.3</v>
      </c>
      <c r="N208" s="11">
        <v>5</v>
      </c>
      <c r="O208">
        <v>15.6</v>
      </c>
      <c r="P208">
        <v>463</v>
      </c>
      <c r="Q208">
        <v>587.1</v>
      </c>
      <c r="R208">
        <v>1</v>
      </c>
      <c r="S208">
        <v>140</v>
      </c>
      <c r="U208">
        <v>3098</v>
      </c>
      <c r="W208" s="11">
        <v>1.33</v>
      </c>
      <c r="X208" s="11">
        <v>0.35</v>
      </c>
      <c r="Y208" s="11">
        <v>5</v>
      </c>
      <c r="Z208" s="11">
        <v>11</v>
      </c>
      <c r="AA208" s="11">
        <v>46.7</v>
      </c>
      <c r="AB208" s="11">
        <v>450</v>
      </c>
      <c r="AD208" s="11">
        <v>1</v>
      </c>
      <c r="AE208" s="11">
        <v>240</v>
      </c>
      <c r="AF208" s="11">
        <v>381.86</v>
      </c>
    </row>
    <row r="209" spans="11:32" x14ac:dyDescent="0.25">
      <c r="K209" s="11">
        <v>1.42</v>
      </c>
      <c r="L209" s="11">
        <v>0.3</v>
      </c>
      <c r="N209" s="11">
        <v>5</v>
      </c>
      <c r="O209">
        <v>15.6</v>
      </c>
      <c r="P209">
        <v>463</v>
      </c>
      <c r="Q209">
        <v>534.4</v>
      </c>
      <c r="R209">
        <v>1</v>
      </c>
      <c r="S209">
        <v>140</v>
      </c>
      <c r="U209">
        <v>3028</v>
      </c>
      <c r="W209" s="11">
        <v>1.33</v>
      </c>
      <c r="X209" s="11">
        <v>0.35</v>
      </c>
      <c r="Y209" s="11">
        <v>5</v>
      </c>
      <c r="Z209" s="11">
        <v>11</v>
      </c>
      <c r="AA209" s="11">
        <v>46.7</v>
      </c>
      <c r="AB209" s="11">
        <v>450</v>
      </c>
      <c r="AD209" s="11">
        <v>1</v>
      </c>
      <c r="AE209" s="11">
        <v>360</v>
      </c>
      <c r="AF209" s="11">
        <v>397.17</v>
      </c>
    </row>
    <row r="210" spans="11:32" x14ac:dyDescent="0.25">
      <c r="K210" s="11">
        <v>1.42</v>
      </c>
      <c r="L210" s="11">
        <v>0.3</v>
      </c>
      <c r="N210" s="11">
        <v>5</v>
      </c>
      <c r="O210">
        <v>15.6</v>
      </c>
      <c r="P210">
        <v>463</v>
      </c>
      <c r="Q210">
        <v>481.7</v>
      </c>
      <c r="R210">
        <v>1</v>
      </c>
      <c r="S210">
        <v>140</v>
      </c>
      <c r="U210">
        <v>2806</v>
      </c>
      <c r="W210" s="11">
        <v>1.33</v>
      </c>
      <c r="X210" s="11">
        <v>0.35</v>
      </c>
      <c r="Y210" s="11">
        <v>5</v>
      </c>
      <c r="Z210" s="11">
        <v>11</v>
      </c>
      <c r="AA210" s="11">
        <v>46.7</v>
      </c>
      <c r="AB210" s="11">
        <v>450</v>
      </c>
      <c r="AD210" s="11">
        <v>1</v>
      </c>
      <c r="AE210" s="11">
        <v>480</v>
      </c>
      <c r="AF210" s="11">
        <v>400.17</v>
      </c>
    </row>
    <row r="211" spans="11:32" x14ac:dyDescent="0.25">
      <c r="K211" s="11">
        <v>1.42</v>
      </c>
      <c r="L211" s="11">
        <v>0.3</v>
      </c>
      <c r="N211" s="11">
        <v>5</v>
      </c>
      <c r="O211">
        <v>15.6</v>
      </c>
      <c r="P211">
        <v>463</v>
      </c>
      <c r="Q211">
        <v>429</v>
      </c>
      <c r="R211">
        <v>1</v>
      </c>
      <c r="S211">
        <v>140</v>
      </c>
      <c r="U211">
        <v>2598</v>
      </c>
      <c r="W211" s="11">
        <v>1.33</v>
      </c>
      <c r="X211" s="11">
        <v>4.6100000000000003</v>
      </c>
      <c r="Y211" s="11">
        <v>5</v>
      </c>
      <c r="Z211" s="11">
        <v>11</v>
      </c>
      <c r="AA211" s="11">
        <v>46.7</v>
      </c>
      <c r="AB211" s="11">
        <v>450</v>
      </c>
      <c r="AD211" s="11">
        <v>1</v>
      </c>
      <c r="AE211" s="11">
        <v>0</v>
      </c>
      <c r="AF211" s="11">
        <v>338.69</v>
      </c>
    </row>
    <row r="212" spans="11:32" x14ac:dyDescent="0.25">
      <c r="K212" s="11">
        <v>1.42</v>
      </c>
      <c r="L212" s="11">
        <v>0.3</v>
      </c>
      <c r="N212" s="11">
        <v>5</v>
      </c>
      <c r="O212">
        <v>15.6</v>
      </c>
      <c r="P212">
        <v>463</v>
      </c>
      <c r="Q212">
        <v>376.3</v>
      </c>
      <c r="R212">
        <v>1</v>
      </c>
      <c r="S212">
        <v>140</v>
      </c>
      <c r="U212">
        <v>2306</v>
      </c>
      <c r="W212" s="11">
        <v>1.33</v>
      </c>
      <c r="X212" s="11">
        <v>4.6100000000000003</v>
      </c>
      <c r="Y212" s="11">
        <v>5</v>
      </c>
      <c r="Z212" s="11">
        <v>11</v>
      </c>
      <c r="AA212" s="11">
        <v>46.7</v>
      </c>
      <c r="AB212" s="11">
        <v>450</v>
      </c>
      <c r="AD212" s="11">
        <v>1</v>
      </c>
      <c r="AE212" s="11">
        <v>240</v>
      </c>
      <c r="AF212" s="11">
        <v>343.65</v>
      </c>
    </row>
    <row r="213" spans="11:32" x14ac:dyDescent="0.25">
      <c r="K213" s="11">
        <v>1.42</v>
      </c>
      <c r="L213" s="11">
        <v>0.3</v>
      </c>
      <c r="N213" s="11">
        <v>5</v>
      </c>
      <c r="O213">
        <v>15.6</v>
      </c>
      <c r="P213">
        <v>463</v>
      </c>
      <c r="Q213">
        <v>323.60000000000002</v>
      </c>
      <c r="R213">
        <v>1</v>
      </c>
      <c r="S213">
        <v>140</v>
      </c>
      <c r="U213">
        <v>2058</v>
      </c>
      <c r="W213" s="11">
        <v>1.33</v>
      </c>
      <c r="X213" s="11">
        <v>4.6100000000000003</v>
      </c>
      <c r="Y213" s="11">
        <v>5</v>
      </c>
      <c r="Z213" s="11">
        <v>11</v>
      </c>
      <c r="AA213" s="11">
        <v>46.7</v>
      </c>
      <c r="AB213" s="11">
        <v>450</v>
      </c>
      <c r="AD213" s="11">
        <v>1</v>
      </c>
      <c r="AE213" s="11">
        <v>360</v>
      </c>
      <c r="AF213" s="11">
        <v>347.19</v>
      </c>
    </row>
    <row r="214" spans="11:32" x14ac:dyDescent="0.25">
      <c r="K214" s="11">
        <v>1.42</v>
      </c>
      <c r="L214" s="11">
        <v>0.3</v>
      </c>
      <c r="N214" s="11">
        <v>5</v>
      </c>
      <c r="O214">
        <v>15.6</v>
      </c>
      <c r="P214">
        <v>557</v>
      </c>
      <c r="Q214">
        <v>587.1</v>
      </c>
      <c r="R214">
        <v>2</v>
      </c>
      <c r="S214">
        <v>140</v>
      </c>
      <c r="U214">
        <v>3237</v>
      </c>
      <c r="W214" s="11">
        <v>1.33</v>
      </c>
      <c r="X214" s="11">
        <v>4.6100000000000003</v>
      </c>
      <c r="Y214" s="11">
        <v>5</v>
      </c>
      <c r="Z214" s="11">
        <v>11</v>
      </c>
      <c r="AA214" s="11">
        <v>46.7</v>
      </c>
      <c r="AB214" s="11">
        <v>450</v>
      </c>
      <c r="AD214" s="11">
        <v>1</v>
      </c>
      <c r="AE214" s="11">
        <v>480</v>
      </c>
      <c r="AF214" s="11">
        <v>359.59</v>
      </c>
    </row>
    <row r="215" spans="11:32" x14ac:dyDescent="0.25">
      <c r="K215" s="11">
        <v>1.42</v>
      </c>
      <c r="L215" s="11">
        <v>0.3</v>
      </c>
      <c r="N215" s="11">
        <v>5</v>
      </c>
      <c r="O215">
        <v>15.6</v>
      </c>
      <c r="P215">
        <v>557</v>
      </c>
      <c r="Q215">
        <v>534.4</v>
      </c>
      <c r="R215">
        <v>2</v>
      </c>
      <c r="S215">
        <v>140</v>
      </c>
      <c r="U215">
        <v>3191</v>
      </c>
      <c r="W215" s="11">
        <v>1.33</v>
      </c>
      <c r="X215" s="11">
        <v>8.0399999999999991</v>
      </c>
      <c r="Y215" s="11">
        <v>5</v>
      </c>
      <c r="Z215" s="11">
        <v>11</v>
      </c>
      <c r="AA215" s="11">
        <v>46.7</v>
      </c>
      <c r="AB215" s="11">
        <v>450</v>
      </c>
      <c r="AD215" s="11">
        <v>1</v>
      </c>
      <c r="AE215" s="11">
        <v>0</v>
      </c>
      <c r="AF215" s="11">
        <v>307.49</v>
      </c>
    </row>
    <row r="216" spans="11:32" x14ac:dyDescent="0.25">
      <c r="K216" s="11">
        <v>1.42</v>
      </c>
      <c r="L216" s="11">
        <v>0.3</v>
      </c>
      <c r="N216" s="11">
        <v>5</v>
      </c>
      <c r="O216">
        <v>15.6</v>
      </c>
      <c r="P216">
        <v>557</v>
      </c>
      <c r="Q216">
        <v>481.7</v>
      </c>
      <c r="R216">
        <v>2</v>
      </c>
      <c r="S216">
        <v>140</v>
      </c>
      <c r="U216">
        <v>2939</v>
      </c>
      <c r="W216" s="11">
        <v>1.33</v>
      </c>
      <c r="X216" s="11">
        <v>8.0399999999999991</v>
      </c>
      <c r="Y216" s="11">
        <v>5</v>
      </c>
      <c r="Z216" s="11">
        <v>11</v>
      </c>
      <c r="AA216" s="11">
        <v>46.7</v>
      </c>
      <c r="AB216" s="11">
        <v>450</v>
      </c>
      <c r="AD216" s="11">
        <v>1</v>
      </c>
      <c r="AE216" s="11">
        <v>240</v>
      </c>
      <c r="AF216" s="11">
        <v>325.35000000000002</v>
      </c>
    </row>
    <row r="217" spans="11:32" x14ac:dyDescent="0.25">
      <c r="K217" s="11">
        <v>1.42</v>
      </c>
      <c r="L217" s="11">
        <v>0.3</v>
      </c>
      <c r="N217" s="11">
        <v>5</v>
      </c>
      <c r="O217">
        <v>15.6</v>
      </c>
      <c r="P217">
        <v>557</v>
      </c>
      <c r="Q217">
        <v>429</v>
      </c>
      <c r="R217">
        <v>2</v>
      </c>
      <c r="S217">
        <v>140</v>
      </c>
      <c r="U217">
        <v>2642</v>
      </c>
      <c r="W217" s="11">
        <v>1.33</v>
      </c>
      <c r="X217" s="11">
        <v>8.0399999999999991</v>
      </c>
      <c r="Y217" s="11">
        <v>5</v>
      </c>
      <c r="Z217" s="11">
        <v>11</v>
      </c>
      <c r="AA217" s="11">
        <v>46.7</v>
      </c>
      <c r="AB217" s="11">
        <v>450</v>
      </c>
      <c r="AD217" s="11">
        <v>1</v>
      </c>
      <c r="AE217" s="11">
        <v>360</v>
      </c>
      <c r="AF217" s="11">
        <v>336.16</v>
      </c>
    </row>
    <row r="218" spans="11:32" x14ac:dyDescent="0.25">
      <c r="K218" s="11">
        <v>1.42</v>
      </c>
      <c r="L218" s="11">
        <v>0.3</v>
      </c>
      <c r="N218" s="11">
        <v>5</v>
      </c>
      <c r="O218">
        <v>15.6</v>
      </c>
      <c r="P218">
        <v>557</v>
      </c>
      <c r="Q218">
        <v>376.3</v>
      </c>
      <c r="R218">
        <v>2</v>
      </c>
      <c r="S218">
        <v>140</v>
      </c>
      <c r="U218">
        <v>2371</v>
      </c>
      <c r="W218" s="11">
        <v>1.33</v>
      </c>
      <c r="X218" s="11">
        <v>8.0399999999999991</v>
      </c>
      <c r="Y218" s="11">
        <v>5</v>
      </c>
      <c r="Z218" s="11">
        <v>11</v>
      </c>
      <c r="AA218" s="11">
        <v>46.7</v>
      </c>
      <c r="AB218" s="11">
        <v>450</v>
      </c>
      <c r="AD218" s="11">
        <v>1</v>
      </c>
      <c r="AE218" s="11">
        <v>480</v>
      </c>
      <c r="AF218" s="11">
        <v>337</v>
      </c>
    </row>
    <row r="219" spans="11:32" x14ac:dyDescent="0.25">
      <c r="K219" s="11">
        <v>1.42</v>
      </c>
      <c r="L219" s="11">
        <v>0.3</v>
      </c>
      <c r="N219" s="11">
        <v>5</v>
      </c>
      <c r="O219">
        <v>15.6</v>
      </c>
      <c r="P219">
        <v>557</v>
      </c>
      <c r="Q219">
        <v>323.60000000000002</v>
      </c>
      <c r="R219">
        <v>2</v>
      </c>
      <c r="S219">
        <v>140</v>
      </c>
      <c r="U219">
        <v>2140</v>
      </c>
      <c r="W219" s="11">
        <v>1.2</v>
      </c>
      <c r="X219" s="13">
        <v>0.3</v>
      </c>
      <c r="Y219" s="13">
        <v>5</v>
      </c>
      <c r="Z219" s="13">
        <v>7</v>
      </c>
      <c r="AA219" s="11">
        <v>210.6</v>
      </c>
      <c r="AB219" s="11">
        <v>777</v>
      </c>
      <c r="AD219" s="11">
        <v>1</v>
      </c>
      <c r="AE219" s="11">
        <v>300</v>
      </c>
      <c r="AF219" s="11">
        <v>487.14</v>
      </c>
    </row>
    <row r="220" spans="11:32" x14ac:dyDescent="0.25">
      <c r="K220" s="11">
        <v>1.42</v>
      </c>
      <c r="L220" s="11">
        <v>0.3</v>
      </c>
      <c r="N220" s="11">
        <v>5</v>
      </c>
      <c r="O220">
        <v>15.6</v>
      </c>
      <c r="P220">
        <v>557</v>
      </c>
      <c r="Q220">
        <v>587.1</v>
      </c>
      <c r="R220">
        <v>1</v>
      </c>
      <c r="S220">
        <v>80</v>
      </c>
      <c r="U220">
        <v>2169</v>
      </c>
      <c r="W220" s="11">
        <v>1.59</v>
      </c>
      <c r="X220" s="13">
        <v>0.3</v>
      </c>
      <c r="Y220" s="13">
        <v>5</v>
      </c>
      <c r="Z220" s="11">
        <v>11</v>
      </c>
      <c r="AA220" s="11">
        <v>34.1</v>
      </c>
      <c r="AB220" s="11">
        <v>298.93</v>
      </c>
      <c r="AD220" s="11">
        <v>1</v>
      </c>
      <c r="AE220" s="11">
        <v>300</v>
      </c>
      <c r="AF220" s="11">
        <v>432.55</v>
      </c>
    </row>
    <row r="221" spans="11:32" x14ac:dyDescent="0.25">
      <c r="K221" s="11">
        <v>1.42</v>
      </c>
      <c r="L221" s="11">
        <v>0.3</v>
      </c>
      <c r="N221" s="11">
        <v>5</v>
      </c>
      <c r="O221">
        <v>15.6</v>
      </c>
      <c r="P221">
        <v>557</v>
      </c>
      <c r="Q221">
        <v>587.1</v>
      </c>
      <c r="R221">
        <v>1</v>
      </c>
      <c r="S221">
        <v>120</v>
      </c>
      <c r="U221">
        <v>2520</v>
      </c>
      <c r="W221" s="11">
        <v>1.59</v>
      </c>
      <c r="X221" s="13">
        <v>0.3</v>
      </c>
      <c r="Y221" s="13">
        <v>5</v>
      </c>
      <c r="Z221" s="11">
        <v>11</v>
      </c>
      <c r="AA221" s="11">
        <v>34.1</v>
      </c>
      <c r="AB221" s="11">
        <v>309.85000000000002</v>
      </c>
      <c r="AD221" s="11">
        <v>1</v>
      </c>
      <c r="AE221" s="11">
        <v>300</v>
      </c>
      <c r="AF221" s="11">
        <v>445.95</v>
      </c>
    </row>
    <row r="222" spans="11:32" x14ac:dyDescent="0.25">
      <c r="K222" s="11">
        <v>1.42</v>
      </c>
      <c r="L222" s="11">
        <v>0.3</v>
      </c>
      <c r="N222" s="11">
        <v>5</v>
      </c>
      <c r="O222">
        <v>15.6</v>
      </c>
      <c r="P222">
        <v>557</v>
      </c>
      <c r="Q222">
        <v>587.1</v>
      </c>
      <c r="R222">
        <v>1</v>
      </c>
      <c r="S222">
        <v>160</v>
      </c>
      <c r="U222">
        <v>2855</v>
      </c>
      <c r="W222" s="11">
        <v>1.59</v>
      </c>
      <c r="X222" s="13">
        <v>0.3</v>
      </c>
      <c r="Y222" s="13">
        <v>5</v>
      </c>
      <c r="Z222" s="11">
        <v>11</v>
      </c>
      <c r="AA222" s="11">
        <v>34.1</v>
      </c>
      <c r="AB222" s="11">
        <v>324.57</v>
      </c>
      <c r="AD222" s="11">
        <v>1</v>
      </c>
      <c r="AE222" s="11">
        <v>300</v>
      </c>
      <c r="AF222" s="11">
        <v>474.57</v>
      </c>
    </row>
    <row r="223" spans="11:32" x14ac:dyDescent="0.25">
      <c r="K223" s="11">
        <v>1.42</v>
      </c>
      <c r="L223" s="11">
        <v>0.3</v>
      </c>
      <c r="N223" s="11">
        <v>5</v>
      </c>
      <c r="O223">
        <v>15.6</v>
      </c>
      <c r="P223">
        <v>557</v>
      </c>
      <c r="Q223">
        <v>587.1</v>
      </c>
      <c r="R223">
        <v>1</v>
      </c>
      <c r="S223">
        <v>200</v>
      </c>
      <c r="U223">
        <v>3051</v>
      </c>
      <c r="W223" s="11">
        <v>1.59</v>
      </c>
      <c r="X223" s="13">
        <v>0.3</v>
      </c>
      <c r="Y223" s="13">
        <v>5</v>
      </c>
      <c r="Z223" s="11">
        <v>11</v>
      </c>
      <c r="AA223" s="11">
        <v>34.1</v>
      </c>
      <c r="AB223" s="11">
        <v>260.95</v>
      </c>
      <c r="AD223" s="11">
        <v>1</v>
      </c>
      <c r="AE223" s="11">
        <v>300</v>
      </c>
      <c r="AF223" s="11">
        <v>430.17</v>
      </c>
    </row>
    <row r="224" spans="11:32" x14ac:dyDescent="0.25">
      <c r="K224" s="11">
        <v>1.42</v>
      </c>
      <c r="L224" s="11">
        <v>0.3</v>
      </c>
      <c r="N224" s="11">
        <v>5</v>
      </c>
      <c r="O224">
        <v>15.6</v>
      </c>
      <c r="P224">
        <v>557</v>
      </c>
      <c r="Q224">
        <v>587.1</v>
      </c>
      <c r="R224">
        <v>2</v>
      </c>
      <c r="S224">
        <v>80</v>
      </c>
      <c r="U224">
        <v>2328</v>
      </c>
      <c r="W224" s="11">
        <v>1.59</v>
      </c>
      <c r="X224" s="13">
        <v>0.3</v>
      </c>
      <c r="Y224" s="13">
        <v>5</v>
      </c>
      <c r="Z224" s="11">
        <v>11</v>
      </c>
      <c r="AA224" s="11">
        <v>34.1</v>
      </c>
      <c r="AB224" s="11">
        <v>284.67</v>
      </c>
      <c r="AD224" s="11">
        <v>1</v>
      </c>
      <c r="AE224" s="11">
        <v>300</v>
      </c>
      <c r="AF224" s="11">
        <v>440.71</v>
      </c>
    </row>
    <row r="225" spans="11:32" x14ac:dyDescent="0.25">
      <c r="K225" s="11">
        <v>1.42</v>
      </c>
      <c r="L225" s="11">
        <v>0.3</v>
      </c>
      <c r="N225" s="11">
        <v>5</v>
      </c>
      <c r="O225">
        <v>15.6</v>
      </c>
      <c r="P225">
        <v>557</v>
      </c>
      <c r="Q225">
        <v>587.1</v>
      </c>
      <c r="R225">
        <v>2</v>
      </c>
      <c r="S225">
        <v>120</v>
      </c>
      <c r="U225">
        <v>2618</v>
      </c>
      <c r="W225" s="11">
        <v>1.59</v>
      </c>
      <c r="X225" s="13">
        <v>0.3</v>
      </c>
      <c r="Y225" s="13">
        <v>5</v>
      </c>
      <c r="Z225" s="11">
        <v>11</v>
      </c>
      <c r="AA225" s="11">
        <v>34.1</v>
      </c>
      <c r="AB225" s="11">
        <v>308.38</v>
      </c>
      <c r="AD225" s="11">
        <v>1</v>
      </c>
      <c r="AE225" s="11">
        <v>300</v>
      </c>
      <c r="AF225" s="11">
        <v>450.61</v>
      </c>
    </row>
    <row r="226" spans="11:32" x14ac:dyDescent="0.25">
      <c r="K226" s="11">
        <v>1.42</v>
      </c>
      <c r="L226" s="11">
        <v>0.3</v>
      </c>
      <c r="N226" s="11">
        <v>5</v>
      </c>
      <c r="O226">
        <v>15.6</v>
      </c>
      <c r="P226">
        <v>557</v>
      </c>
      <c r="Q226">
        <v>587.1</v>
      </c>
      <c r="R226">
        <v>2</v>
      </c>
      <c r="S226">
        <v>160</v>
      </c>
      <c r="U226">
        <v>2987</v>
      </c>
      <c r="W226" s="11">
        <v>1.59</v>
      </c>
      <c r="X226" s="13">
        <v>0.3</v>
      </c>
      <c r="Y226" s="13">
        <v>5</v>
      </c>
      <c r="Z226" s="11">
        <v>11</v>
      </c>
      <c r="AA226" s="11">
        <v>34.1</v>
      </c>
      <c r="AB226" s="11">
        <v>288.81</v>
      </c>
      <c r="AD226" s="11">
        <v>1</v>
      </c>
      <c r="AE226" s="11">
        <v>300</v>
      </c>
      <c r="AF226" s="11">
        <v>418.51</v>
      </c>
    </row>
    <row r="227" spans="11:32" x14ac:dyDescent="0.25">
      <c r="K227" s="11">
        <v>1.42</v>
      </c>
      <c r="L227" s="11">
        <v>0.3</v>
      </c>
      <c r="N227" s="11">
        <v>5</v>
      </c>
      <c r="O227">
        <v>15.6</v>
      </c>
      <c r="P227">
        <v>557</v>
      </c>
      <c r="Q227">
        <v>587.1</v>
      </c>
      <c r="R227">
        <v>2</v>
      </c>
      <c r="S227">
        <v>200</v>
      </c>
      <c r="U227">
        <v>3080</v>
      </c>
      <c r="W227" s="11">
        <v>1.59</v>
      </c>
      <c r="X227" s="13">
        <v>0.3</v>
      </c>
      <c r="Y227" s="13">
        <v>5</v>
      </c>
      <c r="Z227" s="11">
        <v>11</v>
      </c>
      <c r="AA227" s="11">
        <v>34.1</v>
      </c>
      <c r="AB227" s="11">
        <v>304.17</v>
      </c>
      <c r="AD227" s="11">
        <v>1</v>
      </c>
      <c r="AE227" s="11">
        <v>300</v>
      </c>
      <c r="AF227" s="11">
        <v>433.72</v>
      </c>
    </row>
    <row r="228" spans="11:32" x14ac:dyDescent="0.25">
      <c r="K228" s="11">
        <v>1.36</v>
      </c>
      <c r="L228" s="11">
        <v>0.3</v>
      </c>
      <c r="N228" s="11">
        <v>5</v>
      </c>
      <c r="O228" s="11">
        <v>18</v>
      </c>
      <c r="P228" s="11">
        <v>508.5</v>
      </c>
      <c r="Q228">
        <v>426.5</v>
      </c>
      <c r="R228">
        <v>1</v>
      </c>
      <c r="S228">
        <v>56</v>
      </c>
      <c r="U228">
        <v>1831</v>
      </c>
      <c r="W228" s="11">
        <v>1.59</v>
      </c>
      <c r="X228" s="13">
        <v>0.3</v>
      </c>
      <c r="Y228" s="13">
        <v>5</v>
      </c>
      <c r="Z228" s="11">
        <v>11</v>
      </c>
      <c r="AA228" s="11">
        <v>34.1</v>
      </c>
      <c r="AB228" s="11">
        <v>319.52</v>
      </c>
      <c r="AD228" s="11">
        <v>1</v>
      </c>
      <c r="AE228" s="11">
        <v>300</v>
      </c>
      <c r="AF228" s="11">
        <v>496.6</v>
      </c>
    </row>
    <row r="229" spans="11:32" x14ac:dyDescent="0.25">
      <c r="K229" s="11">
        <v>1.36</v>
      </c>
      <c r="L229" s="11">
        <v>0.3</v>
      </c>
      <c r="N229" s="11">
        <v>5</v>
      </c>
      <c r="O229" s="11">
        <v>18</v>
      </c>
      <c r="P229" s="11">
        <v>508.5</v>
      </c>
      <c r="Q229">
        <v>426.5</v>
      </c>
      <c r="R229">
        <v>1</v>
      </c>
      <c r="S229">
        <v>75</v>
      </c>
      <c r="U229">
        <v>2174</v>
      </c>
      <c r="W229" s="11">
        <v>1.59</v>
      </c>
      <c r="X229" s="13">
        <v>0.3</v>
      </c>
      <c r="Y229" s="13">
        <v>5</v>
      </c>
      <c r="Z229" s="11">
        <v>11</v>
      </c>
      <c r="AA229" s="11">
        <v>34.1</v>
      </c>
      <c r="AB229" s="11">
        <v>340.12</v>
      </c>
      <c r="AD229" s="11">
        <v>1</v>
      </c>
      <c r="AE229" s="11">
        <v>300</v>
      </c>
      <c r="AF229" s="11">
        <v>518.17999999999995</v>
      </c>
    </row>
    <row r="230" spans="11:32" x14ac:dyDescent="0.25">
      <c r="K230" s="11">
        <v>1.36</v>
      </c>
      <c r="L230" s="11">
        <v>0.3</v>
      </c>
      <c r="N230" s="11">
        <v>5</v>
      </c>
      <c r="O230" s="11">
        <v>18</v>
      </c>
      <c r="P230" s="11">
        <v>508.5</v>
      </c>
      <c r="Q230">
        <v>426.5</v>
      </c>
      <c r="R230">
        <v>1</v>
      </c>
      <c r="S230">
        <v>94</v>
      </c>
      <c r="U230">
        <v>2100</v>
      </c>
      <c r="W230" s="11">
        <v>1.3</v>
      </c>
      <c r="X230" s="13">
        <v>0.3</v>
      </c>
      <c r="Y230" s="13">
        <v>5</v>
      </c>
      <c r="Z230" s="11">
        <v>6.5</v>
      </c>
      <c r="AA230" s="11">
        <v>304.89999999999998</v>
      </c>
      <c r="AB230" s="11">
        <v>360</v>
      </c>
      <c r="AD230" s="11">
        <v>1</v>
      </c>
      <c r="AE230" s="11">
        <v>300</v>
      </c>
      <c r="AF230" s="11">
        <v>514.29999999999995</v>
      </c>
    </row>
    <row r="231" spans="11:32" x14ac:dyDescent="0.25">
      <c r="K231" s="11">
        <v>1.36</v>
      </c>
      <c r="L231" s="11">
        <v>0.3</v>
      </c>
      <c r="N231" s="11">
        <v>5</v>
      </c>
      <c r="O231" s="11">
        <v>18</v>
      </c>
      <c r="P231" s="11">
        <v>506.1</v>
      </c>
      <c r="Q231">
        <v>459</v>
      </c>
      <c r="R231">
        <v>1</v>
      </c>
      <c r="S231">
        <v>56</v>
      </c>
      <c r="U231">
        <v>2291</v>
      </c>
      <c r="W231" s="11">
        <v>1.57</v>
      </c>
      <c r="X231" s="13">
        <v>0.3</v>
      </c>
      <c r="Y231" s="11">
        <v>5</v>
      </c>
      <c r="Z231" s="11">
        <v>8.1</v>
      </c>
      <c r="AA231" s="11">
        <v>160</v>
      </c>
      <c r="AB231" s="11">
        <v>216</v>
      </c>
      <c r="AD231" s="11">
        <v>1</v>
      </c>
      <c r="AE231">
        <f>375*0.16+315*0.46</f>
        <v>204.9</v>
      </c>
      <c r="AF231" s="11">
        <v>434.81</v>
      </c>
    </row>
    <row r="232" spans="11:32" x14ac:dyDescent="0.25">
      <c r="K232" s="11">
        <v>1.36</v>
      </c>
      <c r="L232" s="11">
        <v>0.3</v>
      </c>
      <c r="N232" s="11">
        <v>5</v>
      </c>
      <c r="O232" s="11">
        <v>18</v>
      </c>
      <c r="P232" s="11">
        <v>506.1</v>
      </c>
      <c r="Q232">
        <v>459</v>
      </c>
      <c r="R232">
        <v>1</v>
      </c>
      <c r="S232">
        <v>75</v>
      </c>
      <c r="U232">
        <v>2641</v>
      </c>
      <c r="W232" s="11">
        <v>1.57</v>
      </c>
      <c r="X232" s="13">
        <v>0.3</v>
      </c>
      <c r="Y232" s="11">
        <v>5</v>
      </c>
      <c r="Z232" s="11">
        <v>8.1</v>
      </c>
      <c r="AA232" s="11">
        <v>160</v>
      </c>
      <c r="AB232" s="11">
        <v>288</v>
      </c>
      <c r="AD232" s="11">
        <v>1</v>
      </c>
      <c r="AE232">
        <f t="shared" ref="AE232:AE233" si="25">375*0.16+315*0.46</f>
        <v>204.9</v>
      </c>
      <c r="AF232" s="11">
        <v>504.3</v>
      </c>
    </row>
    <row r="233" spans="11:32" x14ac:dyDescent="0.25">
      <c r="K233" s="11">
        <v>1.36</v>
      </c>
      <c r="L233" s="11">
        <v>0.3</v>
      </c>
      <c r="N233" s="11">
        <v>5</v>
      </c>
      <c r="O233" s="11">
        <v>18</v>
      </c>
      <c r="P233" s="11">
        <v>506.1</v>
      </c>
      <c r="Q233">
        <v>459</v>
      </c>
      <c r="R233">
        <v>1</v>
      </c>
      <c r="S233">
        <v>94</v>
      </c>
      <c r="U233">
        <v>2595</v>
      </c>
      <c r="W233" s="11">
        <v>1.57</v>
      </c>
      <c r="X233" s="13">
        <v>0.3</v>
      </c>
      <c r="Y233" s="11">
        <v>5</v>
      </c>
      <c r="Z233" s="11">
        <v>8.1</v>
      </c>
      <c r="AA233" s="11">
        <v>160</v>
      </c>
      <c r="AB233" s="11">
        <v>360</v>
      </c>
      <c r="AD233" s="11">
        <v>1</v>
      </c>
      <c r="AE233">
        <f t="shared" si="25"/>
        <v>204.9</v>
      </c>
      <c r="AF233" s="11">
        <v>544.96</v>
      </c>
    </row>
    <row r="234" spans="11:32" x14ac:dyDescent="0.25">
      <c r="K234" s="11">
        <v>1.36</v>
      </c>
      <c r="L234" s="11">
        <v>0.3</v>
      </c>
      <c r="N234" s="11">
        <v>5</v>
      </c>
      <c r="O234" s="11">
        <v>18</v>
      </c>
      <c r="P234" s="11">
        <v>505.14</v>
      </c>
      <c r="Q234">
        <v>472</v>
      </c>
      <c r="R234">
        <v>1</v>
      </c>
      <c r="S234">
        <v>56</v>
      </c>
      <c r="U234">
        <v>2253</v>
      </c>
      <c r="W234" s="11">
        <v>1.3</v>
      </c>
      <c r="X234" s="13">
        <v>0.3</v>
      </c>
      <c r="Y234" s="11">
        <v>5</v>
      </c>
      <c r="Z234" s="11">
        <v>7</v>
      </c>
      <c r="AA234" s="11">
        <v>210</v>
      </c>
      <c r="AB234" s="11">
        <v>333</v>
      </c>
      <c r="AD234" s="11">
        <v>1</v>
      </c>
      <c r="AE234">
        <v>128</v>
      </c>
      <c r="AF234" s="11">
        <v>512.70000000000005</v>
      </c>
    </row>
    <row r="235" spans="11:32" x14ac:dyDescent="0.25">
      <c r="K235" s="11">
        <v>1.36</v>
      </c>
      <c r="L235" s="11">
        <v>0.3</v>
      </c>
      <c r="N235" s="11">
        <v>5</v>
      </c>
      <c r="O235" s="11">
        <v>18</v>
      </c>
      <c r="P235" s="11">
        <v>505.14</v>
      </c>
      <c r="Q235">
        <v>472</v>
      </c>
      <c r="R235">
        <v>1</v>
      </c>
      <c r="S235">
        <v>75</v>
      </c>
      <c r="U235">
        <v>2540</v>
      </c>
      <c r="W235" s="11">
        <v>1.3</v>
      </c>
      <c r="X235" s="13">
        <v>0.3</v>
      </c>
      <c r="Y235" s="11">
        <v>5</v>
      </c>
      <c r="Z235" s="11">
        <v>7</v>
      </c>
      <c r="AA235" s="11">
        <v>210</v>
      </c>
      <c r="AB235" s="11">
        <v>409.5</v>
      </c>
      <c r="AD235" s="11">
        <v>1</v>
      </c>
      <c r="AE235">
        <v>236</v>
      </c>
      <c r="AF235" s="11">
        <v>517</v>
      </c>
    </row>
    <row r="236" spans="11:32" x14ac:dyDescent="0.25">
      <c r="K236" s="11">
        <v>1.36</v>
      </c>
      <c r="L236" s="11">
        <v>0.3</v>
      </c>
      <c r="N236" s="11">
        <v>5</v>
      </c>
      <c r="O236" s="11">
        <v>18</v>
      </c>
      <c r="P236" s="11">
        <v>505.14</v>
      </c>
      <c r="Q236">
        <v>472</v>
      </c>
      <c r="R236">
        <v>1</v>
      </c>
      <c r="S236">
        <v>94</v>
      </c>
      <c r="U236">
        <v>2550</v>
      </c>
      <c r="W236" s="11">
        <v>1.3</v>
      </c>
      <c r="X236" s="13">
        <v>0.3</v>
      </c>
      <c r="Y236" s="11">
        <v>5</v>
      </c>
      <c r="Z236" s="11">
        <v>7</v>
      </c>
      <c r="AA236" s="11">
        <v>210</v>
      </c>
      <c r="AB236" s="11">
        <v>615</v>
      </c>
      <c r="AD236" s="11">
        <v>1</v>
      </c>
      <c r="AE236">
        <v>133</v>
      </c>
      <c r="AF236" s="11">
        <v>491.5</v>
      </c>
    </row>
    <row r="237" spans="11:32" x14ac:dyDescent="0.25">
      <c r="K237" s="11">
        <v>1.38</v>
      </c>
      <c r="L237" s="11">
        <v>0.3</v>
      </c>
      <c r="N237" s="11">
        <v>5</v>
      </c>
      <c r="O237" s="11">
        <v>20</v>
      </c>
      <c r="P237" s="11">
        <v>508.5</v>
      </c>
      <c r="Q237">
        <f>677.7*0.6</f>
        <v>406.62</v>
      </c>
      <c r="R237">
        <v>2</v>
      </c>
      <c r="S237">
        <f>75*0.5</f>
        <v>37.5</v>
      </c>
      <c r="U237">
        <v>1670</v>
      </c>
      <c r="W237" s="11">
        <v>1.3</v>
      </c>
      <c r="X237" s="13">
        <v>0.3</v>
      </c>
      <c r="Y237" s="11">
        <v>5</v>
      </c>
      <c r="Z237" s="11">
        <v>7</v>
      </c>
      <c r="AA237" s="11">
        <v>210</v>
      </c>
      <c r="AB237" s="11">
        <v>525</v>
      </c>
      <c r="AD237" s="11">
        <v>1</v>
      </c>
      <c r="AE237">
        <v>135</v>
      </c>
      <c r="AF237" s="11">
        <v>484</v>
      </c>
    </row>
    <row r="238" spans="11:32" x14ac:dyDescent="0.25">
      <c r="K238" s="11">
        <v>1.38</v>
      </c>
      <c r="L238" s="11">
        <v>0.3</v>
      </c>
      <c r="N238" s="11">
        <v>5</v>
      </c>
      <c r="O238" s="11">
        <v>20</v>
      </c>
      <c r="P238" s="11">
        <v>508.5</v>
      </c>
      <c r="Q238">
        <f t="shared" ref="Q238:Q239" si="26">677.7*0.6</f>
        <v>406.62</v>
      </c>
      <c r="R238">
        <v>2</v>
      </c>
      <c r="S238">
        <f>75*0.75</f>
        <v>56.25</v>
      </c>
      <c r="U238">
        <v>1979</v>
      </c>
      <c r="W238" s="11">
        <v>1.58</v>
      </c>
      <c r="X238" s="13">
        <v>0.3</v>
      </c>
      <c r="Y238" s="11">
        <v>5</v>
      </c>
      <c r="Z238" s="11">
        <v>11.3</v>
      </c>
      <c r="AA238" s="11">
        <v>45.7</v>
      </c>
      <c r="AB238" s="11">
        <v>264</v>
      </c>
      <c r="AD238" s="11">
        <v>1</v>
      </c>
      <c r="AE238">
        <f>150+150*0.43</f>
        <v>214.5</v>
      </c>
      <c r="AF238" s="11">
        <v>317.69</v>
      </c>
    </row>
    <row r="239" spans="11:32" x14ac:dyDescent="0.25">
      <c r="K239" s="11">
        <v>1.38</v>
      </c>
      <c r="L239" s="11">
        <v>0.3</v>
      </c>
      <c r="N239" s="11">
        <v>5</v>
      </c>
      <c r="O239" s="11">
        <v>20</v>
      </c>
      <c r="P239" s="11">
        <v>508.5</v>
      </c>
      <c r="Q239">
        <f t="shared" si="26"/>
        <v>406.62</v>
      </c>
      <c r="R239">
        <v>2</v>
      </c>
      <c r="S239">
        <v>75</v>
      </c>
      <c r="U239">
        <v>2256</v>
      </c>
      <c r="W239" s="11">
        <v>1.58</v>
      </c>
      <c r="X239" s="13">
        <v>0.3</v>
      </c>
      <c r="Y239" s="11">
        <v>5</v>
      </c>
      <c r="Z239" s="11">
        <v>11.3</v>
      </c>
      <c r="AA239" s="11">
        <v>45.7</v>
      </c>
      <c r="AB239" s="11">
        <v>330</v>
      </c>
      <c r="AD239" s="11">
        <v>1</v>
      </c>
      <c r="AE239">
        <f t="shared" ref="AE239:AE241" si="27">150+150*0.43</f>
        <v>214.5</v>
      </c>
      <c r="AF239" s="11">
        <v>370.16</v>
      </c>
    </row>
    <row r="240" spans="11:32" x14ac:dyDescent="0.25">
      <c r="K240" s="11">
        <v>1.38</v>
      </c>
      <c r="L240" s="11">
        <v>0.3</v>
      </c>
      <c r="N240" s="11">
        <v>5</v>
      </c>
      <c r="O240" s="11">
        <v>20</v>
      </c>
      <c r="P240" s="11">
        <v>508.5</v>
      </c>
      <c r="Q240">
        <f>677.7*0.8</f>
        <v>542.16000000000008</v>
      </c>
      <c r="R240">
        <v>2</v>
      </c>
      <c r="S240">
        <f>75*0.5</f>
        <v>37.5</v>
      </c>
      <c r="U240">
        <v>2117</v>
      </c>
      <c r="W240" s="11">
        <v>1.58</v>
      </c>
      <c r="X240" s="13">
        <v>0.3</v>
      </c>
      <c r="Y240" s="11">
        <v>5</v>
      </c>
      <c r="Z240" s="11">
        <v>11.3</v>
      </c>
      <c r="AA240" s="11">
        <v>45.7</v>
      </c>
      <c r="AB240">
        <v>396</v>
      </c>
      <c r="AD240" s="11">
        <v>1</v>
      </c>
      <c r="AE240">
        <f t="shared" si="27"/>
        <v>214.5</v>
      </c>
      <c r="AF240" s="11">
        <v>419.56</v>
      </c>
    </row>
    <row r="241" spans="11:32" x14ac:dyDescent="0.25">
      <c r="K241" s="11">
        <v>1.38</v>
      </c>
      <c r="L241" s="11">
        <v>0.3</v>
      </c>
      <c r="N241" s="11">
        <v>5</v>
      </c>
      <c r="O241" s="11">
        <v>20</v>
      </c>
      <c r="P241" s="11">
        <v>508.5</v>
      </c>
      <c r="Q241">
        <f t="shared" ref="Q241:Q242" si="28">677.7*0.8</f>
        <v>542.16000000000008</v>
      </c>
      <c r="R241">
        <v>2</v>
      </c>
      <c r="S241">
        <f>75*0.75</f>
        <v>56.25</v>
      </c>
      <c r="U241">
        <v>2428</v>
      </c>
      <c r="W241" s="11">
        <v>1.58</v>
      </c>
      <c r="X241" s="13">
        <v>0.3</v>
      </c>
      <c r="Y241" s="11">
        <v>5</v>
      </c>
      <c r="Z241" s="11">
        <v>11.3</v>
      </c>
      <c r="AA241" s="11">
        <v>45.7</v>
      </c>
      <c r="AB241">
        <v>560</v>
      </c>
      <c r="AD241" s="11">
        <v>1</v>
      </c>
      <c r="AE241">
        <f t="shared" si="27"/>
        <v>214.5</v>
      </c>
      <c r="AF241" s="11">
        <v>522.12</v>
      </c>
    </row>
    <row r="242" spans="11:32" x14ac:dyDescent="0.25">
      <c r="K242" s="11">
        <v>1.38</v>
      </c>
      <c r="L242" s="11">
        <v>0.3</v>
      </c>
      <c r="N242" s="11">
        <v>5</v>
      </c>
      <c r="O242" s="11">
        <v>20</v>
      </c>
      <c r="P242" s="11">
        <v>508.5</v>
      </c>
      <c r="Q242">
        <f t="shared" si="28"/>
        <v>542.16000000000008</v>
      </c>
      <c r="R242">
        <v>2</v>
      </c>
      <c r="S242">
        <v>75</v>
      </c>
      <c r="U242">
        <v>2338</v>
      </c>
    </row>
    <row r="243" spans="11:32" x14ac:dyDescent="0.25">
      <c r="K243" s="11">
        <v>1.38</v>
      </c>
      <c r="L243" s="11">
        <v>0.3</v>
      </c>
      <c r="N243" s="11">
        <v>5</v>
      </c>
      <c r="O243" s="11">
        <v>20</v>
      </c>
      <c r="P243" s="11">
        <v>508.5</v>
      </c>
      <c r="Q243">
        <v>677.7</v>
      </c>
      <c r="R243">
        <v>2</v>
      </c>
      <c r="S243">
        <f>75*0.5</f>
        <v>37.5</v>
      </c>
      <c r="U243">
        <v>2085</v>
      </c>
    </row>
    <row r="244" spans="11:32" x14ac:dyDescent="0.25">
      <c r="K244" s="11">
        <v>1.38</v>
      </c>
      <c r="L244" s="11">
        <v>0.3</v>
      </c>
      <c r="N244" s="11">
        <v>5</v>
      </c>
      <c r="O244" s="11">
        <v>20</v>
      </c>
      <c r="P244" s="11">
        <v>508.5</v>
      </c>
      <c r="Q244">
        <v>677.7</v>
      </c>
      <c r="R244">
        <v>2</v>
      </c>
      <c r="S244">
        <f>75*0.75</f>
        <v>56.25</v>
      </c>
      <c r="U244">
        <v>2217</v>
      </c>
    </row>
    <row r="245" spans="11:32" x14ac:dyDescent="0.25">
      <c r="K245" s="11">
        <v>1.38</v>
      </c>
      <c r="L245" s="11">
        <v>0.3</v>
      </c>
      <c r="N245" s="11">
        <v>5</v>
      </c>
      <c r="O245" s="11">
        <v>20</v>
      </c>
      <c r="P245" s="11">
        <v>508.5</v>
      </c>
      <c r="Q245">
        <v>677.7</v>
      </c>
      <c r="R245">
        <v>2</v>
      </c>
      <c r="S245">
        <v>75</v>
      </c>
      <c r="U245">
        <v>2333</v>
      </c>
    </row>
    <row r="246" spans="11:32" x14ac:dyDescent="0.25">
      <c r="K246" s="11">
        <v>1.38</v>
      </c>
      <c r="L246" s="11">
        <v>0.3</v>
      </c>
      <c r="N246" s="11">
        <v>5</v>
      </c>
      <c r="O246" s="11">
        <v>18</v>
      </c>
      <c r="P246">
        <v>47.5</v>
      </c>
      <c r="Q246">
        <v>35.299999999999997</v>
      </c>
      <c r="R246">
        <v>1</v>
      </c>
      <c r="S246">
        <v>75</v>
      </c>
      <c r="U246">
        <v>1220</v>
      </c>
    </row>
    <row r="247" spans="11:32" x14ac:dyDescent="0.25">
      <c r="K247" s="11">
        <v>1.38</v>
      </c>
      <c r="L247" s="11">
        <v>0.3</v>
      </c>
      <c r="N247" s="11">
        <v>5</v>
      </c>
      <c r="O247" s="11">
        <v>18</v>
      </c>
      <c r="P247">
        <v>47.5</v>
      </c>
      <c r="Q247">
        <v>42.6</v>
      </c>
      <c r="R247">
        <v>1</v>
      </c>
      <c r="S247">
        <v>75</v>
      </c>
      <c r="U247">
        <v>1350</v>
      </c>
    </row>
    <row r="248" spans="11:32" x14ac:dyDescent="0.25">
      <c r="K248" s="11">
        <v>1.38</v>
      </c>
      <c r="L248" s="11">
        <v>0.3</v>
      </c>
      <c r="N248" s="11">
        <v>5</v>
      </c>
      <c r="O248" s="11">
        <v>18</v>
      </c>
      <c r="P248">
        <v>47.5</v>
      </c>
      <c r="Q248">
        <v>49.9</v>
      </c>
      <c r="R248">
        <v>1</v>
      </c>
      <c r="S248">
        <v>75</v>
      </c>
      <c r="U248">
        <v>1820</v>
      </c>
    </row>
    <row r="249" spans="11:32" x14ac:dyDescent="0.25">
      <c r="K249" s="11">
        <v>1.38</v>
      </c>
      <c r="L249" s="11">
        <v>0.3</v>
      </c>
      <c r="N249" s="11">
        <v>5</v>
      </c>
      <c r="O249" s="11">
        <v>18</v>
      </c>
      <c r="P249">
        <v>47.5</v>
      </c>
      <c r="Q249">
        <v>57.3</v>
      </c>
      <c r="R249">
        <v>1</v>
      </c>
      <c r="S249">
        <v>75</v>
      </c>
      <c r="U249">
        <v>1610</v>
      </c>
    </row>
    <row r="250" spans="11:32" x14ac:dyDescent="0.25">
      <c r="K250" s="11">
        <v>1.38</v>
      </c>
      <c r="L250" s="11">
        <v>0.3</v>
      </c>
      <c r="N250" s="11">
        <v>5</v>
      </c>
      <c r="O250" s="11">
        <v>18</v>
      </c>
      <c r="P250">
        <v>47.5</v>
      </c>
      <c r="Q250">
        <v>35.299999999999997</v>
      </c>
      <c r="R250">
        <v>2</v>
      </c>
      <c r="S250">
        <v>75</v>
      </c>
      <c r="U250">
        <v>1500</v>
      </c>
    </row>
    <row r="251" spans="11:32" x14ac:dyDescent="0.25">
      <c r="K251" s="11">
        <v>1.38</v>
      </c>
      <c r="L251" s="11">
        <v>0.3</v>
      </c>
      <c r="N251" s="11">
        <v>5</v>
      </c>
      <c r="O251" s="11">
        <v>18</v>
      </c>
      <c r="P251">
        <v>47.5</v>
      </c>
      <c r="Q251">
        <v>42.6</v>
      </c>
      <c r="R251">
        <v>2</v>
      </c>
      <c r="S251">
        <v>75</v>
      </c>
      <c r="U251">
        <v>1550</v>
      </c>
    </row>
    <row r="252" spans="11:32" x14ac:dyDescent="0.25">
      <c r="K252" s="11">
        <v>1.38</v>
      </c>
      <c r="L252" s="11">
        <v>0.3</v>
      </c>
      <c r="N252" s="11">
        <v>5</v>
      </c>
      <c r="O252" s="11">
        <v>18</v>
      </c>
      <c r="P252">
        <v>47.5</v>
      </c>
      <c r="Q252">
        <v>49.9</v>
      </c>
      <c r="R252">
        <v>2</v>
      </c>
      <c r="S252">
        <v>75</v>
      </c>
      <c r="U252">
        <v>1740</v>
      </c>
    </row>
    <row r="253" spans="11:32" x14ac:dyDescent="0.25">
      <c r="K253" s="11">
        <v>1.38</v>
      </c>
      <c r="L253" s="11">
        <v>0.3</v>
      </c>
      <c r="N253" s="11">
        <v>5</v>
      </c>
      <c r="O253" s="11">
        <v>18</v>
      </c>
      <c r="P253">
        <v>47.5</v>
      </c>
      <c r="Q253">
        <v>57.3</v>
      </c>
      <c r="R253">
        <v>2</v>
      </c>
      <c r="S253">
        <v>75</v>
      </c>
      <c r="U253">
        <v>1650</v>
      </c>
    </row>
    <row r="254" spans="11:32" x14ac:dyDescent="0.25">
      <c r="K254" s="11">
        <v>1.35</v>
      </c>
      <c r="L254" s="11">
        <v>0.3</v>
      </c>
      <c r="N254" s="11">
        <v>5</v>
      </c>
      <c r="O254" s="11">
        <v>18.5</v>
      </c>
      <c r="P254" s="11">
        <v>351</v>
      </c>
      <c r="Q254">
        <v>85</v>
      </c>
      <c r="R254">
        <v>1</v>
      </c>
      <c r="S254">
        <v>200</v>
      </c>
      <c r="U254">
        <v>3846</v>
      </c>
    </row>
    <row r="255" spans="11:32" x14ac:dyDescent="0.25">
      <c r="K255" s="11">
        <v>1.35</v>
      </c>
      <c r="L255" s="11">
        <v>0.3</v>
      </c>
      <c r="N255" s="11">
        <v>5</v>
      </c>
      <c r="O255" s="11">
        <v>18.5</v>
      </c>
      <c r="P255" s="11">
        <v>351</v>
      </c>
      <c r="Q255">
        <v>85</v>
      </c>
      <c r="R255">
        <v>1</v>
      </c>
      <c r="S255">
        <v>150</v>
      </c>
      <c r="U255">
        <v>371</v>
      </c>
    </row>
    <row r="256" spans="11:32" x14ac:dyDescent="0.25">
      <c r="K256" s="11">
        <v>1.35</v>
      </c>
      <c r="L256" s="11">
        <v>0.3</v>
      </c>
      <c r="N256" s="11">
        <v>5</v>
      </c>
      <c r="O256" s="11">
        <v>18.5</v>
      </c>
      <c r="P256" s="11">
        <v>351</v>
      </c>
      <c r="Q256">
        <v>85</v>
      </c>
      <c r="R256">
        <v>1</v>
      </c>
      <c r="S256">
        <v>100</v>
      </c>
      <c r="U256">
        <v>2945</v>
      </c>
    </row>
    <row r="257" spans="11:21" x14ac:dyDescent="0.25">
      <c r="K257" s="11">
        <v>1.35</v>
      </c>
      <c r="L257" s="11">
        <v>0.3</v>
      </c>
      <c r="N257" s="11">
        <v>5</v>
      </c>
      <c r="O257" s="11">
        <v>18.5</v>
      </c>
      <c r="P257" s="11">
        <v>351</v>
      </c>
      <c r="Q257">
        <v>85</v>
      </c>
      <c r="R257">
        <v>2</v>
      </c>
      <c r="S257">
        <v>200</v>
      </c>
      <c r="U257">
        <v>4585</v>
      </c>
    </row>
    <row r="258" spans="11:21" x14ac:dyDescent="0.25">
      <c r="K258" s="11">
        <v>1.35</v>
      </c>
      <c r="L258" s="11">
        <v>0.3</v>
      </c>
      <c r="N258" s="11">
        <v>5</v>
      </c>
      <c r="O258" s="11">
        <v>18.5</v>
      </c>
      <c r="P258" s="11">
        <v>351</v>
      </c>
      <c r="Q258">
        <v>85</v>
      </c>
      <c r="R258">
        <v>2</v>
      </c>
      <c r="S258">
        <v>150</v>
      </c>
      <c r="U258">
        <v>4127</v>
      </c>
    </row>
    <row r="259" spans="11:21" x14ac:dyDescent="0.25">
      <c r="K259" s="11">
        <v>1.35</v>
      </c>
      <c r="L259" s="11">
        <v>0.3</v>
      </c>
      <c r="N259" s="11">
        <v>5</v>
      </c>
      <c r="O259" s="11">
        <v>18.5</v>
      </c>
      <c r="P259" s="11">
        <v>351</v>
      </c>
      <c r="Q259">
        <v>85</v>
      </c>
      <c r="R259">
        <v>2</v>
      </c>
      <c r="S259">
        <v>100</v>
      </c>
      <c r="U259">
        <v>3768</v>
      </c>
    </row>
    <row r="260" spans="11:21" x14ac:dyDescent="0.25">
      <c r="K260" s="11">
        <v>1.35</v>
      </c>
      <c r="L260" s="11">
        <v>0.3</v>
      </c>
      <c r="N260" s="11">
        <v>5</v>
      </c>
      <c r="O260" s="11">
        <v>18.5</v>
      </c>
      <c r="P260" s="11">
        <v>351</v>
      </c>
      <c r="Q260">
        <v>85</v>
      </c>
      <c r="R260">
        <v>3</v>
      </c>
      <c r="S260">
        <v>200</v>
      </c>
      <c r="U260">
        <v>3444</v>
      </c>
    </row>
    <row r="261" spans="11:21" x14ac:dyDescent="0.25">
      <c r="K261" s="11">
        <v>1.35</v>
      </c>
      <c r="L261" s="11">
        <v>0.3</v>
      </c>
      <c r="N261" s="11">
        <v>5</v>
      </c>
      <c r="O261" s="11">
        <v>18.5</v>
      </c>
      <c r="P261" s="11">
        <v>351</v>
      </c>
      <c r="Q261">
        <v>85</v>
      </c>
      <c r="R261">
        <v>3</v>
      </c>
      <c r="S261">
        <v>150</v>
      </c>
      <c r="U261">
        <v>2855</v>
      </c>
    </row>
    <row r="262" spans="11:21" x14ac:dyDescent="0.25">
      <c r="K262" s="11">
        <v>1.35</v>
      </c>
      <c r="L262" s="11">
        <v>0.3</v>
      </c>
      <c r="N262" s="11">
        <v>5</v>
      </c>
      <c r="O262" s="11">
        <v>18.5</v>
      </c>
      <c r="P262" s="11">
        <v>351</v>
      </c>
      <c r="Q262">
        <v>85</v>
      </c>
      <c r="R262">
        <v>3</v>
      </c>
      <c r="S262">
        <v>100</v>
      </c>
      <c r="U262">
        <v>2285</v>
      </c>
    </row>
    <row r="263" spans="11:21" x14ac:dyDescent="0.25">
      <c r="K263" s="11">
        <v>1.35</v>
      </c>
      <c r="L263" s="11">
        <v>0.3</v>
      </c>
      <c r="N263" s="11">
        <v>5</v>
      </c>
      <c r="O263" s="11">
        <v>18.5</v>
      </c>
      <c r="P263" s="11">
        <v>351</v>
      </c>
      <c r="Q263">
        <f>85*0.8</f>
        <v>68</v>
      </c>
      <c r="R263">
        <v>1</v>
      </c>
      <c r="S263">
        <v>200</v>
      </c>
      <c r="U263">
        <v>3037</v>
      </c>
    </row>
    <row r="264" spans="11:21" x14ac:dyDescent="0.25">
      <c r="K264" s="11">
        <v>1.35</v>
      </c>
      <c r="L264" s="11">
        <v>0.3</v>
      </c>
      <c r="N264" s="11">
        <v>5</v>
      </c>
      <c r="O264" s="11">
        <v>18.5</v>
      </c>
      <c r="P264" s="11">
        <v>351</v>
      </c>
      <c r="Q264">
        <f t="shared" ref="Q264:Q271" si="29">85*0.8</f>
        <v>68</v>
      </c>
      <c r="R264">
        <v>1</v>
      </c>
      <c r="S264">
        <v>150</v>
      </c>
      <c r="U264">
        <v>2788</v>
      </c>
    </row>
    <row r="265" spans="11:21" x14ac:dyDescent="0.25">
      <c r="K265" s="11">
        <v>1.35</v>
      </c>
      <c r="L265" s="11">
        <v>0.3</v>
      </c>
      <c r="N265" s="11">
        <v>5</v>
      </c>
      <c r="O265" s="11">
        <v>18.5</v>
      </c>
      <c r="P265" s="11">
        <v>351</v>
      </c>
      <c r="Q265">
        <f t="shared" si="29"/>
        <v>68</v>
      </c>
      <c r="R265">
        <v>1</v>
      </c>
      <c r="S265">
        <v>100</v>
      </c>
      <c r="U265">
        <v>2634</v>
      </c>
    </row>
    <row r="266" spans="11:21" x14ac:dyDescent="0.25">
      <c r="K266" s="11">
        <v>1.35</v>
      </c>
      <c r="L266" s="11">
        <v>0.3</v>
      </c>
      <c r="N266" s="11">
        <v>5</v>
      </c>
      <c r="O266" s="11">
        <v>18.5</v>
      </c>
      <c r="P266" s="11">
        <v>351</v>
      </c>
      <c r="Q266">
        <f t="shared" si="29"/>
        <v>68</v>
      </c>
      <c r="R266">
        <v>2</v>
      </c>
      <c r="S266">
        <v>200</v>
      </c>
      <c r="U266">
        <v>3411</v>
      </c>
    </row>
    <row r="267" spans="11:21" x14ac:dyDescent="0.25">
      <c r="K267" s="11">
        <v>1.35</v>
      </c>
      <c r="L267" s="11">
        <v>0.3</v>
      </c>
      <c r="N267" s="11">
        <v>5</v>
      </c>
      <c r="O267" s="11">
        <v>18.5</v>
      </c>
      <c r="P267" s="11">
        <v>351</v>
      </c>
      <c r="Q267">
        <f t="shared" si="29"/>
        <v>68</v>
      </c>
      <c r="R267">
        <v>2</v>
      </c>
      <c r="S267">
        <v>150</v>
      </c>
      <c r="U267">
        <v>3372</v>
      </c>
    </row>
    <row r="268" spans="11:21" x14ac:dyDescent="0.25">
      <c r="K268" s="11">
        <v>1.35</v>
      </c>
      <c r="L268" s="11">
        <v>0.3</v>
      </c>
      <c r="N268" s="11">
        <v>5</v>
      </c>
      <c r="O268" s="11">
        <v>18.5</v>
      </c>
      <c r="P268" s="11">
        <v>351</v>
      </c>
      <c r="Q268">
        <f t="shared" si="29"/>
        <v>68</v>
      </c>
      <c r="R268">
        <v>2</v>
      </c>
      <c r="S268">
        <v>100</v>
      </c>
      <c r="U268">
        <v>3244</v>
      </c>
    </row>
    <row r="269" spans="11:21" x14ac:dyDescent="0.25">
      <c r="K269" s="11">
        <v>1.35</v>
      </c>
      <c r="L269" s="11">
        <v>0.3</v>
      </c>
      <c r="N269" s="11">
        <v>5</v>
      </c>
      <c r="O269" s="11">
        <v>18.5</v>
      </c>
      <c r="P269" s="11">
        <v>351</v>
      </c>
      <c r="Q269">
        <f t="shared" si="29"/>
        <v>68</v>
      </c>
      <c r="R269">
        <v>3</v>
      </c>
      <c r="S269">
        <v>200</v>
      </c>
      <c r="U269">
        <v>2597</v>
      </c>
    </row>
    <row r="270" spans="11:21" x14ac:dyDescent="0.25">
      <c r="K270" s="11">
        <v>1.35</v>
      </c>
      <c r="L270" s="11">
        <v>0.3</v>
      </c>
      <c r="N270" s="11">
        <v>5</v>
      </c>
      <c r="O270" s="11">
        <v>18.5</v>
      </c>
      <c r="P270" s="11">
        <v>351</v>
      </c>
      <c r="Q270">
        <f t="shared" si="29"/>
        <v>68</v>
      </c>
      <c r="R270">
        <v>3</v>
      </c>
      <c r="S270">
        <v>150</v>
      </c>
      <c r="U270">
        <v>2327</v>
      </c>
    </row>
    <row r="271" spans="11:21" x14ac:dyDescent="0.25">
      <c r="K271" s="11">
        <v>1.35</v>
      </c>
      <c r="L271" s="11">
        <v>0.3</v>
      </c>
      <c r="N271" s="11">
        <v>5</v>
      </c>
      <c r="O271" s="11">
        <v>18.5</v>
      </c>
      <c r="P271" s="11">
        <v>351</v>
      </c>
      <c r="Q271">
        <f t="shared" si="29"/>
        <v>68</v>
      </c>
      <c r="R271">
        <v>3</v>
      </c>
      <c r="S271">
        <v>100</v>
      </c>
      <c r="U271">
        <v>2179</v>
      </c>
    </row>
    <row r="272" spans="11:21" x14ac:dyDescent="0.25">
      <c r="K272" s="11">
        <v>1.35</v>
      </c>
      <c r="L272" s="11">
        <v>0.3</v>
      </c>
      <c r="N272" s="11">
        <v>5</v>
      </c>
      <c r="O272" s="11">
        <v>18.5</v>
      </c>
      <c r="P272" s="11">
        <v>351</v>
      </c>
      <c r="Q272" s="11">
        <f>85*0.6</f>
        <v>51</v>
      </c>
      <c r="R272">
        <v>1</v>
      </c>
      <c r="S272">
        <v>200</v>
      </c>
      <c r="U272">
        <v>2600</v>
      </c>
    </row>
    <row r="273" spans="11:21" x14ac:dyDescent="0.25">
      <c r="K273" s="11">
        <v>1.35</v>
      </c>
      <c r="L273" s="11">
        <v>0.3</v>
      </c>
      <c r="N273" s="11">
        <v>5</v>
      </c>
      <c r="O273" s="11">
        <v>18.5</v>
      </c>
      <c r="P273" s="11">
        <v>351</v>
      </c>
      <c r="Q273" s="11">
        <f t="shared" ref="Q273:Q280" si="30">85*0.6</f>
        <v>51</v>
      </c>
      <c r="R273">
        <v>1</v>
      </c>
      <c r="S273">
        <v>150</v>
      </c>
      <c r="U273">
        <v>2385</v>
      </c>
    </row>
    <row r="274" spans="11:21" x14ac:dyDescent="0.25">
      <c r="K274" s="11">
        <v>1.35</v>
      </c>
      <c r="L274" s="11">
        <v>0.3</v>
      </c>
      <c r="N274" s="11">
        <v>5</v>
      </c>
      <c r="O274" s="11">
        <v>18.5</v>
      </c>
      <c r="P274" s="11">
        <v>351</v>
      </c>
      <c r="Q274" s="11">
        <f t="shared" si="30"/>
        <v>51</v>
      </c>
      <c r="R274">
        <v>1</v>
      </c>
      <c r="S274">
        <v>100</v>
      </c>
      <c r="U274">
        <v>2485</v>
      </c>
    </row>
    <row r="275" spans="11:21" x14ac:dyDescent="0.25">
      <c r="K275" s="11">
        <v>1.35</v>
      </c>
      <c r="L275" s="11">
        <v>0.3</v>
      </c>
      <c r="N275" s="11">
        <v>5</v>
      </c>
      <c r="O275" s="11">
        <v>18.5</v>
      </c>
      <c r="P275" s="11">
        <v>351</v>
      </c>
      <c r="Q275" s="11">
        <f t="shared" si="30"/>
        <v>51</v>
      </c>
      <c r="R275">
        <v>2</v>
      </c>
      <c r="S275">
        <v>200</v>
      </c>
      <c r="U275">
        <v>2546</v>
      </c>
    </row>
    <row r="276" spans="11:21" x14ac:dyDescent="0.25">
      <c r="K276" s="11">
        <v>1.35</v>
      </c>
      <c r="L276" s="11">
        <v>0.3</v>
      </c>
      <c r="N276" s="11">
        <v>5</v>
      </c>
      <c r="O276" s="11">
        <v>18.5</v>
      </c>
      <c r="P276" s="11">
        <v>351</v>
      </c>
      <c r="Q276" s="11">
        <f t="shared" si="30"/>
        <v>51</v>
      </c>
      <c r="R276">
        <v>2</v>
      </c>
      <c r="S276">
        <v>150</v>
      </c>
      <c r="U276">
        <v>2277.6</v>
      </c>
    </row>
    <row r="277" spans="11:21" x14ac:dyDescent="0.25">
      <c r="K277" s="11">
        <v>1.35</v>
      </c>
      <c r="L277" s="11">
        <v>0.3</v>
      </c>
      <c r="N277" s="11">
        <v>5</v>
      </c>
      <c r="O277" s="11">
        <v>18.5</v>
      </c>
      <c r="P277" s="11">
        <v>351</v>
      </c>
      <c r="Q277" s="11">
        <f t="shared" si="30"/>
        <v>51</v>
      </c>
      <c r="R277">
        <v>2</v>
      </c>
      <c r="S277">
        <v>100</v>
      </c>
      <c r="U277">
        <v>2387</v>
      </c>
    </row>
    <row r="278" spans="11:21" x14ac:dyDescent="0.25">
      <c r="K278" s="11">
        <v>1.35</v>
      </c>
      <c r="L278" s="11">
        <v>0.3</v>
      </c>
      <c r="N278" s="11">
        <v>5</v>
      </c>
      <c r="O278" s="11">
        <v>18.5</v>
      </c>
      <c r="P278" s="11">
        <v>351</v>
      </c>
      <c r="Q278" s="11">
        <f t="shared" si="30"/>
        <v>51</v>
      </c>
      <c r="R278">
        <v>3</v>
      </c>
      <c r="S278">
        <v>200</v>
      </c>
      <c r="U278">
        <v>1787</v>
      </c>
    </row>
    <row r="279" spans="11:21" x14ac:dyDescent="0.25">
      <c r="K279" s="11">
        <v>1.35</v>
      </c>
      <c r="L279" s="11">
        <v>0.3</v>
      </c>
      <c r="N279" s="11">
        <v>5</v>
      </c>
      <c r="O279" s="11">
        <v>18.5</v>
      </c>
      <c r="P279" s="11">
        <v>351</v>
      </c>
      <c r="Q279" s="11">
        <f t="shared" si="30"/>
        <v>51</v>
      </c>
      <c r="R279">
        <v>3</v>
      </c>
      <c r="S279">
        <v>150</v>
      </c>
      <c r="U279">
        <v>1628</v>
      </c>
    </row>
    <row r="280" spans="11:21" x14ac:dyDescent="0.25">
      <c r="K280" s="11">
        <v>1.35</v>
      </c>
      <c r="L280" s="11">
        <v>0.3</v>
      </c>
      <c r="N280" s="11">
        <v>5</v>
      </c>
      <c r="O280" s="11">
        <v>18.5</v>
      </c>
      <c r="P280" s="11">
        <v>351</v>
      </c>
      <c r="Q280" s="11">
        <f t="shared" si="30"/>
        <v>51</v>
      </c>
      <c r="R280">
        <v>3</v>
      </c>
      <c r="S280">
        <v>100</v>
      </c>
      <c r="U280">
        <v>1589</v>
      </c>
    </row>
    <row r="281" spans="11:21" x14ac:dyDescent="0.25">
      <c r="K281" s="11">
        <v>1.35</v>
      </c>
      <c r="L281" s="11">
        <v>0.3</v>
      </c>
      <c r="N281" s="11">
        <v>5</v>
      </c>
      <c r="O281" s="11">
        <v>18.5</v>
      </c>
      <c r="P281" s="11">
        <v>351</v>
      </c>
      <c r="Q281" s="11">
        <f>85*0.4</f>
        <v>34</v>
      </c>
      <c r="R281">
        <v>1</v>
      </c>
      <c r="S281">
        <v>200</v>
      </c>
      <c r="U281">
        <v>1993</v>
      </c>
    </row>
    <row r="282" spans="11:21" x14ac:dyDescent="0.25">
      <c r="K282" s="11">
        <v>1.35</v>
      </c>
      <c r="L282" s="11">
        <v>0.3</v>
      </c>
      <c r="N282" s="11">
        <v>5</v>
      </c>
      <c r="O282" s="11">
        <v>18.5</v>
      </c>
      <c r="P282" s="11">
        <v>351</v>
      </c>
      <c r="Q282" s="11">
        <f t="shared" ref="Q282:Q289" si="31">85*0.4</f>
        <v>34</v>
      </c>
      <c r="R282">
        <v>1</v>
      </c>
      <c r="S282">
        <v>150</v>
      </c>
      <c r="U282">
        <v>1732</v>
      </c>
    </row>
    <row r="283" spans="11:21" x14ac:dyDescent="0.25">
      <c r="K283" s="11">
        <v>1.35</v>
      </c>
      <c r="L283" s="11">
        <v>0.3</v>
      </c>
      <c r="N283" s="11">
        <v>5</v>
      </c>
      <c r="O283" s="11">
        <v>18.5</v>
      </c>
      <c r="P283" s="11">
        <v>351</v>
      </c>
      <c r="Q283" s="11">
        <f t="shared" si="31"/>
        <v>34</v>
      </c>
      <c r="R283">
        <v>1</v>
      </c>
      <c r="S283">
        <v>100</v>
      </c>
      <c r="U283">
        <v>1708</v>
      </c>
    </row>
    <row r="284" spans="11:21" x14ac:dyDescent="0.25">
      <c r="K284" s="11">
        <v>1.35</v>
      </c>
      <c r="L284" s="11">
        <v>0.3</v>
      </c>
      <c r="N284" s="11">
        <v>5</v>
      </c>
      <c r="O284" s="11">
        <v>18.5</v>
      </c>
      <c r="P284" s="11">
        <v>351</v>
      </c>
      <c r="Q284" s="11">
        <f t="shared" si="31"/>
        <v>34</v>
      </c>
      <c r="R284">
        <v>2</v>
      </c>
      <c r="S284">
        <v>200</v>
      </c>
      <c r="U284">
        <v>1836</v>
      </c>
    </row>
    <row r="285" spans="11:21" x14ac:dyDescent="0.25">
      <c r="K285" s="11">
        <v>1.35</v>
      </c>
      <c r="L285" s="11">
        <v>0.3</v>
      </c>
      <c r="N285" s="11">
        <v>5</v>
      </c>
      <c r="O285" s="11">
        <v>18.5</v>
      </c>
      <c r="P285" s="11">
        <v>351</v>
      </c>
      <c r="Q285" s="11">
        <f t="shared" si="31"/>
        <v>34</v>
      </c>
      <c r="R285">
        <v>2</v>
      </c>
      <c r="S285">
        <v>150</v>
      </c>
      <c r="U285">
        <v>1702</v>
      </c>
    </row>
    <row r="286" spans="11:21" x14ac:dyDescent="0.25">
      <c r="K286" s="11">
        <v>1.35</v>
      </c>
      <c r="L286" s="11">
        <v>0.3</v>
      </c>
      <c r="N286" s="11">
        <v>5</v>
      </c>
      <c r="O286" s="11">
        <v>18.5</v>
      </c>
      <c r="P286" s="11">
        <v>351</v>
      </c>
      <c r="Q286" s="11">
        <f t="shared" si="31"/>
        <v>34</v>
      </c>
      <c r="R286">
        <v>2</v>
      </c>
      <c r="S286">
        <v>100</v>
      </c>
      <c r="U286">
        <v>1471</v>
      </c>
    </row>
    <row r="287" spans="11:21" x14ac:dyDescent="0.25">
      <c r="K287" s="11">
        <v>1.35</v>
      </c>
      <c r="L287" s="11">
        <v>0.3</v>
      </c>
      <c r="N287" s="11">
        <v>5</v>
      </c>
      <c r="O287" s="11">
        <v>18.5</v>
      </c>
      <c r="P287" s="11">
        <v>351</v>
      </c>
      <c r="Q287" s="11">
        <f t="shared" si="31"/>
        <v>34</v>
      </c>
      <c r="R287">
        <v>3</v>
      </c>
      <c r="S287">
        <v>200</v>
      </c>
      <c r="U287">
        <v>1164</v>
      </c>
    </row>
    <row r="288" spans="11:21" x14ac:dyDescent="0.25">
      <c r="K288" s="11">
        <v>1.35</v>
      </c>
      <c r="L288" s="11">
        <v>0.3</v>
      </c>
      <c r="N288" s="11">
        <v>5</v>
      </c>
      <c r="O288" s="11">
        <v>18.5</v>
      </c>
      <c r="P288" s="11">
        <v>351</v>
      </c>
      <c r="Q288" s="11">
        <f t="shared" si="31"/>
        <v>34</v>
      </c>
      <c r="R288">
        <v>3</v>
      </c>
      <c r="S288">
        <v>150</v>
      </c>
      <c r="U288">
        <v>1065</v>
      </c>
    </row>
    <row r="289" spans="11:21" x14ac:dyDescent="0.25">
      <c r="K289" s="11">
        <v>1.35</v>
      </c>
      <c r="L289" s="11">
        <v>0.3</v>
      </c>
      <c r="N289" s="11">
        <v>5</v>
      </c>
      <c r="O289" s="11">
        <v>18.5</v>
      </c>
      <c r="P289" s="11">
        <v>351</v>
      </c>
      <c r="Q289" s="11">
        <f t="shared" si="31"/>
        <v>34</v>
      </c>
      <c r="R289">
        <v>3</v>
      </c>
      <c r="S289">
        <v>100</v>
      </c>
      <c r="U289">
        <v>1006</v>
      </c>
    </row>
    <row r="290" spans="11:21" x14ac:dyDescent="0.25">
      <c r="K290" s="11">
        <v>1.2</v>
      </c>
      <c r="L290" s="11">
        <v>0.3</v>
      </c>
      <c r="N290" s="11">
        <v>5</v>
      </c>
      <c r="O290" s="11">
        <v>18.5</v>
      </c>
      <c r="P290">
        <f>575.4-Q290</f>
        <v>81.799999999999955</v>
      </c>
      <c r="Q290">
        <v>493.6</v>
      </c>
      <c r="R290">
        <v>1</v>
      </c>
      <c r="S290">
        <v>200</v>
      </c>
      <c r="T290">
        <v>5147</v>
      </c>
    </row>
    <row r="291" spans="11:21" x14ac:dyDescent="0.25">
      <c r="K291" s="11">
        <v>1.2</v>
      </c>
      <c r="L291" s="11">
        <v>0.3</v>
      </c>
      <c r="N291" s="11">
        <v>5</v>
      </c>
      <c r="O291" s="11">
        <v>18.5</v>
      </c>
      <c r="P291">
        <f>506.7-Q291</f>
        <v>81.800000000000011</v>
      </c>
      <c r="Q291">
        <v>424.9</v>
      </c>
      <c r="R291">
        <v>1</v>
      </c>
      <c r="S291">
        <v>200</v>
      </c>
      <c r="T291">
        <v>5143</v>
      </c>
    </row>
    <row r="292" spans="11:21" x14ac:dyDescent="0.25">
      <c r="K292" s="11">
        <v>1.2</v>
      </c>
      <c r="L292" s="11">
        <v>0.3</v>
      </c>
      <c r="N292" s="11">
        <v>5</v>
      </c>
      <c r="O292" s="11">
        <v>18.5</v>
      </c>
      <c r="P292">
        <f>432-Q292</f>
        <v>81.800000000000011</v>
      </c>
      <c r="Q292">
        <v>350.2</v>
      </c>
      <c r="R292">
        <v>1</v>
      </c>
      <c r="S292">
        <v>200</v>
      </c>
      <c r="T292">
        <v>4674</v>
      </c>
    </row>
    <row r="293" spans="11:21" x14ac:dyDescent="0.25">
      <c r="K293" s="11">
        <v>1.2</v>
      </c>
      <c r="L293" s="11">
        <v>0.3</v>
      </c>
      <c r="N293" s="11">
        <v>5</v>
      </c>
      <c r="O293" s="11">
        <v>18.5</v>
      </c>
      <c r="P293">
        <f>359.4-Q293</f>
        <v>81.799999999999955</v>
      </c>
      <c r="Q293">
        <v>277.60000000000002</v>
      </c>
      <c r="R293">
        <v>1</v>
      </c>
      <c r="S293">
        <v>200</v>
      </c>
      <c r="T293">
        <v>3328</v>
      </c>
    </row>
    <row r="294" spans="11:21" x14ac:dyDescent="0.25">
      <c r="K294" s="11">
        <v>1.2</v>
      </c>
      <c r="L294" s="11">
        <v>0.3</v>
      </c>
      <c r="N294" s="11">
        <v>5</v>
      </c>
      <c r="O294" s="11">
        <v>18.5</v>
      </c>
      <c r="P294">
        <f>531.7-Q294</f>
        <v>198.00000000000006</v>
      </c>
      <c r="Q294">
        <v>333.7</v>
      </c>
      <c r="R294">
        <v>2</v>
      </c>
      <c r="S294">
        <v>200</v>
      </c>
      <c r="T294">
        <v>6138</v>
      </c>
    </row>
    <row r="295" spans="11:21" x14ac:dyDescent="0.25">
      <c r="K295" s="11">
        <v>1.2</v>
      </c>
      <c r="L295" s="11">
        <v>0.3</v>
      </c>
      <c r="N295" s="11">
        <v>5</v>
      </c>
      <c r="O295" s="11">
        <v>18.5</v>
      </c>
      <c r="P295" s="11">
        <f>481.9-Q295</f>
        <v>198</v>
      </c>
      <c r="Q295">
        <v>283.89999999999998</v>
      </c>
      <c r="R295">
        <v>2</v>
      </c>
      <c r="S295">
        <v>200</v>
      </c>
      <c r="T295">
        <v>5701</v>
      </c>
    </row>
    <row r="296" spans="11:21" x14ac:dyDescent="0.25">
      <c r="K296" s="11">
        <v>1.2</v>
      </c>
      <c r="L296" s="11">
        <v>0.3</v>
      </c>
      <c r="N296" s="11">
        <v>5</v>
      </c>
      <c r="O296" s="11">
        <v>18.5</v>
      </c>
      <c r="P296">
        <f>425.1-Q296</f>
        <v>198.00000000000003</v>
      </c>
      <c r="Q296">
        <v>227.1</v>
      </c>
      <c r="R296">
        <v>2</v>
      </c>
      <c r="S296">
        <v>200</v>
      </c>
      <c r="T296">
        <v>4678</v>
      </c>
    </row>
    <row r="297" spans="11:21" x14ac:dyDescent="0.25">
      <c r="K297" s="11">
        <v>1.2</v>
      </c>
      <c r="L297" s="11">
        <v>0.3</v>
      </c>
      <c r="N297" s="11">
        <v>5</v>
      </c>
      <c r="O297" s="11">
        <v>18.5</v>
      </c>
      <c r="P297">
        <f>368.7-Q297</f>
        <v>198</v>
      </c>
      <c r="Q297">
        <v>170.7</v>
      </c>
      <c r="R297">
        <v>2</v>
      </c>
      <c r="S297">
        <v>200</v>
      </c>
      <c r="T297">
        <v>3615</v>
      </c>
    </row>
    <row r="298" spans="11:21" x14ac:dyDescent="0.25">
      <c r="K298" s="11">
        <v>1.1599999999999999</v>
      </c>
      <c r="L298" s="11">
        <v>0.3</v>
      </c>
      <c r="N298" s="11">
        <v>5</v>
      </c>
      <c r="O298" s="11">
        <v>18</v>
      </c>
      <c r="P298">
        <v>120</v>
      </c>
      <c r="Q298">
        <v>614</v>
      </c>
      <c r="R298">
        <v>1</v>
      </c>
      <c r="S298">
        <v>120</v>
      </c>
      <c r="T298">
        <v>4589</v>
      </c>
    </row>
    <row r="299" spans="11:21" x14ac:dyDescent="0.25">
      <c r="K299" s="11">
        <v>1.1599999999999999</v>
      </c>
      <c r="L299" s="11">
        <v>0.3</v>
      </c>
      <c r="N299" s="11">
        <v>5</v>
      </c>
      <c r="O299" s="11">
        <v>18</v>
      </c>
      <c r="P299">
        <v>120</v>
      </c>
      <c r="Q299">
        <v>509</v>
      </c>
      <c r="R299">
        <v>1</v>
      </c>
      <c r="S299">
        <v>120</v>
      </c>
      <c r="T299">
        <v>3651</v>
      </c>
    </row>
    <row r="300" spans="11:21" x14ac:dyDescent="0.25">
      <c r="K300" s="11">
        <v>1.1599999999999999</v>
      </c>
      <c r="L300" s="11">
        <v>0.3</v>
      </c>
      <c r="N300" s="11">
        <v>5</v>
      </c>
      <c r="O300" s="11">
        <v>18</v>
      </c>
      <c r="P300">
        <v>120</v>
      </c>
      <c r="Q300">
        <v>405</v>
      </c>
      <c r="R300">
        <v>1</v>
      </c>
      <c r="S300">
        <v>120</v>
      </c>
      <c r="T300">
        <v>2858</v>
      </c>
    </row>
    <row r="301" spans="11:21" x14ac:dyDescent="0.25">
      <c r="K301" s="11">
        <v>1.1599999999999999</v>
      </c>
      <c r="L301" s="11">
        <v>0.3</v>
      </c>
      <c r="N301" s="11">
        <v>5</v>
      </c>
      <c r="O301">
        <v>17.899999999999999</v>
      </c>
      <c r="P301">
        <v>120</v>
      </c>
      <c r="Q301">
        <v>639</v>
      </c>
      <c r="R301">
        <v>2</v>
      </c>
      <c r="S301">
        <v>120</v>
      </c>
      <c r="T301">
        <v>4812</v>
      </c>
    </row>
    <row r="302" spans="11:21" x14ac:dyDescent="0.25">
      <c r="K302" s="11">
        <v>1.1599999999999999</v>
      </c>
      <c r="L302" s="11">
        <v>0.3</v>
      </c>
      <c r="N302" s="11">
        <v>5</v>
      </c>
      <c r="O302">
        <v>17.899999999999999</v>
      </c>
      <c r="P302">
        <v>120</v>
      </c>
      <c r="Q302">
        <v>525</v>
      </c>
      <c r="R302">
        <v>2</v>
      </c>
      <c r="S302">
        <v>120</v>
      </c>
      <c r="T302">
        <v>3733</v>
      </c>
    </row>
    <row r="303" spans="11:21" x14ac:dyDescent="0.25">
      <c r="K303" s="11">
        <v>1.1599999999999999</v>
      </c>
      <c r="L303" s="11">
        <v>0.3</v>
      </c>
      <c r="N303" s="11">
        <v>5</v>
      </c>
      <c r="O303">
        <v>17.899999999999999</v>
      </c>
      <c r="P303">
        <v>120</v>
      </c>
      <c r="Q303">
        <v>411</v>
      </c>
      <c r="R303">
        <v>2</v>
      </c>
      <c r="S303">
        <v>120</v>
      </c>
      <c r="T303">
        <v>2595</v>
      </c>
    </row>
    <row r="304" spans="11:21" x14ac:dyDescent="0.25">
      <c r="K304" s="11">
        <v>1.1599999999999999</v>
      </c>
      <c r="L304" s="11">
        <v>0.3</v>
      </c>
      <c r="N304" s="11">
        <v>5</v>
      </c>
      <c r="O304">
        <v>25.5</v>
      </c>
      <c r="P304">
        <v>181.2</v>
      </c>
      <c r="Q304">
        <f>423-181.2</f>
        <v>241.8</v>
      </c>
      <c r="R304">
        <v>1</v>
      </c>
      <c r="S304">
        <v>120</v>
      </c>
      <c r="T304">
        <v>2500</v>
      </c>
    </row>
    <row r="305" spans="11:20" x14ac:dyDescent="0.25">
      <c r="K305" s="11">
        <v>1.1599999999999999</v>
      </c>
      <c r="L305" s="11">
        <v>0.3</v>
      </c>
      <c r="N305" s="11">
        <v>5</v>
      </c>
      <c r="O305">
        <v>25.5</v>
      </c>
      <c r="P305">
        <v>181.2</v>
      </c>
      <c r="Q305">
        <f>460-181.2</f>
        <v>278.8</v>
      </c>
      <c r="R305">
        <v>1</v>
      </c>
      <c r="S305">
        <v>120</v>
      </c>
      <c r="T305">
        <v>3270</v>
      </c>
    </row>
    <row r="306" spans="11:20" x14ac:dyDescent="0.25">
      <c r="K306" s="11">
        <v>1.1599999999999999</v>
      </c>
      <c r="L306" s="11">
        <v>0.3</v>
      </c>
      <c r="N306" s="11">
        <v>5</v>
      </c>
      <c r="O306">
        <v>25.5</v>
      </c>
      <c r="P306">
        <v>181.2</v>
      </c>
      <c r="Q306">
        <f>561-181.2</f>
        <v>379.8</v>
      </c>
      <c r="R306">
        <v>1</v>
      </c>
      <c r="S306">
        <v>120</v>
      </c>
      <c r="T306">
        <v>2850</v>
      </c>
    </row>
    <row r="307" spans="11:20" x14ac:dyDescent="0.25">
      <c r="K307" s="11">
        <v>1.1599999999999999</v>
      </c>
      <c r="L307" s="11">
        <v>0.3</v>
      </c>
      <c r="N307" s="11">
        <v>5</v>
      </c>
      <c r="O307">
        <v>25.5</v>
      </c>
      <c r="P307">
        <v>181.2</v>
      </c>
      <c r="Q307">
        <f>732-181.2</f>
        <v>550.79999999999995</v>
      </c>
      <c r="R307">
        <v>1</v>
      </c>
      <c r="S307">
        <v>120</v>
      </c>
      <c r="T307">
        <v>3460</v>
      </c>
    </row>
    <row r="308" spans="11:20" x14ac:dyDescent="0.25">
      <c r="K308" s="11">
        <v>1.1599999999999999</v>
      </c>
      <c r="L308" s="11">
        <v>0.3</v>
      </c>
      <c r="N308" s="11">
        <v>5</v>
      </c>
      <c r="O308">
        <v>25</v>
      </c>
      <c r="P308">
        <v>113</v>
      </c>
      <c r="Q308">
        <f>430-113</f>
        <v>317</v>
      </c>
      <c r="R308">
        <v>2</v>
      </c>
      <c r="S308">
        <v>120</v>
      </c>
      <c r="T308">
        <v>2470</v>
      </c>
    </row>
    <row r="309" spans="11:20" x14ac:dyDescent="0.25">
      <c r="K309" s="11">
        <v>1.1599999999999999</v>
      </c>
      <c r="L309" s="11">
        <v>0.3</v>
      </c>
      <c r="N309" s="11">
        <v>5</v>
      </c>
      <c r="O309">
        <v>25</v>
      </c>
      <c r="P309">
        <v>113</v>
      </c>
      <c r="Q309">
        <f>576-113</f>
        <v>463</v>
      </c>
      <c r="R309">
        <v>2</v>
      </c>
      <c r="S309">
        <v>120</v>
      </c>
      <c r="T309">
        <v>2960</v>
      </c>
    </row>
    <row r="310" spans="11:20" x14ac:dyDescent="0.25">
      <c r="K310" s="11">
        <v>1.1599999999999999</v>
      </c>
      <c r="L310" s="11">
        <v>0.3</v>
      </c>
      <c r="N310" s="11">
        <v>5</v>
      </c>
      <c r="O310">
        <v>25</v>
      </c>
      <c r="P310">
        <v>113</v>
      </c>
      <c r="Q310">
        <f>673-113</f>
        <v>560</v>
      </c>
      <c r="R310">
        <v>2</v>
      </c>
      <c r="S310">
        <v>120</v>
      </c>
      <c r="T310">
        <v>2910</v>
      </c>
    </row>
    <row r="311" spans="11:20" x14ac:dyDescent="0.25">
      <c r="K311" s="11">
        <v>1.1599999999999999</v>
      </c>
      <c r="L311" s="11">
        <v>0.3</v>
      </c>
      <c r="N311" s="11">
        <v>5</v>
      </c>
      <c r="O311">
        <v>25</v>
      </c>
      <c r="P311">
        <v>113</v>
      </c>
      <c r="Q311">
        <f>694-113</f>
        <v>581</v>
      </c>
      <c r="R311">
        <v>2</v>
      </c>
      <c r="S311">
        <v>120</v>
      </c>
      <c r="T311">
        <v>2960</v>
      </c>
    </row>
    <row r="312" spans="11:20" x14ac:dyDescent="0.25">
      <c r="K312" s="11">
        <v>1.54</v>
      </c>
      <c r="L312" s="11">
        <v>0.3</v>
      </c>
      <c r="N312" s="11">
        <v>5</v>
      </c>
      <c r="O312">
        <v>18</v>
      </c>
      <c r="P312">
        <v>210</v>
      </c>
      <c r="Q312">
        <v>180</v>
      </c>
      <c r="R312">
        <v>2</v>
      </c>
      <c r="S312">
        <v>300</v>
      </c>
      <c r="T312">
        <v>5737.7</v>
      </c>
    </row>
    <row r="313" spans="11:20" x14ac:dyDescent="0.25">
      <c r="K313" s="11">
        <v>1.54</v>
      </c>
      <c r="L313" s="11">
        <v>0.3</v>
      </c>
      <c r="N313" s="11">
        <v>5</v>
      </c>
      <c r="O313">
        <v>18</v>
      </c>
      <c r="P313">
        <v>210</v>
      </c>
      <c r="Q313">
        <v>240</v>
      </c>
      <c r="R313">
        <v>2</v>
      </c>
      <c r="S313">
        <v>300</v>
      </c>
      <c r="T313">
        <v>6008.57</v>
      </c>
    </row>
    <row r="314" spans="11:20" x14ac:dyDescent="0.25">
      <c r="K314" s="11">
        <v>1.54</v>
      </c>
      <c r="L314" s="11">
        <v>0.3</v>
      </c>
      <c r="N314" s="11">
        <v>5</v>
      </c>
      <c r="O314">
        <v>18</v>
      </c>
      <c r="P314">
        <v>210</v>
      </c>
      <c r="Q314">
        <v>300</v>
      </c>
      <c r="R314">
        <v>2</v>
      </c>
      <c r="S314">
        <v>300</v>
      </c>
      <c r="T314">
        <v>6107.75</v>
      </c>
    </row>
    <row r="315" spans="11:20" x14ac:dyDescent="0.25">
      <c r="K315" s="11">
        <v>1.54</v>
      </c>
      <c r="L315" s="11">
        <v>0.3</v>
      </c>
      <c r="N315" s="11">
        <v>5</v>
      </c>
      <c r="O315">
        <v>18</v>
      </c>
      <c r="P315">
        <v>210</v>
      </c>
      <c r="Q315">
        <v>360</v>
      </c>
      <c r="R315">
        <v>2</v>
      </c>
      <c r="S315">
        <v>300</v>
      </c>
      <c r="T315">
        <v>6201.18</v>
      </c>
    </row>
    <row r="316" spans="11:20" x14ac:dyDescent="0.25">
      <c r="K316" s="11">
        <v>1.56</v>
      </c>
      <c r="L316" s="11">
        <v>0.3</v>
      </c>
      <c r="N316" s="11">
        <v>5</v>
      </c>
      <c r="O316">
        <v>11</v>
      </c>
      <c r="P316">
        <v>18.600000000000001</v>
      </c>
      <c r="Q316">
        <v>240</v>
      </c>
      <c r="R316">
        <v>1</v>
      </c>
      <c r="S316">
        <v>300</v>
      </c>
      <c r="T316">
        <v>5451.78</v>
      </c>
    </row>
    <row r="317" spans="11:20" x14ac:dyDescent="0.25">
      <c r="K317" s="11">
        <v>1.56</v>
      </c>
      <c r="L317" s="11">
        <v>0.3</v>
      </c>
      <c r="N317" s="11">
        <v>5</v>
      </c>
      <c r="O317">
        <v>11</v>
      </c>
      <c r="P317">
        <v>18.600000000000001</v>
      </c>
      <c r="Q317">
        <v>320</v>
      </c>
      <c r="R317">
        <v>1</v>
      </c>
      <c r="S317">
        <v>300</v>
      </c>
      <c r="T317">
        <v>6089.34</v>
      </c>
    </row>
    <row r="318" spans="11:20" x14ac:dyDescent="0.25">
      <c r="K318" s="11">
        <v>1.56</v>
      </c>
      <c r="L318" s="11">
        <v>0.3</v>
      </c>
      <c r="N318" s="11">
        <v>5</v>
      </c>
      <c r="O318">
        <v>11</v>
      </c>
      <c r="P318">
        <v>18.600000000000001</v>
      </c>
      <c r="Q318">
        <v>400</v>
      </c>
      <c r="R318">
        <v>1</v>
      </c>
      <c r="S318">
        <v>300</v>
      </c>
      <c r="T318">
        <v>7031.91</v>
      </c>
    </row>
    <row r="319" spans="11:20" x14ac:dyDescent="0.25">
      <c r="K319" s="11">
        <v>1.56</v>
      </c>
      <c r="L319" s="11">
        <v>0.3</v>
      </c>
      <c r="N319" s="11">
        <v>5</v>
      </c>
      <c r="O319">
        <v>11</v>
      </c>
      <c r="P319">
        <v>20</v>
      </c>
      <c r="Q319">
        <v>240</v>
      </c>
      <c r="R319">
        <v>2</v>
      </c>
      <c r="S319">
        <v>300</v>
      </c>
      <c r="T319">
        <v>5683.88</v>
      </c>
    </row>
    <row r="320" spans="11:20" x14ac:dyDescent="0.25">
      <c r="K320" s="11">
        <v>1.56</v>
      </c>
      <c r="L320" s="11">
        <v>0.3</v>
      </c>
      <c r="N320" s="11">
        <v>5</v>
      </c>
      <c r="O320">
        <v>11</v>
      </c>
      <c r="P320">
        <v>20</v>
      </c>
      <c r="Q320">
        <v>320</v>
      </c>
      <c r="R320">
        <v>2</v>
      </c>
      <c r="S320">
        <v>300</v>
      </c>
      <c r="T320">
        <v>6497.67</v>
      </c>
    </row>
    <row r="321" spans="11:22" x14ac:dyDescent="0.25">
      <c r="K321" s="11">
        <v>1.56</v>
      </c>
      <c r="L321" s="11">
        <v>0.3</v>
      </c>
      <c r="N321" s="11">
        <v>5</v>
      </c>
      <c r="O321">
        <v>11</v>
      </c>
      <c r="P321">
        <v>20</v>
      </c>
      <c r="Q321">
        <v>400</v>
      </c>
      <c r="R321">
        <v>2</v>
      </c>
      <c r="S321">
        <v>300</v>
      </c>
      <c r="T321">
        <v>7057.41</v>
      </c>
    </row>
    <row r="322" spans="11:22" x14ac:dyDescent="0.25">
      <c r="K322" s="11">
        <v>1.33</v>
      </c>
      <c r="L322" s="11">
        <v>1</v>
      </c>
      <c r="N322" s="11">
        <v>5</v>
      </c>
      <c r="O322" s="11">
        <v>6.6</v>
      </c>
      <c r="P322" s="11">
        <v>190</v>
      </c>
      <c r="Q322" s="11">
        <v>372.5</v>
      </c>
      <c r="R322" s="11">
        <v>1</v>
      </c>
      <c r="S322">
        <v>0</v>
      </c>
      <c r="T322">
        <v>4449.7714500000002</v>
      </c>
    </row>
    <row r="323" spans="11:22" x14ac:dyDescent="0.25">
      <c r="K323" s="11">
        <v>1.33</v>
      </c>
      <c r="L323" s="11">
        <v>1</v>
      </c>
      <c r="N323" s="11">
        <v>5</v>
      </c>
      <c r="O323" s="11">
        <v>6.6</v>
      </c>
      <c r="P323" s="11">
        <v>190</v>
      </c>
      <c r="Q323" s="11">
        <v>372.5</v>
      </c>
      <c r="R323" s="11">
        <v>1</v>
      </c>
      <c r="S323">
        <v>285</v>
      </c>
      <c r="T323">
        <v>5572.1351400000003</v>
      </c>
    </row>
    <row r="324" spans="11:22" x14ac:dyDescent="0.25">
      <c r="K324" s="11">
        <v>1.49</v>
      </c>
      <c r="L324">
        <v>2</v>
      </c>
      <c r="N324" s="11">
        <v>5</v>
      </c>
      <c r="O324" s="11">
        <v>8.3000000000000007</v>
      </c>
      <c r="P324" s="11">
        <v>207</v>
      </c>
      <c r="Q324" s="11">
        <v>480</v>
      </c>
      <c r="R324" s="11">
        <v>1</v>
      </c>
      <c r="S324" s="11">
        <v>300</v>
      </c>
      <c r="T324" s="11">
        <v>4984.38</v>
      </c>
      <c r="V324" s="11"/>
    </row>
    <row r="325" spans="11:22" x14ac:dyDescent="0.25">
      <c r="K325" s="11">
        <v>1.49</v>
      </c>
      <c r="L325">
        <v>3</v>
      </c>
      <c r="N325" s="11">
        <v>5</v>
      </c>
      <c r="O325" s="11">
        <v>8.3000000000000007</v>
      </c>
      <c r="P325" s="11">
        <v>207</v>
      </c>
      <c r="Q325" s="11">
        <v>480</v>
      </c>
      <c r="R325" s="11">
        <v>1</v>
      </c>
      <c r="S325" s="11">
        <v>300</v>
      </c>
      <c r="T325" s="11">
        <v>5355.62</v>
      </c>
    </row>
    <row r="326" spans="11:22" x14ac:dyDescent="0.25">
      <c r="K326" s="11">
        <v>1.49</v>
      </c>
      <c r="L326">
        <v>4</v>
      </c>
      <c r="N326" s="11">
        <v>5</v>
      </c>
      <c r="O326" s="11">
        <v>8.3000000000000007</v>
      </c>
      <c r="P326" s="11">
        <v>207</v>
      </c>
      <c r="Q326" s="11">
        <v>480</v>
      </c>
      <c r="R326" s="11">
        <v>1</v>
      </c>
      <c r="S326" s="11">
        <v>300</v>
      </c>
      <c r="T326" s="11">
        <v>5229.45</v>
      </c>
    </row>
    <row r="327" spans="11:22" x14ac:dyDescent="0.25">
      <c r="K327" s="11">
        <v>1.49</v>
      </c>
      <c r="L327">
        <v>5</v>
      </c>
      <c r="N327" s="11">
        <v>5</v>
      </c>
      <c r="O327" s="11">
        <v>8.3000000000000007</v>
      </c>
      <c r="P327" s="11">
        <v>207</v>
      </c>
      <c r="Q327" s="11">
        <v>480</v>
      </c>
      <c r="R327" s="11">
        <v>1</v>
      </c>
      <c r="S327" s="11">
        <v>300</v>
      </c>
      <c r="T327" s="11">
        <v>4344.71</v>
      </c>
    </row>
    <row r="328" spans="11:22" x14ac:dyDescent="0.25">
      <c r="K328" s="11">
        <v>1.49</v>
      </c>
      <c r="L328">
        <v>6</v>
      </c>
      <c r="N328" s="11">
        <v>5</v>
      </c>
      <c r="O328" s="11">
        <v>8.3000000000000007</v>
      </c>
      <c r="P328" s="11">
        <v>207</v>
      </c>
      <c r="Q328" s="11">
        <v>480</v>
      </c>
      <c r="R328" s="11">
        <v>1</v>
      </c>
      <c r="S328" s="11">
        <v>300</v>
      </c>
      <c r="T328" s="11">
        <v>4046.57</v>
      </c>
    </row>
    <row r="329" spans="11:22" x14ac:dyDescent="0.25">
      <c r="K329" s="11">
        <v>1.665</v>
      </c>
      <c r="L329">
        <v>0.87</v>
      </c>
      <c r="N329" s="11">
        <v>5</v>
      </c>
      <c r="O329" s="11">
        <v>8.6</v>
      </c>
      <c r="P329" s="11">
        <v>213</v>
      </c>
      <c r="Q329" s="11">
        <v>385.6</v>
      </c>
      <c r="R329" s="11">
        <v>2</v>
      </c>
      <c r="S329">
        <f>705*0.45</f>
        <v>317.25</v>
      </c>
      <c r="T329" s="11">
        <v>5593.3441000000003</v>
      </c>
    </row>
    <row r="330" spans="11:22" x14ac:dyDescent="0.25">
      <c r="K330" s="11">
        <v>1.665</v>
      </c>
      <c r="L330">
        <v>2</v>
      </c>
      <c r="N330" s="11">
        <v>5</v>
      </c>
      <c r="O330" s="11">
        <v>8.6</v>
      </c>
      <c r="P330" s="11">
        <v>213</v>
      </c>
      <c r="Q330" s="11">
        <v>371.6</v>
      </c>
      <c r="R330" s="11">
        <v>2</v>
      </c>
      <c r="S330">
        <f t="shared" ref="S330:S334" si="32">705*0.45</f>
        <v>317.25</v>
      </c>
      <c r="T330">
        <v>5355.2610199999999</v>
      </c>
    </row>
    <row r="331" spans="11:22" x14ac:dyDescent="0.25">
      <c r="K331" s="11">
        <v>1.665</v>
      </c>
      <c r="L331">
        <v>3</v>
      </c>
      <c r="N331" s="11">
        <v>5</v>
      </c>
      <c r="O331" s="11">
        <v>8.6</v>
      </c>
      <c r="P331" s="11">
        <v>213</v>
      </c>
      <c r="Q331" s="11">
        <v>364.5</v>
      </c>
      <c r="R331" s="11">
        <v>2</v>
      </c>
      <c r="S331">
        <f t="shared" si="32"/>
        <v>317.25</v>
      </c>
      <c r="T331" s="11">
        <v>4577.1954800000003</v>
      </c>
      <c r="U331" s="11"/>
    </row>
    <row r="332" spans="11:22" x14ac:dyDescent="0.25">
      <c r="K332" s="11">
        <v>1.665</v>
      </c>
      <c r="L332">
        <v>4</v>
      </c>
      <c r="N332" s="11">
        <v>5</v>
      </c>
      <c r="O332" s="11">
        <v>8.6</v>
      </c>
      <c r="P332" s="11">
        <v>213</v>
      </c>
      <c r="Q332" s="11">
        <v>381.8</v>
      </c>
      <c r="R332" s="11">
        <v>2</v>
      </c>
      <c r="S332">
        <f t="shared" si="32"/>
        <v>317.25</v>
      </c>
      <c r="T332">
        <v>4309.6587399999999</v>
      </c>
    </row>
    <row r="333" spans="11:22" x14ac:dyDescent="0.25">
      <c r="K333" s="11">
        <v>1.665</v>
      </c>
      <c r="L333">
        <v>6</v>
      </c>
      <c r="N333" s="11">
        <v>5</v>
      </c>
      <c r="O333" s="11">
        <v>8.6</v>
      </c>
      <c r="P333" s="11">
        <v>213</v>
      </c>
      <c r="Q333" s="11">
        <v>405</v>
      </c>
      <c r="R333" s="11">
        <v>2</v>
      </c>
      <c r="S333">
        <f t="shared" si="32"/>
        <v>317.25</v>
      </c>
      <c r="T333">
        <v>2827.1616199999999</v>
      </c>
    </row>
    <row r="334" spans="11:22" x14ac:dyDescent="0.25">
      <c r="K334" s="11">
        <v>1.665</v>
      </c>
      <c r="L334">
        <v>8</v>
      </c>
      <c r="N334" s="11">
        <v>5</v>
      </c>
      <c r="O334" s="11">
        <v>8.6</v>
      </c>
      <c r="P334" s="11">
        <v>213</v>
      </c>
      <c r="Q334" s="11">
        <v>405</v>
      </c>
      <c r="R334" s="11">
        <v>2</v>
      </c>
      <c r="S334">
        <f t="shared" si="32"/>
        <v>317.25</v>
      </c>
      <c r="T334">
        <v>1585.2021099999999</v>
      </c>
    </row>
    <row r="335" spans="11:22" x14ac:dyDescent="0.25">
      <c r="K335" s="11">
        <v>1.665</v>
      </c>
      <c r="L335">
        <v>8</v>
      </c>
      <c r="N335" s="11">
        <v>5</v>
      </c>
      <c r="O335" s="11">
        <v>8.6</v>
      </c>
      <c r="P335" s="11">
        <v>213</v>
      </c>
      <c r="Q335" s="11">
        <v>847.71</v>
      </c>
      <c r="R335" s="11">
        <v>2</v>
      </c>
      <c r="S335" s="11">
        <v>0</v>
      </c>
      <c r="T335">
        <v>1266.8266699999999</v>
      </c>
    </row>
    <row r="336" spans="11:22" x14ac:dyDescent="0.25">
      <c r="K336" s="11">
        <v>1.665</v>
      </c>
      <c r="L336">
        <v>8</v>
      </c>
      <c r="N336" s="11">
        <v>5</v>
      </c>
      <c r="O336" s="11">
        <v>8.6</v>
      </c>
      <c r="P336" s="11">
        <v>213</v>
      </c>
      <c r="Q336" s="11">
        <v>847.71</v>
      </c>
      <c r="R336" s="11">
        <v>3</v>
      </c>
      <c r="S336" s="11">
        <v>0</v>
      </c>
      <c r="T336">
        <v>2437.4610699999998</v>
      </c>
    </row>
    <row r="337" spans="11:20" x14ac:dyDescent="0.25">
      <c r="K337" s="11">
        <v>1.665</v>
      </c>
      <c r="L337">
        <v>8</v>
      </c>
      <c r="N337" s="11">
        <v>5</v>
      </c>
      <c r="O337" s="11">
        <v>8.6</v>
      </c>
      <c r="P337" s="11">
        <v>213</v>
      </c>
      <c r="Q337" s="11">
        <v>847.71</v>
      </c>
      <c r="R337" s="11">
        <v>4</v>
      </c>
      <c r="S337" s="11">
        <v>0</v>
      </c>
      <c r="T337">
        <v>3259.2464199999999</v>
      </c>
    </row>
    <row r="338" spans="11:20" x14ac:dyDescent="0.25">
      <c r="K338" s="11">
        <v>1.665</v>
      </c>
      <c r="L338">
        <v>8</v>
      </c>
      <c r="N338" s="11">
        <v>5</v>
      </c>
      <c r="O338" s="11">
        <v>8.6</v>
      </c>
      <c r="P338" s="11">
        <v>213</v>
      </c>
      <c r="Q338" s="11">
        <v>847.71</v>
      </c>
      <c r="R338" s="11">
        <v>5</v>
      </c>
      <c r="S338" s="11">
        <v>300</v>
      </c>
      <c r="T338">
        <v>5239.9598400000004</v>
      </c>
    </row>
    <row r="339" spans="11:20" x14ac:dyDescent="0.25">
      <c r="K339" s="11">
        <v>1.665</v>
      </c>
      <c r="L339">
        <v>8</v>
      </c>
      <c r="N339" s="11">
        <v>5</v>
      </c>
      <c r="O339" s="11">
        <v>8.6</v>
      </c>
      <c r="P339" s="11">
        <v>213</v>
      </c>
      <c r="Q339" s="11">
        <v>847.71</v>
      </c>
      <c r="R339" s="11">
        <v>6</v>
      </c>
      <c r="S339" s="11">
        <v>300</v>
      </c>
      <c r="T339">
        <v>5509.2057500000001</v>
      </c>
    </row>
    <row r="340" spans="11:20" x14ac:dyDescent="0.25">
      <c r="K340" s="11">
        <v>1.665</v>
      </c>
      <c r="L340">
        <v>8</v>
      </c>
      <c r="N340" s="11">
        <v>5</v>
      </c>
      <c r="O340" s="11">
        <v>8.6</v>
      </c>
      <c r="P340" s="11">
        <v>213</v>
      </c>
      <c r="Q340" s="11">
        <v>847.71</v>
      </c>
      <c r="R340" s="11">
        <v>7</v>
      </c>
      <c r="S340" s="11">
        <v>300</v>
      </c>
      <c r="T340">
        <v>5993.8483900000001</v>
      </c>
    </row>
    <row r="341" spans="11:20" x14ac:dyDescent="0.25">
      <c r="K341" s="11">
        <v>1.665</v>
      </c>
      <c r="L341">
        <v>8</v>
      </c>
      <c r="N341" s="11">
        <v>5</v>
      </c>
      <c r="O341" s="11">
        <v>8.6</v>
      </c>
      <c r="P341" s="11">
        <v>213</v>
      </c>
      <c r="Q341" s="11">
        <v>847.71</v>
      </c>
      <c r="R341" s="11">
        <v>8</v>
      </c>
      <c r="S341" s="11">
        <v>300</v>
      </c>
      <c r="T341">
        <v>7204.2843700000003</v>
      </c>
    </row>
    <row r="342" spans="11:20" x14ac:dyDescent="0.25">
      <c r="K342" s="11">
        <v>1.665</v>
      </c>
      <c r="L342">
        <v>8</v>
      </c>
      <c r="N342" s="11">
        <v>5</v>
      </c>
      <c r="O342" s="11">
        <v>8.6</v>
      </c>
      <c r="P342" s="11">
        <v>213</v>
      </c>
      <c r="Q342" s="11">
        <v>847.71</v>
      </c>
      <c r="R342" s="11">
        <v>9</v>
      </c>
      <c r="S342" s="11">
        <v>300</v>
      </c>
      <c r="T342">
        <v>7031.0304800000004</v>
      </c>
    </row>
    <row r="343" spans="11:20" x14ac:dyDescent="0.25">
      <c r="K343" s="11">
        <v>1.665</v>
      </c>
      <c r="L343">
        <v>8</v>
      </c>
      <c r="N343" s="11">
        <v>5</v>
      </c>
      <c r="O343" s="11">
        <v>8.6</v>
      </c>
      <c r="P343" s="11">
        <v>213</v>
      </c>
      <c r="Q343" s="11">
        <v>847.71</v>
      </c>
      <c r="R343" s="11">
        <v>10</v>
      </c>
      <c r="S343" s="11">
        <v>300</v>
      </c>
      <c r="T343">
        <v>7311.9827299999997</v>
      </c>
    </row>
    <row r="344" spans="11:20" x14ac:dyDescent="0.25">
      <c r="K344" s="11">
        <v>1.665</v>
      </c>
      <c r="L344">
        <v>8</v>
      </c>
      <c r="N344" s="11">
        <v>5</v>
      </c>
      <c r="O344" s="11">
        <v>8.6</v>
      </c>
      <c r="P344" s="11">
        <v>213</v>
      </c>
      <c r="Q344" s="11">
        <v>847.71</v>
      </c>
      <c r="R344" s="11">
        <v>11</v>
      </c>
      <c r="S344" s="11">
        <v>300</v>
      </c>
      <c r="T344">
        <v>7031.0304800000004</v>
      </c>
    </row>
    <row r="345" spans="11:20" x14ac:dyDescent="0.25">
      <c r="K345" s="11">
        <v>1.665</v>
      </c>
      <c r="L345">
        <v>8</v>
      </c>
      <c r="N345" s="11">
        <v>5</v>
      </c>
      <c r="O345" s="11">
        <v>8.6</v>
      </c>
      <c r="P345" s="11">
        <v>213</v>
      </c>
      <c r="Q345" s="11">
        <v>847.71</v>
      </c>
      <c r="R345" s="11">
        <v>12</v>
      </c>
      <c r="S345" s="11">
        <v>300</v>
      </c>
      <c r="T345">
        <v>6787.5385200000001</v>
      </c>
    </row>
    <row r="346" spans="11:20" x14ac:dyDescent="0.25">
      <c r="K346" s="11">
        <v>1.665</v>
      </c>
      <c r="L346">
        <v>8</v>
      </c>
      <c r="N346" s="11">
        <v>5</v>
      </c>
      <c r="O346" s="11">
        <v>8.6</v>
      </c>
      <c r="P346" s="11">
        <v>213</v>
      </c>
      <c r="Q346" s="11">
        <v>847.71</v>
      </c>
      <c r="R346" s="11">
        <v>13</v>
      </c>
      <c r="S346" s="11">
        <v>300</v>
      </c>
      <c r="T346">
        <v>7056.7844299999997</v>
      </c>
    </row>
    <row r="347" spans="11:20" x14ac:dyDescent="0.25">
      <c r="K347" s="11">
        <v>1.665</v>
      </c>
      <c r="L347">
        <v>8</v>
      </c>
      <c r="N347" s="11">
        <v>5</v>
      </c>
      <c r="O347" s="11">
        <v>8.6</v>
      </c>
      <c r="P347" s="11">
        <v>213</v>
      </c>
      <c r="Q347" s="11">
        <v>847.71</v>
      </c>
      <c r="R347" s="11">
        <v>14</v>
      </c>
      <c r="S347" s="11">
        <v>300</v>
      </c>
      <c r="T347">
        <v>6815.63375</v>
      </c>
    </row>
    <row r="348" spans="11:20" x14ac:dyDescent="0.25">
      <c r="K348" s="11">
        <v>1.665</v>
      </c>
      <c r="L348">
        <v>8</v>
      </c>
      <c r="N348" s="11">
        <v>5</v>
      </c>
      <c r="O348" s="11">
        <v>8.6</v>
      </c>
      <c r="P348" s="11">
        <v>213</v>
      </c>
      <c r="Q348" s="11">
        <v>847.71</v>
      </c>
      <c r="R348" s="11">
        <v>15</v>
      </c>
      <c r="S348" s="11">
        <v>300</v>
      </c>
      <c r="T348">
        <v>6733.6893399999999</v>
      </c>
    </row>
    <row r="349" spans="11:20" x14ac:dyDescent="0.25">
      <c r="K349" s="11">
        <v>1.33</v>
      </c>
      <c r="L349">
        <v>1</v>
      </c>
      <c r="N349" s="11">
        <v>5</v>
      </c>
      <c r="O349" s="11">
        <v>8</v>
      </c>
      <c r="P349" s="11">
        <v>200</v>
      </c>
      <c r="Q349" s="11">
        <v>495</v>
      </c>
      <c r="R349" s="11">
        <v>1</v>
      </c>
      <c r="S349" s="11">
        <v>300</v>
      </c>
      <c r="T349">
        <v>6316</v>
      </c>
    </row>
    <row r="350" spans="11:20" x14ac:dyDescent="0.25">
      <c r="K350" s="11">
        <v>1.52</v>
      </c>
      <c r="L350">
        <v>0.45</v>
      </c>
      <c r="N350" s="11">
        <v>5</v>
      </c>
      <c r="O350" s="11">
        <v>11.3</v>
      </c>
      <c r="P350" s="11">
        <v>45.7</v>
      </c>
      <c r="Q350" s="11">
        <v>385.6</v>
      </c>
      <c r="R350" s="11">
        <v>1</v>
      </c>
      <c r="S350">
        <f>150*0.464+400*16/51</f>
        <v>195.09019607843138</v>
      </c>
      <c r="T350">
        <v>8650</v>
      </c>
    </row>
    <row r="351" spans="11:20" x14ac:dyDescent="0.25">
      <c r="K351" s="11">
        <v>1.52</v>
      </c>
      <c r="L351">
        <v>0.45</v>
      </c>
      <c r="N351" s="11">
        <v>5</v>
      </c>
      <c r="O351" s="11">
        <v>11.3</v>
      </c>
      <c r="P351" s="11">
        <v>45.7</v>
      </c>
      <c r="Q351" s="11">
        <v>294.8</v>
      </c>
      <c r="R351" s="11">
        <v>1</v>
      </c>
      <c r="S351">
        <f t="shared" ref="S351:S355" si="33">150*0.464+400*16/51</f>
        <v>195.09019607843138</v>
      </c>
      <c r="T351">
        <v>9180</v>
      </c>
    </row>
    <row r="352" spans="11:20" x14ac:dyDescent="0.25">
      <c r="K352" s="11">
        <v>1.52</v>
      </c>
      <c r="L352">
        <v>0.45</v>
      </c>
      <c r="N352" s="11">
        <v>5</v>
      </c>
      <c r="O352" s="11">
        <v>11.3</v>
      </c>
      <c r="P352" s="11">
        <v>45.7</v>
      </c>
      <c r="Q352" s="11">
        <v>204</v>
      </c>
      <c r="R352" s="11">
        <v>1</v>
      </c>
      <c r="S352">
        <f t="shared" si="33"/>
        <v>195.09019607843138</v>
      </c>
      <c r="T352">
        <v>8890</v>
      </c>
    </row>
    <row r="353" spans="11:21" x14ac:dyDescent="0.25">
      <c r="K353" s="11">
        <v>1.52</v>
      </c>
      <c r="L353">
        <v>0.45</v>
      </c>
      <c r="N353" s="11">
        <v>5</v>
      </c>
      <c r="O353" s="11">
        <v>11.3</v>
      </c>
      <c r="P353" s="11">
        <v>45.7</v>
      </c>
      <c r="Q353" s="11">
        <v>391.4</v>
      </c>
      <c r="R353" s="11">
        <v>1</v>
      </c>
      <c r="S353">
        <f t="shared" si="33"/>
        <v>195.09019607843138</v>
      </c>
      <c r="T353">
        <v>8600</v>
      </c>
    </row>
    <row r="354" spans="11:21" x14ac:dyDescent="0.25">
      <c r="K354" s="11">
        <v>1.52</v>
      </c>
      <c r="L354">
        <v>0.45</v>
      </c>
      <c r="N354" s="11">
        <v>5</v>
      </c>
      <c r="O354" s="11">
        <v>11.3</v>
      </c>
      <c r="P354" s="11">
        <v>45.7</v>
      </c>
      <c r="Q354" s="11">
        <v>299.2</v>
      </c>
      <c r="R354" s="11">
        <v>1</v>
      </c>
      <c r="S354">
        <f t="shared" si="33"/>
        <v>195.09019607843138</v>
      </c>
      <c r="T354">
        <v>9130</v>
      </c>
    </row>
    <row r="355" spans="11:21" x14ac:dyDescent="0.25">
      <c r="K355" s="11">
        <v>1.52</v>
      </c>
      <c r="L355">
        <v>0.45</v>
      </c>
      <c r="N355" s="11">
        <v>5</v>
      </c>
      <c r="O355" s="11">
        <v>11.3</v>
      </c>
      <c r="P355" s="11">
        <v>45.7</v>
      </c>
      <c r="Q355" s="11">
        <v>206.9</v>
      </c>
      <c r="R355" s="11">
        <v>1</v>
      </c>
      <c r="S355">
        <f t="shared" si="33"/>
        <v>195.09019607843138</v>
      </c>
      <c r="T355">
        <v>8750</v>
      </c>
    </row>
    <row r="356" spans="11:21" x14ac:dyDescent="0.25">
      <c r="K356" s="11">
        <v>1.39</v>
      </c>
      <c r="L356">
        <v>1.2</v>
      </c>
      <c r="N356" s="11">
        <v>5</v>
      </c>
      <c r="O356" s="11">
        <v>12.5</v>
      </c>
      <c r="P356">
        <v>541.1</v>
      </c>
      <c r="Q356" s="11">
        <v>135</v>
      </c>
      <c r="R356" s="11">
        <v>1</v>
      </c>
      <c r="S356" s="11">
        <v>120</v>
      </c>
      <c r="U356">
        <v>3075.14</v>
      </c>
    </row>
    <row r="357" spans="11:21" x14ac:dyDescent="0.25">
      <c r="K357" s="11">
        <v>1.39</v>
      </c>
      <c r="L357">
        <v>7</v>
      </c>
      <c r="N357" s="11">
        <v>5</v>
      </c>
      <c r="O357" s="11">
        <v>12.5</v>
      </c>
      <c r="P357">
        <v>541.1</v>
      </c>
      <c r="Q357" s="11">
        <v>135</v>
      </c>
      <c r="R357" s="11">
        <v>1</v>
      </c>
      <c r="S357" s="11">
        <v>120</v>
      </c>
      <c r="U357">
        <v>2201.75</v>
      </c>
    </row>
    <row r="358" spans="11:21" x14ac:dyDescent="0.25">
      <c r="K358" s="11">
        <v>1.42</v>
      </c>
      <c r="L358">
        <v>1</v>
      </c>
      <c r="N358" s="11">
        <v>5</v>
      </c>
      <c r="O358" s="11">
        <v>11</v>
      </c>
      <c r="P358" s="11">
        <v>207</v>
      </c>
      <c r="Q358" s="11">
        <v>675</v>
      </c>
      <c r="R358" s="11">
        <v>1</v>
      </c>
      <c r="S358">
        <v>100</v>
      </c>
      <c r="T358">
        <v>5741.96</v>
      </c>
    </row>
    <row r="359" spans="11:21" x14ac:dyDescent="0.25">
      <c r="K359" s="11">
        <v>1.42</v>
      </c>
      <c r="L359">
        <v>1</v>
      </c>
      <c r="N359" s="11">
        <v>5</v>
      </c>
      <c r="O359" s="11">
        <v>11</v>
      </c>
      <c r="P359" s="11">
        <v>207</v>
      </c>
      <c r="Q359" s="11">
        <v>675</v>
      </c>
      <c r="R359" s="11">
        <v>1</v>
      </c>
      <c r="S359">
        <v>200</v>
      </c>
      <c r="T359">
        <v>6181.01</v>
      </c>
    </row>
    <row r="360" spans="11:21" x14ac:dyDescent="0.25">
      <c r="K360" s="11">
        <v>1.42</v>
      </c>
      <c r="L360">
        <v>1</v>
      </c>
      <c r="N360" s="11">
        <v>5</v>
      </c>
      <c r="O360" s="11">
        <v>11</v>
      </c>
      <c r="P360" s="11">
        <v>207</v>
      </c>
      <c r="Q360" s="11">
        <v>675</v>
      </c>
      <c r="R360" s="11">
        <v>1</v>
      </c>
      <c r="S360">
        <v>300</v>
      </c>
      <c r="T360">
        <v>6390.97</v>
      </c>
    </row>
    <row r="361" spans="11:21" x14ac:dyDescent="0.25">
      <c r="K361" s="11">
        <v>1.42</v>
      </c>
      <c r="L361">
        <v>1</v>
      </c>
      <c r="N361" s="11">
        <v>5</v>
      </c>
      <c r="O361" s="11">
        <v>11</v>
      </c>
      <c r="P361" s="11">
        <v>207</v>
      </c>
      <c r="Q361" s="11">
        <v>675</v>
      </c>
      <c r="R361" s="11">
        <v>1</v>
      </c>
      <c r="S361">
        <v>400</v>
      </c>
      <c r="T361">
        <v>5059.82</v>
      </c>
    </row>
    <row r="362" spans="11:21" x14ac:dyDescent="0.25">
      <c r="K362" s="11">
        <v>1.42</v>
      </c>
      <c r="L362">
        <v>3</v>
      </c>
      <c r="N362" s="11">
        <v>5</v>
      </c>
      <c r="O362" s="11">
        <v>11</v>
      </c>
      <c r="P362" s="11">
        <v>207</v>
      </c>
      <c r="Q362" s="11">
        <v>675</v>
      </c>
      <c r="R362" s="11">
        <v>1</v>
      </c>
      <c r="S362">
        <v>100</v>
      </c>
      <c r="T362">
        <v>5764.03</v>
      </c>
    </row>
    <row r="363" spans="11:21" x14ac:dyDescent="0.25">
      <c r="K363" s="11">
        <v>1.42</v>
      </c>
      <c r="L363">
        <v>3</v>
      </c>
      <c r="N363" s="11">
        <v>5</v>
      </c>
      <c r="O363" s="11">
        <v>11</v>
      </c>
      <c r="P363" s="11">
        <v>207</v>
      </c>
      <c r="Q363" s="11">
        <v>675</v>
      </c>
      <c r="R363" s="11">
        <v>1</v>
      </c>
      <c r="S363">
        <v>200</v>
      </c>
      <c r="T363">
        <v>6944.62</v>
      </c>
    </row>
    <row r="364" spans="11:21" x14ac:dyDescent="0.25">
      <c r="K364" s="11">
        <v>1.42</v>
      </c>
      <c r="L364">
        <v>3</v>
      </c>
      <c r="N364" s="11">
        <v>5</v>
      </c>
      <c r="O364" s="11">
        <v>11</v>
      </c>
      <c r="P364" s="11">
        <v>207</v>
      </c>
      <c r="Q364" s="11">
        <v>675</v>
      </c>
      <c r="R364" s="11">
        <v>1</v>
      </c>
      <c r="S364">
        <v>300</v>
      </c>
      <c r="T364">
        <v>6654.91</v>
      </c>
    </row>
    <row r="365" spans="11:21" x14ac:dyDescent="0.25">
      <c r="K365" s="11">
        <v>1.42</v>
      </c>
      <c r="L365">
        <v>3</v>
      </c>
      <c r="N365" s="11">
        <v>5</v>
      </c>
      <c r="O365" s="11">
        <v>11</v>
      </c>
      <c r="P365" s="11">
        <v>207</v>
      </c>
      <c r="Q365" s="11">
        <v>675</v>
      </c>
      <c r="R365" s="11">
        <v>1</v>
      </c>
      <c r="S365">
        <v>400</v>
      </c>
      <c r="T365">
        <v>5292.26</v>
      </c>
    </row>
    <row r="366" spans="11:21" x14ac:dyDescent="0.25">
      <c r="K366" s="11">
        <v>1.42</v>
      </c>
      <c r="L366">
        <v>5</v>
      </c>
      <c r="N366" s="11">
        <v>5</v>
      </c>
      <c r="O366" s="11">
        <v>11</v>
      </c>
      <c r="P366" s="11">
        <v>207</v>
      </c>
      <c r="Q366" s="11">
        <v>675</v>
      </c>
      <c r="R366" s="11">
        <v>1</v>
      </c>
      <c r="S366">
        <v>100</v>
      </c>
      <c r="T366">
        <v>5177.63</v>
      </c>
    </row>
    <row r="367" spans="11:21" x14ac:dyDescent="0.25">
      <c r="K367" s="11">
        <v>1.42</v>
      </c>
      <c r="L367">
        <v>5</v>
      </c>
      <c r="N367" s="11">
        <v>5</v>
      </c>
      <c r="O367" s="11">
        <v>11</v>
      </c>
      <c r="P367" s="11">
        <v>207</v>
      </c>
      <c r="Q367" s="11">
        <v>675</v>
      </c>
      <c r="R367" s="11">
        <v>1</v>
      </c>
      <c r="S367">
        <v>200</v>
      </c>
      <c r="T367">
        <v>6070.9</v>
      </c>
    </row>
    <row r="368" spans="11:21" x14ac:dyDescent="0.25">
      <c r="K368" s="11">
        <v>1.42</v>
      </c>
      <c r="L368">
        <v>5</v>
      </c>
      <c r="N368" s="11">
        <v>5</v>
      </c>
      <c r="O368" s="11">
        <v>11</v>
      </c>
      <c r="P368" s="11">
        <v>207</v>
      </c>
      <c r="Q368" s="11">
        <v>675</v>
      </c>
      <c r="R368" s="11">
        <v>1</v>
      </c>
      <c r="S368">
        <v>300</v>
      </c>
      <c r="T368">
        <v>4837.2700000000004</v>
      </c>
    </row>
    <row r="369" spans="11:20" x14ac:dyDescent="0.25">
      <c r="K369" s="11">
        <v>1.42</v>
      </c>
      <c r="L369">
        <v>5</v>
      </c>
      <c r="N369" s="11">
        <v>5</v>
      </c>
      <c r="O369" s="11">
        <v>11</v>
      </c>
      <c r="P369" s="11">
        <v>207</v>
      </c>
      <c r="Q369" s="11">
        <v>675</v>
      </c>
      <c r="R369" s="11">
        <v>1</v>
      </c>
      <c r="S369">
        <v>400</v>
      </c>
      <c r="T369">
        <v>4788.82</v>
      </c>
    </row>
    <row r="370" spans="11:20" x14ac:dyDescent="0.25">
      <c r="K370" s="11">
        <v>1.3</v>
      </c>
      <c r="L370">
        <v>5.88</v>
      </c>
      <c r="N370" s="11">
        <v>5</v>
      </c>
      <c r="O370" s="11">
        <v>10.7</v>
      </c>
      <c r="P370" s="11">
        <v>45.7</v>
      </c>
      <c r="Q370" s="11">
        <f>420</f>
        <v>420</v>
      </c>
      <c r="R370" s="11">
        <v>1</v>
      </c>
      <c r="S370">
        <v>300</v>
      </c>
      <c r="T370">
        <v>6320.25</v>
      </c>
    </row>
    <row r="371" spans="11:20" x14ac:dyDescent="0.25">
      <c r="K371" s="11">
        <v>1.3</v>
      </c>
      <c r="L371">
        <v>5.88</v>
      </c>
      <c r="N371" s="11">
        <v>5</v>
      </c>
      <c r="O371" s="11">
        <v>10.7</v>
      </c>
      <c r="P371" s="11">
        <v>45.7</v>
      </c>
      <c r="Q371" s="11">
        <v>460</v>
      </c>
      <c r="R371" s="11">
        <v>1</v>
      </c>
      <c r="S371">
        <v>300</v>
      </c>
      <c r="T371">
        <v>7088.25</v>
      </c>
    </row>
    <row r="372" spans="11:20" x14ac:dyDescent="0.25">
      <c r="K372" s="11">
        <v>1.3</v>
      </c>
      <c r="L372">
        <v>5.88</v>
      </c>
      <c r="N372" s="11">
        <v>5</v>
      </c>
      <c r="O372" s="11">
        <v>10.7</v>
      </c>
      <c r="P372" s="11">
        <v>45.7</v>
      </c>
      <c r="Q372" s="11">
        <f>651*7/10</f>
        <v>455.7</v>
      </c>
      <c r="R372" s="11">
        <v>1</v>
      </c>
      <c r="S372">
        <v>300</v>
      </c>
      <c r="T372">
        <v>7645.2</v>
      </c>
    </row>
    <row r="373" spans="11:20" x14ac:dyDescent="0.25">
      <c r="K373" s="11">
        <v>1.44</v>
      </c>
      <c r="L373">
        <v>0.26</v>
      </c>
      <c r="N373" s="11">
        <v>5</v>
      </c>
      <c r="O373" s="11">
        <v>10.7</v>
      </c>
      <c r="P373" s="11">
        <v>150</v>
      </c>
      <c r="Q373" s="11">
        <v>285</v>
      </c>
      <c r="R373" s="11">
        <v>1</v>
      </c>
      <c r="S373">
        <v>268.65600000000001</v>
      </c>
      <c r="T373">
        <v>3335.05</v>
      </c>
    </row>
    <row r="374" spans="11:20" x14ac:dyDescent="0.25">
      <c r="K374" s="11">
        <v>1.44</v>
      </c>
      <c r="L374">
        <v>0.26</v>
      </c>
      <c r="N374" s="11">
        <v>5</v>
      </c>
      <c r="O374" s="11">
        <v>10.7</v>
      </c>
      <c r="P374" s="11">
        <v>150</v>
      </c>
      <c r="Q374" s="11">
        <v>390</v>
      </c>
      <c r="R374" s="11">
        <v>1</v>
      </c>
      <c r="S374">
        <v>268.65600000000001</v>
      </c>
      <c r="T374">
        <v>4039.95</v>
      </c>
    </row>
    <row r="375" spans="11:20" x14ac:dyDescent="0.25">
      <c r="K375" s="11">
        <v>1.44</v>
      </c>
      <c r="L375">
        <v>0.26</v>
      </c>
      <c r="N375" s="11">
        <v>5</v>
      </c>
      <c r="O375" s="11">
        <v>10.7</v>
      </c>
      <c r="P375" s="11">
        <v>150</v>
      </c>
      <c r="Q375" s="11">
        <v>495</v>
      </c>
      <c r="R375" s="11">
        <v>1</v>
      </c>
      <c r="S375">
        <v>268.65600000000001</v>
      </c>
      <c r="T375">
        <v>3600.05</v>
      </c>
    </row>
    <row r="376" spans="11:20" x14ac:dyDescent="0.25">
      <c r="K376" s="11">
        <v>1.44</v>
      </c>
      <c r="L376" s="11">
        <v>0.57499999999999996</v>
      </c>
      <c r="M376" s="11"/>
      <c r="N376" s="11">
        <v>5</v>
      </c>
      <c r="O376" s="11">
        <v>10.7</v>
      </c>
      <c r="P376" s="11">
        <v>58.2</v>
      </c>
      <c r="Q376" s="11">
        <v>480</v>
      </c>
      <c r="R376" s="11">
        <v>1</v>
      </c>
      <c r="S376">
        <v>400</v>
      </c>
      <c r="T376">
        <v>6921.75</v>
      </c>
    </row>
    <row r="377" spans="11:20" x14ac:dyDescent="0.25">
      <c r="K377" s="11">
        <v>1.44</v>
      </c>
      <c r="L377" s="11">
        <v>0.57499999999999996</v>
      </c>
      <c r="N377" s="11">
        <v>5</v>
      </c>
      <c r="O377" s="11">
        <v>10.7</v>
      </c>
      <c r="P377" s="11">
        <v>58.2</v>
      </c>
      <c r="Q377" s="11">
        <v>480</v>
      </c>
      <c r="R377" s="11">
        <v>1</v>
      </c>
      <c r="S377">
        <v>300</v>
      </c>
      <c r="T377">
        <v>6899.7</v>
      </c>
    </row>
    <row r="378" spans="11:20" x14ac:dyDescent="0.25">
      <c r="K378" s="11">
        <v>1.44</v>
      </c>
      <c r="L378" s="11">
        <v>0.57499999999999996</v>
      </c>
      <c r="N378" s="11">
        <v>5</v>
      </c>
      <c r="O378" s="11">
        <v>10.7</v>
      </c>
      <c r="P378" s="11">
        <v>58.2</v>
      </c>
      <c r="Q378" s="11">
        <v>480</v>
      </c>
      <c r="R378" s="11">
        <v>1</v>
      </c>
      <c r="S378">
        <v>200</v>
      </c>
      <c r="T378">
        <v>6432.75</v>
      </c>
    </row>
    <row r="379" spans="11:20" x14ac:dyDescent="0.25">
      <c r="K379" s="11">
        <v>1.44</v>
      </c>
      <c r="L379" s="11">
        <v>2.2149999999999999</v>
      </c>
      <c r="N379" s="11">
        <v>5</v>
      </c>
      <c r="O379" s="11">
        <v>10.7</v>
      </c>
      <c r="P379" s="11">
        <v>58.2</v>
      </c>
      <c r="Q379" s="11">
        <v>480</v>
      </c>
      <c r="R379" s="11">
        <v>1</v>
      </c>
      <c r="S379">
        <v>400</v>
      </c>
      <c r="T379">
        <v>6829.8</v>
      </c>
    </row>
    <row r="380" spans="11:20" x14ac:dyDescent="0.25">
      <c r="K380" s="11">
        <v>1.44</v>
      </c>
      <c r="L380" s="11">
        <v>2.2149999999999999</v>
      </c>
      <c r="N380" s="11">
        <v>5</v>
      </c>
      <c r="O380" s="11">
        <v>10.7</v>
      </c>
      <c r="P380" s="11">
        <v>58.2</v>
      </c>
      <c r="Q380" s="11">
        <v>480</v>
      </c>
      <c r="R380" s="11">
        <v>1</v>
      </c>
      <c r="S380">
        <v>300</v>
      </c>
      <c r="T380">
        <v>6191.55</v>
      </c>
    </row>
    <row r="381" spans="11:20" x14ac:dyDescent="0.25">
      <c r="K381" s="11">
        <v>1.44</v>
      </c>
      <c r="L381" s="11">
        <v>2.2149999999999999</v>
      </c>
      <c r="N381" s="11">
        <v>5</v>
      </c>
      <c r="O381" s="11">
        <v>10.7</v>
      </c>
      <c r="P381" s="11">
        <v>58.2</v>
      </c>
      <c r="Q381" s="11">
        <v>480</v>
      </c>
      <c r="R381" s="11">
        <v>1</v>
      </c>
      <c r="S381">
        <v>200</v>
      </c>
      <c r="T381">
        <v>5202.3</v>
      </c>
    </row>
    <row r="382" spans="11:20" x14ac:dyDescent="0.25">
      <c r="K382" s="11">
        <v>1.44</v>
      </c>
      <c r="L382" s="11">
        <v>5.5650000000000004</v>
      </c>
      <c r="N382" s="11">
        <v>5</v>
      </c>
      <c r="O382" s="11">
        <v>10.7</v>
      </c>
      <c r="P382" s="11">
        <v>58.2</v>
      </c>
      <c r="Q382" s="11">
        <v>480</v>
      </c>
      <c r="R382" s="11">
        <v>1</v>
      </c>
      <c r="S382">
        <v>400</v>
      </c>
      <c r="T382">
        <v>5271.3</v>
      </c>
    </row>
    <row r="383" spans="11:20" x14ac:dyDescent="0.25">
      <c r="K383" s="11">
        <v>1.44</v>
      </c>
      <c r="L383" s="11">
        <v>5.5650000000000004</v>
      </c>
      <c r="N383" s="11">
        <v>5</v>
      </c>
      <c r="O383" s="11">
        <v>10.7</v>
      </c>
      <c r="P383" s="11">
        <v>58.2</v>
      </c>
      <c r="Q383" s="11">
        <v>480</v>
      </c>
      <c r="R383" s="11">
        <v>1</v>
      </c>
      <c r="S383">
        <v>300</v>
      </c>
      <c r="T383">
        <v>4852.8</v>
      </c>
    </row>
    <row r="384" spans="11:20" x14ac:dyDescent="0.25">
      <c r="K384" s="11">
        <v>1.44</v>
      </c>
      <c r="L384" s="11">
        <v>5.5650000000000004</v>
      </c>
      <c r="N384" s="11">
        <v>5</v>
      </c>
      <c r="O384" s="11">
        <v>10.7</v>
      </c>
      <c r="P384" s="11">
        <v>58.2</v>
      </c>
      <c r="Q384" s="11">
        <v>480</v>
      </c>
      <c r="R384" s="11">
        <v>1</v>
      </c>
      <c r="S384">
        <v>200</v>
      </c>
      <c r="T384">
        <v>4297.2</v>
      </c>
    </row>
    <row r="385" spans="11:21" x14ac:dyDescent="0.25">
      <c r="K385" s="11">
        <v>1.56</v>
      </c>
      <c r="L385" s="11">
        <v>1</v>
      </c>
      <c r="N385" s="11">
        <v>5</v>
      </c>
      <c r="O385" s="11">
        <v>6.6</v>
      </c>
      <c r="P385" s="11">
        <v>189</v>
      </c>
      <c r="Q385" s="11">
        <v>396</v>
      </c>
      <c r="R385" s="11">
        <v>1</v>
      </c>
      <c r="S385">
        <v>285</v>
      </c>
      <c r="T385">
        <v>5784</v>
      </c>
    </row>
    <row r="386" spans="11:21" x14ac:dyDescent="0.25">
      <c r="K386" s="11">
        <v>1.56</v>
      </c>
      <c r="L386" s="11">
        <v>1</v>
      </c>
      <c r="N386" s="11">
        <v>5</v>
      </c>
      <c r="O386" s="11">
        <v>6.6</v>
      </c>
      <c r="P386" s="11">
        <v>189</v>
      </c>
      <c r="Q386">
        <f>Q385*0.85</f>
        <v>336.59999999999997</v>
      </c>
      <c r="R386" s="11">
        <v>1</v>
      </c>
      <c r="S386">
        <v>285</v>
      </c>
      <c r="T386">
        <v>5821</v>
      </c>
    </row>
    <row r="387" spans="11:21" x14ac:dyDescent="0.25">
      <c r="K387" s="11">
        <v>1.56</v>
      </c>
      <c r="L387" s="11">
        <v>1</v>
      </c>
      <c r="N387" s="11">
        <v>5</v>
      </c>
      <c r="O387" s="11">
        <v>6.6</v>
      </c>
      <c r="P387" s="11">
        <v>189</v>
      </c>
      <c r="Q387">
        <f>Q385*0.7</f>
        <v>277.2</v>
      </c>
      <c r="R387" s="11">
        <v>1</v>
      </c>
      <c r="S387">
        <v>285</v>
      </c>
      <c r="T387">
        <v>4442</v>
      </c>
    </row>
    <row r="388" spans="11:21" x14ac:dyDescent="0.25">
      <c r="K388" s="11">
        <v>1.66</v>
      </c>
      <c r="L388" s="11">
        <v>1</v>
      </c>
      <c r="N388" s="11">
        <v>5</v>
      </c>
      <c r="O388" s="11">
        <v>21.8</v>
      </c>
      <c r="P388" s="11">
        <v>39.299999999999997</v>
      </c>
      <c r="Q388">
        <v>547.82000000000005</v>
      </c>
      <c r="R388" s="11">
        <v>2</v>
      </c>
      <c r="S388" s="11">
        <v>300</v>
      </c>
      <c r="T388">
        <v>3939.7163500000001</v>
      </c>
    </row>
    <row r="389" spans="11:21" x14ac:dyDescent="0.25">
      <c r="K389" s="11">
        <v>1.75</v>
      </c>
      <c r="L389" s="11">
        <v>1</v>
      </c>
      <c r="N389" s="11">
        <v>5</v>
      </c>
      <c r="O389" s="11">
        <v>11.48</v>
      </c>
      <c r="P389" s="11">
        <v>57.5</v>
      </c>
      <c r="Q389" s="11">
        <v>525</v>
      </c>
      <c r="R389" s="11">
        <v>1</v>
      </c>
      <c r="S389" s="11">
        <v>308</v>
      </c>
      <c r="T389">
        <v>4016.3</v>
      </c>
    </row>
    <row r="390" spans="11:21" x14ac:dyDescent="0.25">
      <c r="K390" s="11">
        <v>1.59</v>
      </c>
      <c r="L390" s="11">
        <v>1.75</v>
      </c>
      <c r="M390" s="11">
        <v>5</v>
      </c>
      <c r="N390" s="11">
        <v>5</v>
      </c>
      <c r="O390" s="11">
        <v>11</v>
      </c>
      <c r="P390" s="11">
        <v>34.1</v>
      </c>
      <c r="Q390" s="11">
        <v>378</v>
      </c>
      <c r="R390" s="11">
        <v>1</v>
      </c>
      <c r="S390" s="11">
        <v>300</v>
      </c>
      <c r="T390" s="11">
        <v>7233.2</v>
      </c>
      <c r="U390" s="11">
        <v>3484.9</v>
      </c>
    </row>
    <row r="391" spans="11:21" x14ac:dyDescent="0.25">
      <c r="K391" s="11">
        <v>1.59</v>
      </c>
      <c r="L391" s="11">
        <v>1.75</v>
      </c>
      <c r="N391" s="11">
        <v>5</v>
      </c>
      <c r="O391" s="11">
        <v>11</v>
      </c>
      <c r="P391" s="11">
        <v>34.1</v>
      </c>
      <c r="Q391" s="11">
        <v>334</v>
      </c>
      <c r="R391" s="11">
        <v>1</v>
      </c>
      <c r="S391" s="11">
        <v>300</v>
      </c>
      <c r="T391" s="11">
        <v>7146.4</v>
      </c>
      <c r="U391" s="11">
        <v>3391</v>
      </c>
    </row>
    <row r="392" spans="11:21" x14ac:dyDescent="0.25">
      <c r="K392" s="11">
        <v>1.59</v>
      </c>
      <c r="L392" s="11">
        <v>1.75</v>
      </c>
      <c r="N392" s="11">
        <v>5</v>
      </c>
      <c r="O392" s="11">
        <v>11</v>
      </c>
      <c r="P392" s="11">
        <v>34.1</v>
      </c>
      <c r="Q392" s="11">
        <v>253</v>
      </c>
      <c r="R392" s="11">
        <v>1</v>
      </c>
      <c r="S392" s="11">
        <v>300</v>
      </c>
      <c r="T392" s="11">
        <v>6577.6</v>
      </c>
      <c r="U392" s="11">
        <v>3148.7</v>
      </c>
    </row>
    <row r="393" spans="11:21" x14ac:dyDescent="0.25">
      <c r="K393" s="11">
        <v>1.59</v>
      </c>
      <c r="L393" s="11">
        <v>1.75</v>
      </c>
      <c r="N393" s="11">
        <v>5</v>
      </c>
      <c r="O393" s="11">
        <v>11</v>
      </c>
      <c r="P393" s="11">
        <v>34.1</v>
      </c>
      <c r="Q393" s="11">
        <v>227</v>
      </c>
      <c r="R393" s="11">
        <v>1</v>
      </c>
      <c r="S393" s="11">
        <v>300</v>
      </c>
      <c r="T393" s="11">
        <v>6127.4</v>
      </c>
      <c r="U393" s="11">
        <v>2894</v>
      </c>
    </row>
    <row r="394" spans="11:21" x14ac:dyDescent="0.25">
      <c r="K394" s="11">
        <v>1.59</v>
      </c>
      <c r="L394" s="11">
        <v>1.75</v>
      </c>
      <c r="N394" s="11">
        <v>5</v>
      </c>
      <c r="O394" s="11">
        <v>11</v>
      </c>
      <c r="P394" s="11">
        <v>34.1</v>
      </c>
      <c r="Q394" s="11">
        <v>201</v>
      </c>
      <c r="R394" s="11">
        <v>1</v>
      </c>
      <c r="S394" s="11">
        <v>300</v>
      </c>
      <c r="T394" s="11">
        <v>5988.7</v>
      </c>
      <c r="U394" s="11">
        <v>2869.2</v>
      </c>
    </row>
    <row r="395" spans="11:21" x14ac:dyDescent="0.25">
      <c r="K395" s="11">
        <v>1.5</v>
      </c>
      <c r="L395" s="11">
        <v>0.83</v>
      </c>
      <c r="N395" s="11">
        <v>5</v>
      </c>
      <c r="O395" s="11">
        <v>10.4</v>
      </c>
      <c r="P395" s="11">
        <v>46.7</v>
      </c>
      <c r="Q395" s="11">
        <v>250</v>
      </c>
      <c r="R395" s="11">
        <v>1</v>
      </c>
      <c r="S395" s="11">
        <v>300</v>
      </c>
      <c r="T395" s="11">
        <v>7207.8</v>
      </c>
      <c r="U395" s="11">
        <v>3338.4</v>
      </c>
    </row>
    <row r="396" spans="11:21" x14ac:dyDescent="0.25">
      <c r="K396" s="11">
        <v>1.5</v>
      </c>
      <c r="L396" s="11">
        <v>3</v>
      </c>
      <c r="N396" s="11">
        <v>5</v>
      </c>
      <c r="O396" s="11">
        <v>10.4</v>
      </c>
      <c r="P396" s="11">
        <v>46.7</v>
      </c>
      <c r="Q396" s="11">
        <v>250</v>
      </c>
      <c r="R396" s="11">
        <v>1</v>
      </c>
      <c r="S396" s="11">
        <v>300</v>
      </c>
      <c r="T396" s="11">
        <v>7052.8</v>
      </c>
      <c r="U396" s="11">
        <v>3267.8</v>
      </c>
    </row>
    <row r="397" spans="11:21" x14ac:dyDescent="0.25">
      <c r="K397" s="11">
        <v>1.5</v>
      </c>
      <c r="L397" s="11">
        <v>5</v>
      </c>
      <c r="N397" s="11">
        <v>5</v>
      </c>
      <c r="O397" s="11">
        <v>10.4</v>
      </c>
      <c r="P397" s="11">
        <v>46.7</v>
      </c>
      <c r="Q397" s="11">
        <v>250</v>
      </c>
      <c r="R397" s="11">
        <v>1</v>
      </c>
      <c r="S397" s="11">
        <v>300</v>
      </c>
      <c r="T397" s="11">
        <v>6596.2</v>
      </c>
      <c r="U397" s="11">
        <v>3019.1</v>
      </c>
    </row>
    <row r="398" spans="11:21" x14ac:dyDescent="0.25">
      <c r="K398" s="11">
        <v>1.45</v>
      </c>
      <c r="L398" s="11">
        <v>1</v>
      </c>
      <c r="N398" s="11">
        <v>5</v>
      </c>
      <c r="O398" s="11">
        <v>10.4</v>
      </c>
      <c r="P398" s="11">
        <v>46.7</v>
      </c>
      <c r="Q398" s="11">
        <v>360</v>
      </c>
      <c r="R398" s="11">
        <v>1</v>
      </c>
      <c r="S398" s="11">
        <v>120</v>
      </c>
      <c r="T398" s="11">
        <v>5337.2</v>
      </c>
    </row>
    <row r="399" spans="11:21" x14ac:dyDescent="0.25">
      <c r="K399" s="11">
        <v>1.45</v>
      </c>
      <c r="L399" s="11">
        <v>1</v>
      </c>
      <c r="N399" s="11">
        <v>5</v>
      </c>
      <c r="O399" s="11">
        <v>10.4</v>
      </c>
      <c r="P399" s="11">
        <v>46.7</v>
      </c>
      <c r="Q399" s="11">
        <v>360</v>
      </c>
      <c r="R399" s="11">
        <v>2</v>
      </c>
      <c r="S399" s="11">
        <v>120</v>
      </c>
      <c r="T399" s="11">
        <v>4704.8</v>
      </c>
    </row>
    <row r="400" spans="11:21" x14ac:dyDescent="0.25">
      <c r="K400" s="11">
        <v>1.37</v>
      </c>
      <c r="L400" s="11">
        <v>1.75</v>
      </c>
      <c r="N400" s="11">
        <v>50</v>
      </c>
      <c r="O400" s="11">
        <v>11</v>
      </c>
      <c r="P400" s="11">
        <v>58</v>
      </c>
      <c r="Q400" s="11">
        <v>345</v>
      </c>
      <c r="R400" s="11">
        <v>1</v>
      </c>
      <c r="S400" s="11">
        <v>300</v>
      </c>
      <c r="T400" s="11">
        <v>3538</v>
      </c>
    </row>
    <row r="401" spans="11:20" x14ac:dyDescent="0.25">
      <c r="K401" s="11">
        <v>1.37</v>
      </c>
      <c r="L401" s="11">
        <v>1.75</v>
      </c>
      <c r="N401" s="11">
        <v>20</v>
      </c>
      <c r="O401" s="11">
        <v>11</v>
      </c>
      <c r="P401" s="11">
        <v>58</v>
      </c>
      <c r="Q401" s="11">
        <v>435</v>
      </c>
      <c r="R401" s="11">
        <v>1</v>
      </c>
      <c r="S401" s="11">
        <v>300</v>
      </c>
      <c r="T401" s="11">
        <v>3956</v>
      </c>
    </row>
    <row r="402" spans="11:20" x14ac:dyDescent="0.25">
      <c r="K402" s="11">
        <v>1.37</v>
      </c>
      <c r="L402" s="11">
        <v>1.75</v>
      </c>
      <c r="N402" s="11">
        <v>30</v>
      </c>
      <c r="O402" s="11">
        <v>11</v>
      </c>
      <c r="P402" s="11">
        <v>58</v>
      </c>
      <c r="Q402" s="11">
        <v>405</v>
      </c>
      <c r="R402" s="11">
        <v>1</v>
      </c>
      <c r="S402" s="11">
        <v>300</v>
      </c>
      <c r="T402" s="11">
        <v>4252</v>
      </c>
    </row>
    <row r="403" spans="11:20" x14ac:dyDescent="0.25">
      <c r="K403" s="11">
        <v>1.37</v>
      </c>
      <c r="L403" s="11">
        <v>1.75</v>
      </c>
      <c r="N403" s="11">
        <v>40</v>
      </c>
      <c r="O403" s="11">
        <v>11</v>
      </c>
      <c r="P403" s="11">
        <v>58</v>
      </c>
      <c r="Q403" s="11">
        <v>375</v>
      </c>
      <c r="R403" s="11">
        <v>1</v>
      </c>
      <c r="S403" s="11">
        <v>300</v>
      </c>
      <c r="T403" s="11">
        <v>3866</v>
      </c>
    </row>
    <row r="404" spans="11:20" x14ac:dyDescent="0.25">
      <c r="K404" s="11">
        <v>1.37</v>
      </c>
      <c r="L404" s="11">
        <v>1.75</v>
      </c>
      <c r="N404" s="11">
        <v>20</v>
      </c>
      <c r="O404" s="11">
        <v>11</v>
      </c>
      <c r="P404" s="11">
        <v>58</v>
      </c>
      <c r="Q404" s="11">
        <v>480</v>
      </c>
      <c r="R404" s="11">
        <v>1</v>
      </c>
      <c r="S404" s="11">
        <v>300</v>
      </c>
      <c r="T404" s="11">
        <v>5535</v>
      </c>
    </row>
    <row r="405" spans="11:20" x14ac:dyDescent="0.25">
      <c r="K405" s="11">
        <v>1.37</v>
      </c>
      <c r="L405" s="11">
        <v>1.75</v>
      </c>
      <c r="N405" s="11">
        <v>30</v>
      </c>
      <c r="O405" s="11">
        <v>11</v>
      </c>
      <c r="P405" s="11">
        <v>58</v>
      </c>
      <c r="Q405" s="11">
        <v>420</v>
      </c>
      <c r="R405" s="11">
        <v>1</v>
      </c>
      <c r="S405" s="11">
        <v>300</v>
      </c>
      <c r="T405" s="11">
        <v>4860</v>
      </c>
    </row>
    <row r="406" spans="11:20" x14ac:dyDescent="0.25">
      <c r="K406" s="11">
        <v>1.37</v>
      </c>
      <c r="L406" s="11">
        <v>1.75</v>
      </c>
      <c r="N406" s="11">
        <v>40</v>
      </c>
      <c r="O406" s="11">
        <v>11</v>
      </c>
      <c r="P406" s="11">
        <v>58</v>
      </c>
      <c r="Q406" s="11">
        <v>375</v>
      </c>
      <c r="R406" s="11">
        <v>1</v>
      </c>
      <c r="S406" s="11">
        <v>300</v>
      </c>
      <c r="T406" s="11">
        <v>4050</v>
      </c>
    </row>
    <row r="407" spans="11:20" x14ac:dyDescent="0.25">
      <c r="K407" s="11">
        <v>1.37</v>
      </c>
      <c r="L407" s="11">
        <v>1.75</v>
      </c>
      <c r="N407" s="11">
        <v>20</v>
      </c>
      <c r="O407" s="11">
        <v>11</v>
      </c>
      <c r="P407" s="11">
        <v>58</v>
      </c>
      <c r="Q407" s="11">
        <v>585</v>
      </c>
      <c r="R407" s="11">
        <v>1</v>
      </c>
      <c r="S407" s="11">
        <v>300</v>
      </c>
      <c r="T407" s="11">
        <v>6075</v>
      </c>
    </row>
    <row r="408" spans="11:20" x14ac:dyDescent="0.25">
      <c r="K408" s="11">
        <v>1.37</v>
      </c>
      <c r="L408" s="11">
        <v>1.75</v>
      </c>
      <c r="N408" s="11">
        <v>30</v>
      </c>
      <c r="O408" s="11">
        <v>11</v>
      </c>
      <c r="P408" s="11">
        <v>58</v>
      </c>
      <c r="Q408" s="11">
        <v>465</v>
      </c>
      <c r="R408" s="11">
        <v>1</v>
      </c>
      <c r="S408" s="11">
        <v>300</v>
      </c>
      <c r="T408" s="11">
        <v>6012</v>
      </c>
    </row>
    <row r="409" spans="11:20" x14ac:dyDescent="0.25">
      <c r="K409" s="11">
        <v>1.37</v>
      </c>
      <c r="L409" s="11">
        <v>1.75</v>
      </c>
      <c r="N409" s="11">
        <v>40</v>
      </c>
      <c r="O409" s="11">
        <v>11</v>
      </c>
      <c r="P409" s="11">
        <v>58</v>
      </c>
      <c r="Q409" s="11">
        <v>375</v>
      </c>
      <c r="R409" s="11">
        <v>1</v>
      </c>
      <c r="S409" s="11">
        <v>300</v>
      </c>
      <c r="T409" s="11">
        <v>5018</v>
      </c>
    </row>
    <row r="410" spans="11:20" x14ac:dyDescent="0.25">
      <c r="K410" s="11">
        <v>1.48</v>
      </c>
      <c r="L410" s="11">
        <v>0.4</v>
      </c>
      <c r="N410" s="11">
        <v>5</v>
      </c>
      <c r="O410" s="11">
        <v>11.3</v>
      </c>
      <c r="P410" s="11">
        <v>45.7</v>
      </c>
      <c r="Q410" s="11">
        <v>297</v>
      </c>
      <c r="R410" s="11">
        <v>1</v>
      </c>
      <c r="S410" s="11">
        <v>300</v>
      </c>
      <c r="T410" s="11">
        <v>5756</v>
      </c>
    </row>
    <row r="411" spans="11:20" x14ac:dyDescent="0.25">
      <c r="K411" s="11">
        <v>1.48</v>
      </c>
      <c r="L411" s="11">
        <v>1.98</v>
      </c>
      <c r="N411" s="11">
        <v>5</v>
      </c>
      <c r="O411" s="11">
        <v>11.3</v>
      </c>
      <c r="P411" s="11">
        <v>45.7</v>
      </c>
      <c r="Q411" s="11">
        <v>297</v>
      </c>
      <c r="R411" s="11">
        <v>1</v>
      </c>
      <c r="S411" s="11">
        <v>300</v>
      </c>
      <c r="T411" s="11">
        <v>5677</v>
      </c>
    </row>
    <row r="412" spans="11:20" x14ac:dyDescent="0.25">
      <c r="K412" s="11">
        <v>1.48</v>
      </c>
      <c r="L412" s="11">
        <v>2.37</v>
      </c>
      <c r="N412" s="11">
        <v>5</v>
      </c>
      <c r="O412" s="11">
        <v>11.3</v>
      </c>
      <c r="P412" s="11">
        <v>45.7</v>
      </c>
      <c r="Q412" s="11">
        <v>297</v>
      </c>
      <c r="R412" s="11">
        <v>1</v>
      </c>
      <c r="S412" s="11">
        <v>300</v>
      </c>
      <c r="T412" s="11">
        <v>5289</v>
      </c>
    </row>
    <row r="413" spans="11:20" x14ac:dyDescent="0.25">
      <c r="K413" s="11">
        <v>1.48</v>
      </c>
      <c r="L413" s="11">
        <v>2.77</v>
      </c>
      <c r="N413" s="11">
        <v>5</v>
      </c>
      <c r="O413" s="11">
        <v>11.3</v>
      </c>
      <c r="P413" s="11">
        <v>45.7</v>
      </c>
      <c r="Q413" s="11">
        <v>297</v>
      </c>
      <c r="R413" s="11">
        <v>1</v>
      </c>
      <c r="S413" s="11">
        <v>300</v>
      </c>
      <c r="T413" s="11">
        <v>5289</v>
      </c>
    </row>
    <row r="414" spans="11:20" x14ac:dyDescent="0.25">
      <c r="K414" s="11">
        <v>1.48</v>
      </c>
      <c r="L414" s="11">
        <v>2.93</v>
      </c>
      <c r="N414" s="11">
        <v>5</v>
      </c>
      <c r="O414" s="11">
        <v>11.3</v>
      </c>
      <c r="P414" s="11">
        <v>45.7</v>
      </c>
      <c r="Q414" s="11">
        <v>297</v>
      </c>
      <c r="R414" s="11">
        <v>1</v>
      </c>
      <c r="S414" s="11">
        <v>300</v>
      </c>
      <c r="T414" s="11">
        <v>4514</v>
      </c>
    </row>
    <row r="415" spans="11:20" x14ac:dyDescent="0.25">
      <c r="K415" s="11">
        <v>1.48</v>
      </c>
      <c r="L415" s="11">
        <v>3.56</v>
      </c>
      <c r="N415" s="11">
        <v>5</v>
      </c>
      <c r="O415" s="11">
        <v>11.3</v>
      </c>
      <c r="P415" s="11">
        <v>45.7</v>
      </c>
      <c r="Q415" s="11">
        <v>297</v>
      </c>
      <c r="R415" s="11">
        <v>1</v>
      </c>
      <c r="S415" s="11">
        <v>300</v>
      </c>
      <c r="T415" s="11">
        <v>4047</v>
      </c>
    </row>
    <row r="416" spans="11:20" x14ac:dyDescent="0.25">
      <c r="K416" s="11">
        <v>1.48</v>
      </c>
      <c r="L416" s="11">
        <v>0.4</v>
      </c>
      <c r="N416" s="11">
        <v>5</v>
      </c>
      <c r="O416" s="11">
        <v>11.3</v>
      </c>
      <c r="P416" s="11">
        <v>45.7</v>
      </c>
      <c r="Q416">
        <v>297</v>
      </c>
      <c r="R416" s="11">
        <v>1</v>
      </c>
      <c r="S416" s="11">
        <v>300</v>
      </c>
      <c r="T416" s="11">
        <v>5756</v>
      </c>
    </row>
    <row r="417" spans="11:20" x14ac:dyDescent="0.25">
      <c r="K417" s="11">
        <v>1.48</v>
      </c>
      <c r="L417" s="11">
        <v>1.98</v>
      </c>
      <c r="N417" s="11">
        <v>5</v>
      </c>
      <c r="O417" s="11">
        <v>11.3</v>
      </c>
      <c r="P417" s="11">
        <v>45.7</v>
      </c>
      <c r="Q417">
        <v>297</v>
      </c>
      <c r="R417" s="11">
        <v>1</v>
      </c>
      <c r="S417" s="11">
        <v>300</v>
      </c>
      <c r="T417" s="11">
        <v>5677</v>
      </c>
    </row>
    <row r="418" spans="11:20" x14ac:dyDescent="0.25">
      <c r="K418" s="11">
        <v>1.48</v>
      </c>
      <c r="L418" s="11">
        <v>2.37</v>
      </c>
      <c r="N418" s="11">
        <v>5</v>
      </c>
      <c r="O418" s="11">
        <v>11.3</v>
      </c>
      <c r="P418" s="11">
        <v>45.7</v>
      </c>
      <c r="Q418">
        <v>297</v>
      </c>
      <c r="R418" s="11">
        <v>1</v>
      </c>
      <c r="S418" s="11">
        <v>300</v>
      </c>
      <c r="T418" s="11">
        <v>5289</v>
      </c>
    </row>
    <row r="419" spans="11:20" x14ac:dyDescent="0.25">
      <c r="K419" s="11">
        <v>1.48</v>
      </c>
      <c r="L419" s="11">
        <v>2.77</v>
      </c>
      <c r="N419" s="11">
        <v>5</v>
      </c>
      <c r="O419" s="11">
        <v>11.3</v>
      </c>
      <c r="P419" s="11">
        <v>45.7</v>
      </c>
      <c r="Q419">
        <v>297</v>
      </c>
      <c r="R419" s="11">
        <v>1</v>
      </c>
      <c r="S419" s="11">
        <v>300</v>
      </c>
      <c r="T419" s="11">
        <v>5289</v>
      </c>
    </row>
    <row r="420" spans="11:20" x14ac:dyDescent="0.25">
      <c r="K420" s="11">
        <v>1.48</v>
      </c>
      <c r="L420" s="11">
        <v>2.93</v>
      </c>
      <c r="N420" s="11">
        <v>5</v>
      </c>
      <c r="O420" s="11">
        <v>11.3</v>
      </c>
      <c r="P420" s="11">
        <v>45.7</v>
      </c>
      <c r="Q420">
        <v>297</v>
      </c>
      <c r="R420" s="11">
        <v>1</v>
      </c>
      <c r="S420" s="11">
        <v>300</v>
      </c>
      <c r="T420" s="11">
        <v>4514</v>
      </c>
    </row>
    <row r="421" spans="11:20" x14ac:dyDescent="0.25">
      <c r="K421" s="11">
        <v>1.48</v>
      </c>
      <c r="L421" s="11">
        <v>3.56</v>
      </c>
      <c r="N421" s="11">
        <v>5</v>
      </c>
      <c r="O421" s="11">
        <v>11.3</v>
      </c>
      <c r="P421" s="11">
        <v>45.7</v>
      </c>
      <c r="Q421">
        <v>297</v>
      </c>
      <c r="R421" s="11">
        <v>1</v>
      </c>
      <c r="S421" s="11">
        <v>300</v>
      </c>
      <c r="T421" s="11">
        <v>4047</v>
      </c>
    </row>
    <row r="422" spans="11:20" x14ac:dyDescent="0.25">
      <c r="K422" s="12">
        <v>1.45</v>
      </c>
      <c r="L422" s="11">
        <v>0.3</v>
      </c>
      <c r="M422" s="11">
        <v>5</v>
      </c>
      <c r="N422" s="11">
        <v>5</v>
      </c>
      <c r="O422">
        <f>3649/365</f>
        <v>9.9972602739726035</v>
      </c>
      <c r="P422" s="11">
        <v>62</v>
      </c>
      <c r="Q422" s="11">
        <v>425</v>
      </c>
      <c r="R422" s="11">
        <v>1</v>
      </c>
      <c r="S422" s="11">
        <v>310</v>
      </c>
      <c r="T422" s="11">
        <v>5857</v>
      </c>
    </row>
    <row r="423" spans="11:20" x14ac:dyDescent="0.25">
      <c r="K423" s="11">
        <v>1.45</v>
      </c>
      <c r="L423" s="11">
        <v>0.3</v>
      </c>
      <c r="M423" s="11">
        <v>5</v>
      </c>
      <c r="N423" s="11">
        <v>5</v>
      </c>
      <c r="O423">
        <f t="shared" ref="O423:O433" si="34">3649/365</f>
        <v>9.9972602739726035</v>
      </c>
      <c r="P423" s="11">
        <v>62</v>
      </c>
      <c r="Q423" s="11">
        <v>445</v>
      </c>
      <c r="R423" s="11">
        <v>1</v>
      </c>
      <c r="S423" s="11">
        <v>303</v>
      </c>
      <c r="T423" s="11">
        <v>5335</v>
      </c>
    </row>
    <row r="424" spans="11:20" x14ac:dyDescent="0.25">
      <c r="K424" s="11">
        <v>1.45</v>
      </c>
      <c r="L424" s="11">
        <v>0.3</v>
      </c>
      <c r="M424" s="11">
        <v>5</v>
      </c>
      <c r="N424" s="11">
        <v>5</v>
      </c>
      <c r="O424">
        <f t="shared" si="34"/>
        <v>9.9972602739726035</v>
      </c>
      <c r="P424" s="11">
        <v>62</v>
      </c>
      <c r="Q424" s="11">
        <v>418</v>
      </c>
      <c r="R424" s="11">
        <v>1</v>
      </c>
      <c r="S424" s="11">
        <v>288</v>
      </c>
      <c r="T424" s="11">
        <v>5843</v>
      </c>
    </row>
    <row r="425" spans="11:20" x14ac:dyDescent="0.25">
      <c r="K425" s="11">
        <v>1.45</v>
      </c>
      <c r="L425" s="11">
        <v>0.3</v>
      </c>
      <c r="M425" s="11">
        <v>5</v>
      </c>
      <c r="N425" s="11">
        <v>5</v>
      </c>
      <c r="O425">
        <f t="shared" si="34"/>
        <v>9.9972602739726035</v>
      </c>
      <c r="P425">
        <v>123</v>
      </c>
      <c r="Q425" s="11">
        <v>392</v>
      </c>
      <c r="R425" s="11">
        <v>2</v>
      </c>
      <c r="S425" s="11">
        <v>281</v>
      </c>
      <c r="T425" s="11">
        <v>5870</v>
      </c>
    </row>
    <row r="426" spans="11:20" x14ac:dyDescent="0.25">
      <c r="K426" s="11">
        <v>1.45</v>
      </c>
      <c r="L426" s="11">
        <v>0.3</v>
      </c>
      <c r="M426" s="11">
        <v>5</v>
      </c>
      <c r="N426" s="11">
        <v>5</v>
      </c>
      <c r="O426">
        <f t="shared" si="34"/>
        <v>9.9972602739726035</v>
      </c>
      <c r="P426">
        <v>123</v>
      </c>
      <c r="Q426" s="11">
        <v>324</v>
      </c>
      <c r="R426" s="11">
        <v>2</v>
      </c>
      <c r="S426" s="11">
        <v>280</v>
      </c>
      <c r="T426" s="11">
        <v>5468</v>
      </c>
    </row>
    <row r="427" spans="11:20" x14ac:dyDescent="0.25">
      <c r="K427" s="11">
        <v>1.45</v>
      </c>
      <c r="L427" s="11">
        <v>0.3</v>
      </c>
      <c r="M427" s="11">
        <v>5</v>
      </c>
      <c r="N427" s="11">
        <v>5</v>
      </c>
      <c r="O427">
        <f t="shared" si="34"/>
        <v>9.9972602739726035</v>
      </c>
      <c r="P427">
        <v>123</v>
      </c>
      <c r="Q427" s="11">
        <v>392</v>
      </c>
      <c r="R427" s="11">
        <v>2</v>
      </c>
      <c r="S427" s="11">
        <v>261</v>
      </c>
      <c r="T427" s="11">
        <v>5856</v>
      </c>
    </row>
    <row r="428" spans="11:20" x14ac:dyDescent="0.25">
      <c r="K428" s="11">
        <v>1.45</v>
      </c>
      <c r="L428" s="11">
        <v>0.3</v>
      </c>
      <c r="M428" s="11">
        <v>5</v>
      </c>
      <c r="N428" s="11">
        <v>5</v>
      </c>
      <c r="O428">
        <f t="shared" si="34"/>
        <v>9.9972602739726035</v>
      </c>
      <c r="P428" s="11">
        <v>62</v>
      </c>
      <c r="Q428" s="11">
        <v>407</v>
      </c>
      <c r="R428" s="11">
        <v>1</v>
      </c>
      <c r="S428" s="11">
        <v>294</v>
      </c>
      <c r="T428" s="11">
        <v>5825</v>
      </c>
    </row>
    <row r="429" spans="11:20" x14ac:dyDescent="0.25">
      <c r="K429" s="11">
        <v>1.45</v>
      </c>
      <c r="L429" s="11">
        <v>0.3</v>
      </c>
      <c r="M429" s="11">
        <v>5</v>
      </c>
      <c r="N429" s="11">
        <v>5</v>
      </c>
      <c r="O429">
        <f t="shared" si="34"/>
        <v>9.9972602739726035</v>
      </c>
      <c r="P429" s="11">
        <v>62</v>
      </c>
      <c r="Q429" s="11">
        <v>412</v>
      </c>
      <c r="R429" s="11">
        <v>1</v>
      </c>
      <c r="S429" s="11">
        <v>278</v>
      </c>
      <c r="T429" s="11">
        <v>5824</v>
      </c>
    </row>
    <row r="430" spans="11:20" x14ac:dyDescent="0.25">
      <c r="K430" s="11">
        <v>1.45</v>
      </c>
      <c r="L430" s="11">
        <v>0.3</v>
      </c>
      <c r="M430" s="11">
        <v>5</v>
      </c>
      <c r="N430" s="11">
        <v>5</v>
      </c>
      <c r="O430">
        <f t="shared" si="34"/>
        <v>9.9972602739726035</v>
      </c>
      <c r="P430" s="11">
        <v>62</v>
      </c>
      <c r="Q430" s="11">
        <v>398</v>
      </c>
      <c r="R430" s="11">
        <v>1</v>
      </c>
      <c r="S430" s="11">
        <v>292</v>
      </c>
      <c r="T430" s="11">
        <v>5789</v>
      </c>
    </row>
    <row r="431" spans="11:20" x14ac:dyDescent="0.25">
      <c r="K431" s="11">
        <v>1.45</v>
      </c>
      <c r="L431" s="11">
        <v>0.3</v>
      </c>
      <c r="M431" s="11">
        <v>5</v>
      </c>
      <c r="N431" s="11">
        <v>5</v>
      </c>
      <c r="O431">
        <f t="shared" si="34"/>
        <v>9.9972602739726035</v>
      </c>
      <c r="P431">
        <v>123</v>
      </c>
      <c r="Q431" s="11">
        <v>353</v>
      </c>
      <c r="R431" s="11">
        <v>2</v>
      </c>
      <c r="S431" s="11">
        <v>270</v>
      </c>
      <c r="T431" s="11">
        <v>5724</v>
      </c>
    </row>
    <row r="432" spans="11:20" x14ac:dyDescent="0.25">
      <c r="K432" s="11">
        <v>1.45</v>
      </c>
      <c r="L432" s="11">
        <v>0.3</v>
      </c>
      <c r="M432" s="11">
        <v>5</v>
      </c>
      <c r="N432" s="11">
        <v>5</v>
      </c>
      <c r="O432">
        <f t="shared" si="34"/>
        <v>9.9972602739726035</v>
      </c>
      <c r="P432">
        <v>123</v>
      </c>
      <c r="Q432" s="11">
        <v>353</v>
      </c>
      <c r="R432" s="11">
        <v>2</v>
      </c>
      <c r="S432" s="11">
        <v>268</v>
      </c>
      <c r="T432" s="11">
        <v>5723</v>
      </c>
    </row>
    <row r="433" spans="11:20" x14ac:dyDescent="0.25">
      <c r="K433" s="11">
        <v>1.45</v>
      </c>
      <c r="L433" s="11">
        <v>0.3</v>
      </c>
      <c r="M433" s="11">
        <v>5</v>
      </c>
      <c r="N433" s="11">
        <v>5</v>
      </c>
      <c r="O433">
        <f t="shared" si="34"/>
        <v>9.9972602739726035</v>
      </c>
      <c r="P433">
        <v>123</v>
      </c>
      <c r="Q433" s="11">
        <v>347</v>
      </c>
      <c r="R433" s="11">
        <v>2</v>
      </c>
      <c r="S433" s="11">
        <v>275</v>
      </c>
      <c r="T433" s="11">
        <v>5684</v>
      </c>
    </row>
    <row r="434" spans="11:20" x14ac:dyDescent="0.25">
      <c r="K434" s="11">
        <v>1.51</v>
      </c>
      <c r="L434" s="11">
        <v>0.3</v>
      </c>
      <c r="M434" s="11">
        <v>5</v>
      </c>
      <c r="N434" s="11">
        <v>5</v>
      </c>
      <c r="O434">
        <f>3729/365</f>
        <v>10.216438356164383</v>
      </c>
      <c r="P434">
        <v>166.5</v>
      </c>
      <c r="Q434" s="11">
        <v>445</v>
      </c>
      <c r="R434" s="11">
        <v>1</v>
      </c>
      <c r="S434" s="11">
        <v>150</v>
      </c>
      <c r="T434" s="11">
        <v>5306</v>
      </c>
    </row>
    <row r="435" spans="11:20" x14ac:dyDescent="0.25">
      <c r="K435" s="11">
        <v>1.51</v>
      </c>
      <c r="L435" s="11">
        <v>0.3</v>
      </c>
      <c r="M435" s="11">
        <v>5</v>
      </c>
      <c r="N435" s="11">
        <v>5</v>
      </c>
      <c r="O435">
        <f t="shared" ref="O435:O438" si="35">3729/365</f>
        <v>10.216438356164383</v>
      </c>
      <c r="P435">
        <v>166.5</v>
      </c>
      <c r="Q435" s="11">
        <v>445</v>
      </c>
      <c r="R435" s="11">
        <v>1</v>
      </c>
      <c r="S435" s="11">
        <v>200</v>
      </c>
      <c r="T435" s="11">
        <v>5631</v>
      </c>
    </row>
    <row r="436" spans="11:20" x14ac:dyDescent="0.25">
      <c r="K436" s="11">
        <v>1.51</v>
      </c>
      <c r="L436" s="11">
        <v>0.3</v>
      </c>
      <c r="M436" s="11">
        <v>5</v>
      </c>
      <c r="N436" s="11">
        <v>5</v>
      </c>
      <c r="O436">
        <f t="shared" si="35"/>
        <v>10.216438356164383</v>
      </c>
      <c r="P436">
        <v>166.5</v>
      </c>
      <c r="Q436" s="11">
        <v>445</v>
      </c>
      <c r="R436" s="11">
        <v>1</v>
      </c>
      <c r="S436" s="11">
        <v>250</v>
      </c>
      <c r="T436" s="11">
        <v>5846</v>
      </c>
    </row>
    <row r="437" spans="11:20" x14ac:dyDescent="0.25">
      <c r="K437" s="11">
        <v>1.51</v>
      </c>
      <c r="L437" s="11">
        <v>0.3</v>
      </c>
      <c r="M437" s="11">
        <v>5</v>
      </c>
      <c r="N437" s="11">
        <v>5</v>
      </c>
      <c r="O437">
        <f t="shared" si="35"/>
        <v>10.216438356164383</v>
      </c>
      <c r="P437">
        <v>166.5</v>
      </c>
      <c r="Q437" s="11">
        <v>445</v>
      </c>
      <c r="R437" s="11">
        <v>1</v>
      </c>
      <c r="S437" s="11">
        <v>300</v>
      </c>
      <c r="T437" s="11">
        <v>5896</v>
      </c>
    </row>
    <row r="438" spans="11:20" x14ac:dyDescent="0.25">
      <c r="K438" s="11">
        <v>1.51</v>
      </c>
      <c r="L438" s="11">
        <v>0.3</v>
      </c>
      <c r="M438" s="11">
        <v>5</v>
      </c>
      <c r="N438" s="11">
        <v>5</v>
      </c>
      <c r="O438">
        <f t="shared" si="35"/>
        <v>10.216438356164383</v>
      </c>
      <c r="P438">
        <v>166.5</v>
      </c>
      <c r="Q438" s="11">
        <v>445</v>
      </c>
      <c r="R438" s="11">
        <v>1</v>
      </c>
      <c r="S438" s="11">
        <v>350</v>
      </c>
      <c r="T438" s="11">
        <v>5891</v>
      </c>
    </row>
    <row r="439" spans="11:20" x14ac:dyDescent="0.25">
      <c r="K439" s="11">
        <v>1.33</v>
      </c>
      <c r="L439" s="11">
        <v>0.35</v>
      </c>
      <c r="M439" s="11">
        <v>5</v>
      </c>
      <c r="N439" s="11">
        <v>5</v>
      </c>
      <c r="O439" s="11">
        <v>11</v>
      </c>
      <c r="P439" s="11">
        <v>46.7</v>
      </c>
      <c r="Q439" s="11">
        <v>450</v>
      </c>
      <c r="R439" s="11">
        <v>1</v>
      </c>
      <c r="S439" s="11">
        <v>0</v>
      </c>
      <c r="T439" s="11">
        <v>4619</v>
      </c>
    </row>
    <row r="440" spans="11:20" x14ac:dyDescent="0.25">
      <c r="K440" s="11">
        <v>1.33</v>
      </c>
      <c r="L440" s="11">
        <v>0.35</v>
      </c>
      <c r="M440" s="11">
        <v>5</v>
      </c>
      <c r="N440" s="11">
        <v>5</v>
      </c>
      <c r="O440" s="11">
        <v>11</v>
      </c>
      <c r="P440" s="11">
        <v>46.7</v>
      </c>
      <c r="Q440" s="11">
        <v>450</v>
      </c>
      <c r="R440" s="11">
        <v>1</v>
      </c>
      <c r="S440" s="11">
        <v>240</v>
      </c>
      <c r="T440" s="11">
        <v>5067</v>
      </c>
    </row>
    <row r="441" spans="11:20" x14ac:dyDescent="0.25">
      <c r="K441" s="11">
        <v>1.33</v>
      </c>
      <c r="L441" s="11">
        <v>0.35</v>
      </c>
      <c r="M441" s="11">
        <v>5</v>
      </c>
      <c r="N441" s="11">
        <v>5</v>
      </c>
      <c r="O441" s="11">
        <v>11</v>
      </c>
      <c r="P441" s="11">
        <v>46.7</v>
      </c>
      <c r="Q441" s="11">
        <v>450</v>
      </c>
      <c r="R441" s="11">
        <v>1</v>
      </c>
      <c r="S441" s="11">
        <v>360</v>
      </c>
      <c r="T441" s="11">
        <v>5322</v>
      </c>
    </row>
    <row r="442" spans="11:20" x14ac:dyDescent="0.25">
      <c r="K442" s="11">
        <v>1.33</v>
      </c>
      <c r="L442" s="11">
        <v>0.35</v>
      </c>
      <c r="M442" s="11">
        <v>5</v>
      </c>
      <c r="N442" s="11">
        <v>5</v>
      </c>
      <c r="O442" s="11">
        <v>11</v>
      </c>
      <c r="P442" s="11">
        <v>46.7</v>
      </c>
      <c r="Q442" s="11">
        <v>450</v>
      </c>
      <c r="R442" s="11">
        <v>1</v>
      </c>
      <c r="S442" s="11">
        <v>480</v>
      </c>
      <c r="T442" s="11">
        <v>5544</v>
      </c>
    </row>
    <row r="443" spans="11:20" x14ac:dyDescent="0.25">
      <c r="K443" s="11">
        <v>1.33</v>
      </c>
      <c r="L443" s="11">
        <v>4.6100000000000003</v>
      </c>
      <c r="M443" s="11">
        <v>5</v>
      </c>
      <c r="N443" s="11">
        <v>5</v>
      </c>
      <c r="O443" s="11">
        <v>11</v>
      </c>
      <c r="P443" s="11">
        <v>46.7</v>
      </c>
      <c r="Q443" s="11">
        <v>450</v>
      </c>
      <c r="R443" s="11">
        <v>1</v>
      </c>
      <c r="S443" s="11">
        <v>0</v>
      </c>
      <c r="T443" s="11">
        <v>4313</v>
      </c>
    </row>
    <row r="444" spans="11:20" x14ac:dyDescent="0.25">
      <c r="K444" s="11">
        <v>1.33</v>
      </c>
      <c r="L444" s="11">
        <v>4.6100000000000003</v>
      </c>
      <c r="M444" s="11">
        <v>5</v>
      </c>
      <c r="N444" s="11">
        <v>5</v>
      </c>
      <c r="O444" s="11">
        <v>11</v>
      </c>
      <c r="P444" s="11">
        <v>46.7</v>
      </c>
      <c r="Q444" s="11">
        <v>450</v>
      </c>
      <c r="R444" s="11">
        <v>1</v>
      </c>
      <c r="S444" s="11">
        <v>240</v>
      </c>
      <c r="T444" s="11">
        <v>4750</v>
      </c>
    </row>
    <row r="445" spans="11:20" x14ac:dyDescent="0.25">
      <c r="K445" s="11">
        <v>1.33</v>
      </c>
      <c r="L445" s="11">
        <v>4.6100000000000003</v>
      </c>
      <c r="M445" s="11">
        <v>5</v>
      </c>
      <c r="N445" s="11">
        <v>5</v>
      </c>
      <c r="O445" s="11">
        <v>11</v>
      </c>
      <c r="P445" s="11">
        <v>46.7</v>
      </c>
      <c r="Q445" s="11">
        <v>450</v>
      </c>
      <c r="R445" s="11">
        <v>1</v>
      </c>
      <c r="S445" s="11">
        <v>360</v>
      </c>
      <c r="T445" s="11">
        <v>4881</v>
      </c>
    </row>
    <row r="446" spans="11:20" x14ac:dyDescent="0.25">
      <c r="K446" s="11">
        <v>1.33</v>
      </c>
      <c r="L446" s="11">
        <v>4.6100000000000003</v>
      </c>
      <c r="M446" s="11">
        <v>5</v>
      </c>
      <c r="N446" s="11">
        <v>5</v>
      </c>
      <c r="O446" s="11">
        <v>11</v>
      </c>
      <c r="P446" s="11">
        <v>46.7</v>
      </c>
      <c r="Q446" s="11">
        <v>450</v>
      </c>
      <c r="R446" s="11">
        <v>1</v>
      </c>
      <c r="S446" s="11">
        <v>480</v>
      </c>
      <c r="T446" s="11">
        <v>4947</v>
      </c>
    </row>
    <row r="447" spans="11:20" x14ac:dyDescent="0.25">
      <c r="K447" s="11">
        <v>1.33</v>
      </c>
      <c r="L447" s="11">
        <v>8.0399999999999991</v>
      </c>
      <c r="M447" s="11">
        <v>5</v>
      </c>
      <c r="N447" s="11">
        <v>5</v>
      </c>
      <c r="O447" s="11">
        <v>11</v>
      </c>
      <c r="P447" s="11">
        <v>46.7</v>
      </c>
      <c r="Q447" s="11">
        <v>450</v>
      </c>
      <c r="R447" s="11">
        <v>1</v>
      </c>
      <c r="S447" s="11">
        <v>0</v>
      </c>
      <c r="T447" s="11">
        <v>3810</v>
      </c>
    </row>
    <row r="448" spans="11:20" x14ac:dyDescent="0.25">
      <c r="K448" s="11">
        <v>1.33</v>
      </c>
      <c r="L448" s="11">
        <v>8.0399999999999991</v>
      </c>
      <c r="M448" s="11">
        <v>5</v>
      </c>
      <c r="N448" s="11">
        <v>5</v>
      </c>
      <c r="O448" s="11">
        <v>11</v>
      </c>
      <c r="P448" s="11">
        <v>46.7</v>
      </c>
      <c r="Q448" s="11">
        <v>450</v>
      </c>
      <c r="R448" s="11">
        <v>1</v>
      </c>
      <c r="S448" s="11">
        <v>240</v>
      </c>
      <c r="T448" s="11">
        <v>3980</v>
      </c>
    </row>
    <row r="449" spans="11:20" x14ac:dyDescent="0.25">
      <c r="K449" s="11">
        <v>1.33</v>
      </c>
      <c r="L449" s="11">
        <v>8.0399999999999991</v>
      </c>
      <c r="M449" s="11">
        <v>5</v>
      </c>
      <c r="N449" s="11">
        <v>5</v>
      </c>
      <c r="O449" s="11">
        <v>11</v>
      </c>
      <c r="P449" s="11">
        <v>46.7</v>
      </c>
      <c r="Q449" s="11">
        <v>450</v>
      </c>
      <c r="R449" s="11">
        <v>1</v>
      </c>
      <c r="S449" s="11">
        <v>360</v>
      </c>
      <c r="T449" s="11">
        <v>4287</v>
      </c>
    </row>
    <row r="450" spans="11:20" x14ac:dyDescent="0.25">
      <c r="K450" s="11">
        <v>1.33</v>
      </c>
      <c r="L450" s="11">
        <v>8.0399999999999991</v>
      </c>
      <c r="M450" s="11">
        <v>5</v>
      </c>
      <c r="N450" s="11">
        <v>5</v>
      </c>
      <c r="O450" s="11">
        <v>11</v>
      </c>
      <c r="P450" s="11">
        <v>46.7</v>
      </c>
      <c r="Q450" s="11">
        <v>450</v>
      </c>
      <c r="R450" s="11">
        <v>1</v>
      </c>
      <c r="S450" s="11">
        <v>480</v>
      </c>
      <c r="T450" s="11">
        <v>4504</v>
      </c>
    </row>
    <row r="451" spans="11:20" x14ac:dyDescent="0.25">
      <c r="K451" s="11">
        <v>1.59</v>
      </c>
      <c r="L451" s="13">
        <v>0.3</v>
      </c>
      <c r="M451" s="13">
        <v>5</v>
      </c>
      <c r="N451" s="11">
        <v>5</v>
      </c>
      <c r="O451" s="11">
        <v>11</v>
      </c>
      <c r="P451" s="11">
        <v>34.1</v>
      </c>
      <c r="Q451" s="11">
        <v>298.93</v>
      </c>
      <c r="R451" s="11">
        <v>1</v>
      </c>
      <c r="S451" s="11">
        <v>300</v>
      </c>
      <c r="T451" s="11">
        <v>6478.54</v>
      </c>
    </row>
    <row r="452" spans="11:20" x14ac:dyDescent="0.25">
      <c r="K452" s="11">
        <v>1.59</v>
      </c>
      <c r="L452" s="13">
        <v>0.3</v>
      </c>
      <c r="M452" s="13">
        <v>5</v>
      </c>
      <c r="N452" s="11">
        <v>5</v>
      </c>
      <c r="O452" s="11">
        <v>11</v>
      </c>
      <c r="P452" s="11">
        <v>34.1</v>
      </c>
      <c r="Q452" s="11">
        <v>309.85000000000002</v>
      </c>
      <c r="R452" s="11">
        <v>1</v>
      </c>
      <c r="S452" s="11">
        <v>300</v>
      </c>
      <c r="T452" s="11">
        <v>6766.16</v>
      </c>
    </row>
    <row r="453" spans="11:20" x14ac:dyDescent="0.25">
      <c r="K453" s="11">
        <v>1.59</v>
      </c>
      <c r="L453" s="13">
        <v>0.3</v>
      </c>
      <c r="M453" s="13">
        <v>5</v>
      </c>
      <c r="N453" s="11">
        <v>5</v>
      </c>
      <c r="O453" s="11">
        <v>11</v>
      </c>
      <c r="P453" s="11">
        <v>34.1</v>
      </c>
      <c r="Q453" s="11">
        <v>324.57</v>
      </c>
      <c r="R453" s="11">
        <v>1</v>
      </c>
      <c r="S453" s="11">
        <v>300</v>
      </c>
      <c r="T453" s="11">
        <v>7435.15</v>
      </c>
    </row>
    <row r="454" spans="11:20" x14ac:dyDescent="0.25">
      <c r="K454" s="11">
        <v>1.59</v>
      </c>
      <c r="L454" s="13">
        <v>0.3</v>
      </c>
      <c r="M454" s="13">
        <v>5</v>
      </c>
      <c r="N454" s="11">
        <v>5</v>
      </c>
      <c r="O454" s="11">
        <v>11</v>
      </c>
      <c r="P454" s="11">
        <v>34.1</v>
      </c>
      <c r="Q454" s="11">
        <v>260.95</v>
      </c>
      <c r="R454" s="11">
        <v>1</v>
      </c>
      <c r="S454" s="11">
        <v>300</v>
      </c>
      <c r="T454" s="11">
        <v>5206.16</v>
      </c>
    </row>
    <row r="455" spans="11:20" x14ac:dyDescent="0.25">
      <c r="K455" s="11">
        <v>1.59</v>
      </c>
      <c r="L455" s="13">
        <v>0.3</v>
      </c>
      <c r="M455" s="13">
        <v>5</v>
      </c>
      <c r="N455" s="11">
        <v>5</v>
      </c>
      <c r="O455" s="11">
        <v>11</v>
      </c>
      <c r="P455" s="11">
        <v>34.1</v>
      </c>
      <c r="Q455" s="11">
        <v>284.67</v>
      </c>
      <c r="R455" s="11">
        <v>1</v>
      </c>
      <c r="S455" s="11">
        <v>300</v>
      </c>
      <c r="T455" s="11">
        <v>5777</v>
      </c>
    </row>
    <row r="456" spans="11:20" x14ac:dyDescent="0.25">
      <c r="K456" s="11">
        <v>1.59</v>
      </c>
      <c r="L456" s="13">
        <v>0.3</v>
      </c>
      <c r="M456" s="13">
        <v>5</v>
      </c>
      <c r="N456" s="11">
        <v>5</v>
      </c>
      <c r="O456" s="11">
        <v>11</v>
      </c>
      <c r="P456" s="11">
        <v>34.1</v>
      </c>
      <c r="Q456" s="11">
        <v>308.38</v>
      </c>
      <c r="R456" s="11">
        <v>1</v>
      </c>
      <c r="S456" s="11">
        <v>300</v>
      </c>
      <c r="T456" s="11">
        <v>5909.65</v>
      </c>
    </row>
    <row r="457" spans="11:20" x14ac:dyDescent="0.25">
      <c r="K457" s="11">
        <v>1.59</v>
      </c>
      <c r="L457" s="13">
        <v>0.3</v>
      </c>
      <c r="M457" s="13">
        <v>5</v>
      </c>
      <c r="N457" s="11">
        <v>5</v>
      </c>
      <c r="O457" s="11">
        <v>11</v>
      </c>
      <c r="P457" s="11">
        <v>34.1</v>
      </c>
      <c r="Q457" s="11">
        <v>288.81</v>
      </c>
      <c r="R457" s="11">
        <v>1</v>
      </c>
      <c r="S457" s="11">
        <v>300</v>
      </c>
      <c r="T457" s="11">
        <v>6211.94</v>
      </c>
    </row>
    <row r="458" spans="11:20" x14ac:dyDescent="0.25">
      <c r="K458" s="11">
        <v>1.59</v>
      </c>
      <c r="L458" s="13">
        <v>0.3</v>
      </c>
      <c r="M458" s="13">
        <v>5</v>
      </c>
      <c r="N458" s="11">
        <v>5</v>
      </c>
      <c r="O458" s="11">
        <v>11</v>
      </c>
      <c r="P458" s="11">
        <v>34.1</v>
      </c>
      <c r="Q458" s="11">
        <v>304.17</v>
      </c>
      <c r="R458" s="11">
        <v>1</v>
      </c>
      <c r="S458" s="11">
        <v>300</v>
      </c>
      <c r="T458" s="11">
        <v>6555.15</v>
      </c>
    </row>
    <row r="459" spans="11:20" x14ac:dyDescent="0.25">
      <c r="K459" s="11">
        <v>1.59</v>
      </c>
      <c r="L459" s="13">
        <v>0.3</v>
      </c>
      <c r="M459" s="13">
        <v>5</v>
      </c>
      <c r="N459" s="11">
        <v>5</v>
      </c>
      <c r="O459" s="11">
        <v>11</v>
      </c>
      <c r="P459" s="11">
        <v>34.1</v>
      </c>
      <c r="Q459" s="11">
        <v>319.52</v>
      </c>
      <c r="R459" s="11">
        <v>1</v>
      </c>
      <c r="S459" s="11">
        <v>300</v>
      </c>
      <c r="T459" s="11">
        <v>7107.54</v>
      </c>
    </row>
    <row r="460" spans="11:20" x14ac:dyDescent="0.25">
      <c r="K460" s="11">
        <v>1.59</v>
      </c>
      <c r="L460" s="13">
        <v>0.3</v>
      </c>
      <c r="M460" s="13">
        <v>5</v>
      </c>
      <c r="N460" s="11">
        <v>5</v>
      </c>
      <c r="O460" s="11">
        <v>11</v>
      </c>
      <c r="P460" s="11">
        <v>34.1</v>
      </c>
      <c r="Q460" s="11">
        <v>340.12</v>
      </c>
      <c r="R460" s="11">
        <v>1</v>
      </c>
      <c r="S460" s="11">
        <v>300</v>
      </c>
      <c r="T460" s="11">
        <v>7699.09</v>
      </c>
    </row>
    <row r="461" spans="11:20" x14ac:dyDescent="0.25">
      <c r="K461" s="11">
        <v>1.59</v>
      </c>
      <c r="L461" s="13">
        <v>0.3</v>
      </c>
      <c r="N461" s="11">
        <v>5</v>
      </c>
      <c r="O461" s="11">
        <v>10.9</v>
      </c>
      <c r="P461" s="11">
        <v>58</v>
      </c>
      <c r="Q461" s="11">
        <v>251.58</v>
      </c>
      <c r="R461" s="11">
        <v>1</v>
      </c>
      <c r="S461" s="11">
        <v>200</v>
      </c>
      <c r="T461" s="11">
        <v>6600.9</v>
      </c>
    </row>
    <row r="462" spans="11:20" x14ac:dyDescent="0.25">
      <c r="K462" s="11">
        <v>1.59</v>
      </c>
      <c r="L462" s="13">
        <v>0.3</v>
      </c>
      <c r="N462" s="11">
        <v>5</v>
      </c>
      <c r="O462" s="11">
        <v>10.9</v>
      </c>
      <c r="P462" s="11">
        <v>58</v>
      </c>
      <c r="Q462" s="11">
        <v>251.58</v>
      </c>
      <c r="R462" s="11">
        <v>1</v>
      </c>
      <c r="S462" s="11">
        <v>300</v>
      </c>
      <c r="T462" s="11">
        <v>7019.2</v>
      </c>
    </row>
    <row r="463" spans="11:20" x14ac:dyDescent="0.25">
      <c r="K463" s="11">
        <v>1.59</v>
      </c>
      <c r="L463" s="13">
        <v>0.3</v>
      </c>
      <c r="N463" s="11">
        <v>5</v>
      </c>
      <c r="O463" s="11">
        <v>10.9</v>
      </c>
      <c r="P463" s="11">
        <v>58</v>
      </c>
      <c r="Q463" s="11">
        <v>251.58</v>
      </c>
      <c r="R463" s="11">
        <v>1</v>
      </c>
      <c r="S463" s="11">
        <v>400</v>
      </c>
      <c r="T463" s="11">
        <v>6823.9</v>
      </c>
    </row>
    <row r="464" spans="11:20" x14ac:dyDescent="0.25">
      <c r="K464" s="11">
        <v>1.59</v>
      </c>
      <c r="L464" s="13">
        <v>0.3</v>
      </c>
      <c r="N464" s="11">
        <v>5</v>
      </c>
      <c r="O464" s="11">
        <v>10.9</v>
      </c>
      <c r="P464" s="11">
        <v>58</v>
      </c>
      <c r="Q464" s="11">
        <v>311.98</v>
      </c>
      <c r="R464" s="11">
        <v>1</v>
      </c>
      <c r="S464" s="11">
        <v>200</v>
      </c>
      <c r="T464" s="11">
        <v>6607</v>
      </c>
    </row>
    <row r="465" spans="11:22" x14ac:dyDescent="0.25">
      <c r="K465" s="11">
        <v>1.59</v>
      </c>
      <c r="L465" s="13">
        <v>0.3</v>
      </c>
      <c r="N465" s="11">
        <v>5</v>
      </c>
      <c r="O465" s="11">
        <v>10.9</v>
      </c>
      <c r="P465" s="11">
        <v>58</v>
      </c>
      <c r="Q465" s="11">
        <v>311.98</v>
      </c>
      <c r="R465" s="11">
        <v>1</v>
      </c>
      <c r="S465" s="11">
        <v>300</v>
      </c>
      <c r="T465" s="11">
        <v>7421</v>
      </c>
    </row>
    <row r="466" spans="11:22" x14ac:dyDescent="0.25">
      <c r="K466" s="11">
        <v>1.59</v>
      </c>
      <c r="L466" s="13">
        <v>0.3</v>
      </c>
      <c r="N466" s="11">
        <v>5</v>
      </c>
      <c r="O466" s="11">
        <v>10.9</v>
      </c>
      <c r="P466" s="11">
        <v>58</v>
      </c>
      <c r="Q466" s="11">
        <v>311.98</v>
      </c>
      <c r="R466" s="11">
        <v>1</v>
      </c>
      <c r="S466" s="11">
        <v>400</v>
      </c>
      <c r="T466" s="11">
        <v>7352.1</v>
      </c>
    </row>
    <row r="467" spans="11:22" x14ac:dyDescent="0.25">
      <c r="K467" s="11">
        <v>1.57</v>
      </c>
      <c r="L467" s="13">
        <v>0.3</v>
      </c>
      <c r="N467" s="11">
        <v>5</v>
      </c>
      <c r="O467" s="11">
        <v>8.1</v>
      </c>
      <c r="P467" s="11">
        <v>160</v>
      </c>
      <c r="Q467" s="11">
        <v>216</v>
      </c>
      <c r="R467" s="11">
        <v>1</v>
      </c>
      <c r="S467">
        <f>375*0.16+315*0.46</f>
        <v>204.9</v>
      </c>
      <c r="T467" s="11">
        <v>5493.24</v>
      </c>
      <c r="U467" s="11">
        <v>2217.0700000000002</v>
      </c>
      <c r="V467" s="11"/>
    </row>
    <row r="468" spans="11:22" x14ac:dyDescent="0.25">
      <c r="K468" s="11">
        <v>1.57</v>
      </c>
      <c r="L468" s="13">
        <v>0.3</v>
      </c>
      <c r="N468" s="11">
        <v>5</v>
      </c>
      <c r="O468" s="11">
        <v>8.1</v>
      </c>
      <c r="P468" s="11">
        <v>160</v>
      </c>
      <c r="Q468" s="11">
        <v>288</v>
      </c>
      <c r="R468" s="11">
        <v>1</v>
      </c>
      <c r="S468">
        <f t="shared" ref="S468:S469" si="36">375*0.16+315*0.46</f>
        <v>204.9</v>
      </c>
      <c r="T468" s="11">
        <v>5653.53</v>
      </c>
      <c r="U468">
        <v>2380.14</v>
      </c>
      <c r="V468" s="11"/>
    </row>
    <row r="469" spans="11:22" x14ac:dyDescent="0.25">
      <c r="K469" s="11">
        <v>1.57</v>
      </c>
      <c r="L469" s="13">
        <v>0.3</v>
      </c>
      <c r="N469" s="11">
        <v>5</v>
      </c>
      <c r="O469" s="11">
        <v>8.1</v>
      </c>
      <c r="P469" s="11">
        <v>160</v>
      </c>
      <c r="Q469" s="11">
        <v>360</v>
      </c>
      <c r="R469" s="11">
        <v>1</v>
      </c>
      <c r="S469">
        <f t="shared" si="36"/>
        <v>204.9</v>
      </c>
      <c r="T469" s="11">
        <v>7100.84</v>
      </c>
      <c r="U469">
        <v>2701.86</v>
      </c>
      <c r="V469" s="11"/>
    </row>
    <row r="470" spans="11:22" x14ac:dyDescent="0.25">
      <c r="K470" s="11">
        <v>1.5</v>
      </c>
      <c r="L470" s="13">
        <v>0.3</v>
      </c>
      <c r="N470" s="11">
        <v>5</v>
      </c>
      <c r="O470" s="11">
        <v>8.1</v>
      </c>
      <c r="P470" s="11">
        <v>210</v>
      </c>
      <c r="Q470" s="11">
        <v>340</v>
      </c>
      <c r="R470" s="11">
        <v>1</v>
      </c>
      <c r="S470" s="11">
        <v>360</v>
      </c>
      <c r="T470" s="11">
        <v>3550</v>
      </c>
    </row>
    <row r="471" spans="11:22" x14ac:dyDescent="0.25">
      <c r="K471" s="11">
        <v>1.5</v>
      </c>
      <c r="L471" s="13">
        <v>0.3</v>
      </c>
      <c r="N471" s="11">
        <v>5</v>
      </c>
      <c r="O471" s="11">
        <v>8.1</v>
      </c>
      <c r="P471" s="11">
        <v>210</v>
      </c>
      <c r="Q471" s="11">
        <v>440</v>
      </c>
      <c r="R471" s="11">
        <v>2</v>
      </c>
      <c r="S471" s="11">
        <v>360</v>
      </c>
      <c r="T471" s="11">
        <v>4540</v>
      </c>
    </row>
    <row r="472" spans="11:22" x14ac:dyDescent="0.25">
      <c r="K472" s="11">
        <v>1.5</v>
      </c>
      <c r="L472" s="13">
        <v>0.3</v>
      </c>
      <c r="N472" s="11">
        <v>5</v>
      </c>
      <c r="O472" s="11">
        <v>8.1</v>
      </c>
      <c r="P472" s="11">
        <v>210</v>
      </c>
      <c r="Q472" s="11">
        <v>540</v>
      </c>
      <c r="R472" s="11">
        <v>3</v>
      </c>
      <c r="S472" s="11">
        <v>360</v>
      </c>
      <c r="T472" s="11">
        <v>5100</v>
      </c>
    </row>
    <row r="473" spans="11:22" x14ac:dyDescent="0.25">
      <c r="K473" s="11">
        <v>1.5</v>
      </c>
      <c r="L473" s="13">
        <v>0.3</v>
      </c>
      <c r="N473" s="11">
        <v>5</v>
      </c>
      <c r="O473" s="11">
        <v>8.1</v>
      </c>
      <c r="P473" s="11">
        <v>210</v>
      </c>
      <c r="Q473" s="11">
        <v>340</v>
      </c>
      <c r="R473">
        <v>1</v>
      </c>
      <c r="S473" s="11">
        <v>360</v>
      </c>
      <c r="T473" s="11">
        <v>3880</v>
      </c>
    </row>
    <row r="474" spans="11:22" x14ac:dyDescent="0.25">
      <c r="K474" s="11">
        <v>1.5</v>
      </c>
      <c r="L474" s="13">
        <v>0.3</v>
      </c>
      <c r="N474" s="11">
        <v>5</v>
      </c>
      <c r="O474" s="11">
        <v>8.1</v>
      </c>
      <c r="P474" s="11">
        <v>210</v>
      </c>
      <c r="Q474" s="11">
        <v>440</v>
      </c>
      <c r="R474">
        <v>2</v>
      </c>
      <c r="S474" s="11">
        <v>360</v>
      </c>
      <c r="T474" s="11">
        <v>5180</v>
      </c>
    </row>
    <row r="475" spans="11:22" x14ac:dyDescent="0.25">
      <c r="K475" s="11">
        <v>1.5</v>
      </c>
      <c r="L475" s="13">
        <v>0.3</v>
      </c>
      <c r="N475" s="11">
        <v>5</v>
      </c>
      <c r="O475" s="11">
        <v>8.1</v>
      </c>
      <c r="P475" s="11">
        <v>210</v>
      </c>
      <c r="Q475" s="11">
        <v>540</v>
      </c>
      <c r="R475">
        <v>3</v>
      </c>
      <c r="S475" s="11">
        <v>360</v>
      </c>
      <c r="T475" s="11">
        <v>5540</v>
      </c>
    </row>
    <row r="476" spans="11:22" x14ac:dyDescent="0.25">
      <c r="K476" s="11">
        <v>1.51</v>
      </c>
      <c r="L476" s="13">
        <v>0.3</v>
      </c>
      <c r="N476" s="11">
        <v>5</v>
      </c>
      <c r="O476" s="11">
        <v>11</v>
      </c>
      <c r="P476" s="11">
        <v>50</v>
      </c>
      <c r="Q476" s="11">
        <v>409</v>
      </c>
      <c r="R476" s="11">
        <v>1</v>
      </c>
      <c r="S476" s="11">
        <v>300</v>
      </c>
      <c r="T476" s="11">
        <v>3315.44</v>
      </c>
    </row>
    <row r="477" spans="11:22" x14ac:dyDescent="0.25">
      <c r="K477" s="11">
        <v>1.51</v>
      </c>
      <c r="L477" s="13">
        <v>0.3</v>
      </c>
      <c r="N477" s="11">
        <v>5</v>
      </c>
      <c r="O477" s="11">
        <v>11</v>
      </c>
      <c r="P477" s="11">
        <v>50</v>
      </c>
      <c r="Q477" s="11">
        <v>529</v>
      </c>
      <c r="R477" s="11">
        <v>1</v>
      </c>
      <c r="S477" s="11">
        <v>300</v>
      </c>
      <c r="T477" s="11">
        <v>4731.62</v>
      </c>
    </row>
    <row r="478" spans="11:22" x14ac:dyDescent="0.25">
      <c r="K478" s="11">
        <v>1.51</v>
      </c>
      <c r="L478" s="13">
        <v>0.3</v>
      </c>
      <c r="N478" s="11">
        <v>5</v>
      </c>
      <c r="O478" s="11">
        <v>11</v>
      </c>
      <c r="P478" s="11">
        <v>50</v>
      </c>
      <c r="Q478" s="11">
        <v>649</v>
      </c>
      <c r="R478" s="11">
        <v>1</v>
      </c>
      <c r="S478" s="11">
        <v>300</v>
      </c>
      <c r="T478" s="11">
        <v>5972.46</v>
      </c>
    </row>
    <row r="479" spans="11:22" x14ac:dyDescent="0.25">
      <c r="K479" s="11">
        <v>1.51</v>
      </c>
      <c r="L479" s="13">
        <v>0.3</v>
      </c>
      <c r="N479" s="11">
        <v>5</v>
      </c>
      <c r="O479" s="11">
        <v>11</v>
      </c>
      <c r="P479" s="11">
        <v>50</v>
      </c>
      <c r="Q479" s="11">
        <v>769</v>
      </c>
      <c r="R479" s="11">
        <v>1</v>
      </c>
      <c r="S479" s="11">
        <v>300</v>
      </c>
      <c r="T479" s="11">
        <v>6015.65</v>
      </c>
    </row>
    <row r="480" spans="11:22" x14ac:dyDescent="0.25">
      <c r="K480" s="11">
        <v>1.3</v>
      </c>
      <c r="L480" s="13">
        <v>0.3</v>
      </c>
      <c r="M480" s="11">
        <v>5</v>
      </c>
      <c r="N480" s="11">
        <v>5</v>
      </c>
      <c r="O480" s="11">
        <v>7</v>
      </c>
      <c r="P480" s="11">
        <v>210</v>
      </c>
      <c r="Q480" s="11">
        <v>333</v>
      </c>
      <c r="R480" s="11">
        <v>1</v>
      </c>
      <c r="S480">
        <v>128</v>
      </c>
      <c r="T480" s="11">
        <v>4500</v>
      </c>
    </row>
    <row r="481" spans="11:20" x14ac:dyDescent="0.25">
      <c r="K481" s="11">
        <v>1.3</v>
      </c>
      <c r="L481" s="13">
        <v>0.3</v>
      </c>
      <c r="M481" s="11">
        <v>5</v>
      </c>
      <c r="N481" s="11">
        <v>5</v>
      </c>
      <c r="O481" s="11">
        <v>7</v>
      </c>
      <c r="P481" s="11">
        <v>210</v>
      </c>
      <c r="Q481" s="11">
        <v>409.5</v>
      </c>
      <c r="R481" s="11">
        <v>1</v>
      </c>
      <c r="S481">
        <v>236</v>
      </c>
      <c r="T481" s="11">
        <v>3900</v>
      </c>
    </row>
    <row r="482" spans="11:20" x14ac:dyDescent="0.25">
      <c r="K482" s="11">
        <v>1.3</v>
      </c>
      <c r="L482" s="13">
        <v>0.3</v>
      </c>
      <c r="M482" s="11">
        <v>5</v>
      </c>
      <c r="N482" s="11">
        <v>5</v>
      </c>
      <c r="O482" s="11">
        <v>7</v>
      </c>
      <c r="P482" s="11">
        <v>210</v>
      </c>
      <c r="Q482" s="11">
        <v>615</v>
      </c>
      <c r="R482" s="11">
        <v>1</v>
      </c>
      <c r="S482">
        <v>133</v>
      </c>
      <c r="T482" s="11">
        <v>4200</v>
      </c>
    </row>
    <row r="483" spans="11:20" x14ac:dyDescent="0.25">
      <c r="K483" s="11">
        <v>1.3</v>
      </c>
      <c r="L483" s="13">
        <v>0.3</v>
      </c>
      <c r="M483" s="11">
        <v>5</v>
      </c>
      <c r="N483" s="11">
        <v>5</v>
      </c>
      <c r="O483" s="11">
        <v>7</v>
      </c>
      <c r="P483" s="11">
        <v>210</v>
      </c>
      <c r="Q483" s="11">
        <v>525</v>
      </c>
      <c r="R483" s="11">
        <v>1</v>
      </c>
      <c r="S483">
        <v>135</v>
      </c>
      <c r="T483" s="11">
        <v>4200</v>
      </c>
    </row>
    <row r="484" spans="11:20" x14ac:dyDescent="0.25">
      <c r="K484" s="11">
        <v>1.58</v>
      </c>
      <c r="L484" s="13">
        <v>0.3</v>
      </c>
      <c r="M484" s="11">
        <v>5</v>
      </c>
      <c r="N484" s="11">
        <v>5</v>
      </c>
      <c r="O484" s="11">
        <v>11.3</v>
      </c>
      <c r="P484" s="11">
        <v>45.7</v>
      </c>
      <c r="Q484" s="11">
        <v>264</v>
      </c>
      <c r="R484" s="11">
        <v>1</v>
      </c>
      <c r="S484">
        <f>150+150*0.43</f>
        <v>214.5</v>
      </c>
      <c r="T484" s="11">
        <v>5945.25</v>
      </c>
    </row>
    <row r="485" spans="11:20" x14ac:dyDescent="0.25">
      <c r="K485" s="11">
        <v>1.58</v>
      </c>
      <c r="L485" s="13">
        <v>0.3</v>
      </c>
      <c r="M485" s="11">
        <v>5</v>
      </c>
      <c r="N485" s="11">
        <v>5</v>
      </c>
      <c r="O485" s="11">
        <v>11.3</v>
      </c>
      <c r="P485" s="11">
        <v>45.7</v>
      </c>
      <c r="Q485" s="11">
        <v>330</v>
      </c>
      <c r="R485" s="11">
        <v>1</v>
      </c>
      <c r="S485">
        <f t="shared" ref="S485:S487" si="37">150+150*0.43</f>
        <v>214.5</v>
      </c>
      <c r="T485" s="11">
        <v>6626.7</v>
      </c>
    </row>
    <row r="486" spans="11:20" x14ac:dyDescent="0.25">
      <c r="K486" s="11">
        <v>1.58</v>
      </c>
      <c r="L486" s="13">
        <v>0.3</v>
      </c>
      <c r="M486" s="11">
        <v>5</v>
      </c>
      <c r="N486" s="11">
        <v>5</v>
      </c>
      <c r="O486" s="11">
        <v>11.3</v>
      </c>
      <c r="P486" s="11">
        <v>45.7</v>
      </c>
      <c r="Q486">
        <v>396</v>
      </c>
      <c r="R486" s="11">
        <v>1</v>
      </c>
      <c r="S486">
        <f t="shared" si="37"/>
        <v>214.5</v>
      </c>
      <c r="T486" s="11">
        <v>7072.05</v>
      </c>
    </row>
    <row r="487" spans="11:20" x14ac:dyDescent="0.25">
      <c r="K487" s="11">
        <v>1.58</v>
      </c>
      <c r="L487" s="13">
        <v>0.3</v>
      </c>
      <c r="M487" s="11">
        <v>5</v>
      </c>
      <c r="N487" s="11">
        <v>5</v>
      </c>
      <c r="O487" s="11">
        <v>11.3</v>
      </c>
      <c r="P487" s="11">
        <v>45.7</v>
      </c>
      <c r="Q487">
        <v>560</v>
      </c>
      <c r="R487" s="11">
        <v>1</v>
      </c>
      <c r="S487">
        <f t="shared" si="37"/>
        <v>214.5</v>
      </c>
      <c r="T487" s="11">
        <v>7245.28</v>
      </c>
    </row>
  </sheetData>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19</vt:i4>
      </vt:variant>
    </vt:vector>
  </HeadingPairs>
  <TitlesOfParts>
    <vt:vector size="22" baseType="lpstr">
      <vt:lpstr>Trial details</vt:lpstr>
      <vt:lpstr>EC</vt:lpstr>
      <vt:lpstr>yieldET </vt:lpstr>
      <vt:lpstr>'Trial details'!_neb0615BB2E_8374_4413_B9F7_72C1401D4F7F</vt:lpstr>
      <vt:lpstr>'Trial details'!_neb204A2B27_9AFE_4FF2_82DE_15DAC70369F0</vt:lpstr>
      <vt:lpstr>'Trial details'!_neb2B9E8F49_5E98_45A2_8547_65CE159619F8</vt:lpstr>
      <vt:lpstr>'Trial details'!_neb3E336CE2_09BA_43BF_80FB_D455FA705ACA</vt:lpstr>
      <vt:lpstr>'Trial details'!_neb43EA28F2_9F15_4C6F_9C05_B7DB2748E6A4</vt:lpstr>
      <vt:lpstr>'Trial details'!_neb45B4F66D_9956_40EB_A21C_E98381A36329</vt:lpstr>
      <vt:lpstr>'Trial details'!_neb45B5C70C_2D19_44A8_9E6E_04226D375592</vt:lpstr>
      <vt:lpstr>'Trial details'!_neb49C4EADF_0BC4_43E0_88D1_0709C1064BF8</vt:lpstr>
      <vt:lpstr>'Trial details'!_neb4C9CD498_AF4F_4D4B_ACF6_7AF2DC5C753C</vt:lpstr>
      <vt:lpstr>'Trial details'!_neb4FD0621E_A5C4_44F0_B3E7_129F75C8CA10</vt:lpstr>
      <vt:lpstr>'Trial details'!_neb53561F54_F1A8_48CD_81FF_23A7D77912D4</vt:lpstr>
      <vt:lpstr>'Trial details'!_neb68D0BD6D_C9A1_463F_8379_CE6374332FE6</vt:lpstr>
      <vt:lpstr>'Trial details'!_neb7EB81BDF_804F_4EE6_94EF_54595064D55F</vt:lpstr>
      <vt:lpstr>'Trial details'!_neb849373C8_9C8E_4EE8_99E4_D0242D0457CB</vt:lpstr>
      <vt:lpstr>'Trial details'!_neb95B609F5_B8A2_4D2A_B045_A3509541B7A6</vt:lpstr>
      <vt:lpstr>'Trial details'!_nebAC9D4B2A_DF4A_42CF_9B54_CAA652D026AB</vt:lpstr>
      <vt:lpstr>'Trial details'!_nebEAC79409_8AEB_4B3A_A30A_1B134006DF66</vt:lpstr>
      <vt:lpstr>'Trial details'!_nebF64F30A4_65BD_4FE6_AAC1_DBAD5A192165</vt:lpstr>
      <vt:lpstr>'Trial details'!_nebFE972169_7411_43B1_841E_F9AB4CAA7BBB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江赜伟</cp:lastModifiedBy>
  <dcterms:created xsi:type="dcterms:W3CDTF">2017-12-31T08:14:00Z</dcterms:created>
  <dcterms:modified xsi:type="dcterms:W3CDTF">2023-03-17T17:00:12Z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