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259092\Desktop\Peckmann\Geologie\Sulfur, Carbonates, and Evaporites\Messinian evaporites\Lorca\paper\01 Submissio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D44" i="1"/>
  <c r="D58" i="1"/>
  <c r="G141" i="1"/>
  <c r="G128" i="1"/>
  <c r="G119" i="1"/>
  <c r="D141" i="1"/>
  <c r="D128" i="1"/>
  <c r="D17" i="1"/>
  <c r="G58" i="1"/>
  <c r="D49" i="1"/>
  <c r="G75" i="1"/>
  <c r="D75" i="1"/>
  <c r="D76" i="1"/>
  <c r="D59" i="1" l="1"/>
  <c r="G76" i="1" l="1"/>
  <c r="G56" i="1"/>
  <c r="D139" i="1" l="1"/>
  <c r="D119" i="1"/>
  <c r="G8" i="1"/>
  <c r="D8" i="1"/>
  <c r="G59" i="1" l="1"/>
  <c r="G17" i="1" l="1"/>
  <c r="D104" i="1"/>
</calcChain>
</file>

<file path=xl/sharedStrings.xml><?xml version="1.0" encoding="utf-8"?>
<sst xmlns="http://schemas.openxmlformats.org/spreadsheetml/2006/main" count="319" uniqueCount="149">
  <si>
    <t>Hydrocarbons</t>
  </si>
  <si>
    <t>C16</t>
  </si>
  <si>
    <t>C18</t>
  </si>
  <si>
    <t>C23</t>
  </si>
  <si>
    <t>C31</t>
  </si>
  <si>
    <t>C26</t>
  </si>
  <si>
    <t>C17</t>
  </si>
  <si>
    <t>C19</t>
  </si>
  <si>
    <t>PMI</t>
  </si>
  <si>
    <t>Squalane</t>
  </si>
  <si>
    <t>Phytane</t>
  </si>
  <si>
    <t>Pristane</t>
  </si>
  <si>
    <t>ng/g rock</t>
  </si>
  <si>
    <t>Desulfurized</t>
  </si>
  <si>
    <t>ββ C34 hopane</t>
  </si>
  <si>
    <t>Alcohols</t>
  </si>
  <si>
    <t>Phytanol</t>
  </si>
  <si>
    <t>OH-C16 acid</t>
  </si>
  <si>
    <t>MAGE 1-O-iC20</t>
  </si>
  <si>
    <t>McDGD A</t>
  </si>
  <si>
    <t>McDGD B</t>
  </si>
  <si>
    <t>McDGD C</t>
  </si>
  <si>
    <t>Archaeol</t>
  </si>
  <si>
    <t>Macrocyclic Archaeol</t>
  </si>
  <si>
    <t>bp-0</t>
  </si>
  <si>
    <t>bp-1</t>
  </si>
  <si>
    <t>bp-2</t>
  </si>
  <si>
    <t>Fatty acids</t>
  </si>
  <si>
    <t>C13</t>
  </si>
  <si>
    <t>C14</t>
  </si>
  <si>
    <t>C15</t>
  </si>
  <si>
    <t>Phytanic</t>
  </si>
  <si>
    <t>σ</t>
  </si>
  <si>
    <r>
      <t>δ</t>
    </r>
    <r>
      <rPr>
        <vertAlign val="superscript"/>
        <sz val="10"/>
        <color theme="1"/>
        <rFont val="Arial"/>
        <family val="2"/>
      </rPr>
      <t>13</t>
    </r>
    <r>
      <rPr>
        <sz val="10"/>
        <color theme="1"/>
        <rFont val="Arial"/>
        <family val="2"/>
      </rPr>
      <t>C</t>
    </r>
  </si>
  <si>
    <t>Ether cleavage</t>
  </si>
  <si>
    <t>n.d.</t>
  </si>
  <si>
    <t>n/a</t>
  </si>
  <si>
    <t>Norpristane</t>
  </si>
  <si>
    <t>C25</t>
  </si>
  <si>
    <t>C27</t>
  </si>
  <si>
    <t>C29</t>
  </si>
  <si>
    <t>C33</t>
  </si>
  <si>
    <t>C32</t>
  </si>
  <si>
    <t>5,9,13-trimethyl-C14</t>
  </si>
  <si>
    <t>4,8,12-trimethyl-C18</t>
  </si>
  <si>
    <t>Laminated</t>
  </si>
  <si>
    <t>Brecciated (1)</t>
  </si>
  <si>
    <t>7,8-dimethyl MTTC</t>
  </si>
  <si>
    <t>6-methyl MTTC</t>
  </si>
  <si>
    <t>8-methyl MTTC</t>
  </si>
  <si>
    <t>5,7,8-trimethyl MTTC</t>
  </si>
  <si>
    <t>C18*</t>
  </si>
  <si>
    <t>PMI*</t>
  </si>
  <si>
    <t>Squalane*</t>
  </si>
  <si>
    <t>*</t>
  </si>
  <si>
    <t>**</t>
  </si>
  <si>
    <t>Pristanoic*,**</t>
  </si>
  <si>
    <t>∑ all hydrocarbons</t>
  </si>
  <si>
    <t>co-eluting with another compound in the laminated carbonate</t>
  </si>
  <si>
    <t>co-eluting with another compound in in the brecciated carbonates</t>
  </si>
  <si>
    <t>∑ all alcohols</t>
  </si>
  <si>
    <t>C17*,**</t>
  </si>
  <si>
    <t>Pristane*,**</t>
  </si>
  <si>
    <t>∑ all isoprenoids</t>
  </si>
  <si>
    <t>∑ all isoprenoid alcohols</t>
  </si>
  <si>
    <t>regular PMI</t>
  </si>
  <si>
    <t>C28</t>
  </si>
  <si>
    <t>C22</t>
  </si>
  <si>
    <t>2,6,10-trimethyl-C11</t>
  </si>
  <si>
    <t>4,8,12-trimethyl-C13</t>
  </si>
  <si>
    <t>Farnesane</t>
  </si>
  <si>
    <t>10Me-C16</t>
  </si>
  <si>
    <t>∑ all organic sulfur compounds</t>
  </si>
  <si>
    <t>C24</t>
  </si>
  <si>
    <t>C30</t>
  </si>
  <si>
    <t>5α, 14α, 14α methyl C29 sterane</t>
  </si>
  <si>
    <t>5α, 14β, 17a, 14a methyl C28 sterane</t>
  </si>
  <si>
    <t>5α, 14α, 17β, 14β methyl C29 sterane</t>
  </si>
  <si>
    <t>5α, 14α, 17β, 14α methyl C29 sterane</t>
  </si>
  <si>
    <t>5α, 14α, 14β methyl C27 sterane</t>
  </si>
  <si>
    <t>5β, 14α, 14β methyl C27 sterane</t>
  </si>
  <si>
    <t>αβ C31 hopanoic</t>
  </si>
  <si>
    <t>αβ C32 hopanoic</t>
  </si>
  <si>
    <t>αβ C33 hopanoic</t>
  </si>
  <si>
    <t>ββ C32 hopanoic</t>
  </si>
  <si>
    <t>αβ C34 hopanoic</t>
  </si>
  <si>
    <t>ββ C33 hopanoic</t>
  </si>
  <si>
    <t>αβ C35 hopanoic</t>
  </si>
  <si>
    <t>ββ C34 hopanoic</t>
  </si>
  <si>
    <t>ββ C35 hopanoic</t>
  </si>
  <si>
    <t>n.q.</t>
  </si>
  <si>
    <t>not quantified</t>
  </si>
  <si>
    <t>not applicable</t>
  </si>
  <si>
    <t>column overload</t>
  </si>
  <si>
    <t>Brecciated (2)</t>
  </si>
  <si>
    <t>Dinosterane</t>
  </si>
  <si>
    <t>methylthio-C29 steranes</t>
  </si>
  <si>
    <t>C36 DAGE</t>
  </si>
  <si>
    <r>
      <rPr>
        <i/>
        <sz val="10"/>
        <rFont val="Arial"/>
        <family val="2"/>
      </rPr>
      <t>sn2</t>
    </r>
    <r>
      <rPr>
        <sz val="10"/>
        <rFont val="Arial"/>
        <family val="2"/>
      </rPr>
      <t>-OH-Archaeol</t>
    </r>
  </si>
  <si>
    <t>C29 sterane thiol</t>
  </si>
  <si>
    <t>C27 sterane thiols</t>
  </si>
  <si>
    <t>C29 sterane thiolane</t>
  </si>
  <si>
    <t>C28 sterane thiolane</t>
  </si>
  <si>
    <t>∑ Phytenes</t>
  </si>
  <si>
    <t>-27 to -16</t>
  </si>
  <si>
    <t>-20 to -18</t>
  </si>
  <si>
    <t>-21 to -19</t>
  </si>
  <si>
    <t>-17 to -12</t>
  </si>
  <si>
    <t>-23 to -20</t>
  </si>
  <si>
    <t>-20 to -17</t>
  </si>
  <si>
    <t>-19 to -17</t>
  </si>
  <si>
    <t>-23 to -12</t>
  </si>
  <si>
    <t>-21 to -13</t>
  </si>
  <si>
    <t>-18 to -15</t>
  </si>
  <si>
    <t>∑ Alkyl benzo[b]thiophenes</t>
  </si>
  <si>
    <t>∑ Alkyl and isoprenoid thiophenes, thiolanes and thianes</t>
  </si>
  <si>
    <r>
      <rPr>
        <sz val="10"/>
        <color theme="1"/>
        <rFont val="Calibri"/>
        <family val="2"/>
      </rPr>
      <t>∑</t>
    </r>
    <r>
      <rPr>
        <sz val="10"/>
        <color theme="1"/>
        <rFont val="Arial"/>
        <family val="2"/>
      </rPr>
      <t xml:space="preserve"> all hopanoic acids</t>
    </r>
  </si>
  <si>
    <r>
      <rPr>
        <sz val="10"/>
        <color theme="1"/>
        <rFont val="Calibri"/>
        <family val="2"/>
      </rPr>
      <t>∑</t>
    </r>
    <r>
      <rPr>
        <sz val="10"/>
        <color theme="1"/>
        <rFont val="Arial"/>
        <family val="2"/>
      </rPr>
      <t xml:space="preserve"> all fatty acids</t>
    </r>
  </si>
  <si>
    <t>∑ all multi-methyl branched fatty acids</t>
  </si>
  <si>
    <t>∑ all branched fatty acids</t>
  </si>
  <si>
    <r>
      <t xml:space="preserve">∑ all 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-fatty acids</t>
    </r>
  </si>
  <si>
    <r>
      <t xml:space="preserve">∑ all </t>
    </r>
    <r>
      <rPr>
        <i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-alcohols</t>
    </r>
  </si>
  <si>
    <t>∑ all steranes</t>
  </si>
  <si>
    <r>
      <t xml:space="preserve">∑ all </t>
    </r>
    <r>
      <rPr>
        <i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-alkanes</t>
    </r>
  </si>
  <si>
    <t>∑ Phytane (iC20) thiophenes</t>
  </si>
  <si>
    <t>∑ PMI (iC25) thiophenes</t>
  </si>
  <si>
    <t>Extended Archaeol</t>
  </si>
  <si>
    <t>∑ C18 thiophenic acids</t>
  </si>
  <si>
    <t>∑ sulfurized steranes (C27-C29)</t>
  </si>
  <si>
    <t>∑ sulfurized C35 hopanes</t>
  </si>
  <si>
    <t>∑ sulfurized C20 HBI's</t>
  </si>
  <si>
    <t>∑ sulfurized C25 HBI's</t>
  </si>
  <si>
    <t>McDG A</t>
  </si>
  <si>
    <t>McDG B</t>
  </si>
  <si>
    <t>McDG C</t>
  </si>
  <si>
    <t>Farnesic</t>
  </si>
  <si>
    <r>
      <rPr>
        <i/>
        <sz val="10"/>
        <rFont val="Arial"/>
        <family val="2"/>
      </rPr>
      <t>iso</t>
    </r>
    <r>
      <rPr>
        <sz val="10"/>
        <rFont val="Arial"/>
        <family val="2"/>
      </rPr>
      <t>-C13</t>
    </r>
  </si>
  <si>
    <r>
      <rPr>
        <i/>
        <sz val="10"/>
        <rFont val="Arial"/>
        <family val="2"/>
      </rPr>
      <t>ai</t>
    </r>
    <r>
      <rPr>
        <sz val="10"/>
        <rFont val="Arial"/>
        <family val="2"/>
      </rPr>
      <t>-C13</t>
    </r>
  </si>
  <si>
    <r>
      <rPr>
        <i/>
        <sz val="10"/>
        <rFont val="Arial"/>
        <family val="2"/>
      </rPr>
      <t>iso</t>
    </r>
    <r>
      <rPr>
        <sz val="10"/>
        <rFont val="Arial"/>
        <family val="2"/>
      </rPr>
      <t>-C14</t>
    </r>
  </si>
  <si>
    <r>
      <rPr>
        <i/>
        <sz val="10"/>
        <rFont val="Arial"/>
        <family val="2"/>
      </rPr>
      <t>ai</t>
    </r>
    <r>
      <rPr>
        <sz val="10"/>
        <rFont val="Arial"/>
        <family val="2"/>
      </rPr>
      <t>-C14</t>
    </r>
  </si>
  <si>
    <r>
      <rPr>
        <i/>
        <sz val="10"/>
        <rFont val="Arial"/>
        <family val="2"/>
      </rPr>
      <t>iso</t>
    </r>
    <r>
      <rPr>
        <sz val="10"/>
        <rFont val="Arial"/>
        <family val="2"/>
      </rPr>
      <t>-C15</t>
    </r>
  </si>
  <si>
    <r>
      <rPr>
        <i/>
        <sz val="10"/>
        <rFont val="Arial"/>
        <family val="2"/>
      </rPr>
      <t>ai</t>
    </r>
    <r>
      <rPr>
        <sz val="10"/>
        <rFont val="Arial"/>
        <family val="2"/>
      </rPr>
      <t>-C15</t>
    </r>
  </si>
  <si>
    <r>
      <rPr>
        <i/>
        <sz val="10"/>
        <color theme="1"/>
        <rFont val="Arial"/>
        <family val="2"/>
      </rPr>
      <t>iso</t>
    </r>
    <r>
      <rPr>
        <sz val="10"/>
        <color theme="1"/>
        <rFont val="Arial"/>
        <family val="2"/>
      </rPr>
      <t>-C16</t>
    </r>
  </si>
  <si>
    <r>
      <rPr>
        <i/>
        <sz val="10"/>
        <rFont val="Arial"/>
        <family val="2"/>
      </rPr>
      <t>ai</t>
    </r>
    <r>
      <rPr>
        <sz val="10"/>
        <rFont val="Arial"/>
        <family val="2"/>
      </rPr>
      <t>-C16</t>
    </r>
  </si>
  <si>
    <r>
      <rPr>
        <i/>
        <sz val="10"/>
        <color theme="1"/>
        <rFont val="Arial"/>
        <family val="2"/>
      </rPr>
      <t>iso</t>
    </r>
    <r>
      <rPr>
        <sz val="10"/>
        <color theme="1"/>
        <rFont val="Arial"/>
        <family val="2"/>
      </rPr>
      <t>-C17*,**</t>
    </r>
  </si>
  <si>
    <r>
      <rPr>
        <i/>
        <sz val="10"/>
        <rFont val="Arial"/>
        <family val="2"/>
      </rPr>
      <t>ai</t>
    </r>
    <r>
      <rPr>
        <sz val="10"/>
        <rFont val="Arial"/>
        <family val="2"/>
      </rPr>
      <t>-C17</t>
    </r>
  </si>
  <si>
    <r>
      <rPr>
        <i/>
        <sz val="10"/>
        <rFont val="Arial"/>
        <family val="2"/>
      </rPr>
      <t>iso</t>
    </r>
    <r>
      <rPr>
        <sz val="10"/>
        <rFont val="Arial"/>
        <family val="2"/>
      </rPr>
      <t>-C19</t>
    </r>
  </si>
  <si>
    <r>
      <rPr>
        <i/>
        <sz val="10"/>
        <rFont val="Arial"/>
        <family val="2"/>
      </rPr>
      <t>ai</t>
    </r>
    <r>
      <rPr>
        <sz val="10"/>
        <rFont val="Arial"/>
        <family val="2"/>
      </rPr>
      <t>-C19</t>
    </r>
  </si>
  <si>
    <r>
      <rPr>
        <i/>
        <sz val="10"/>
        <rFont val="Arial"/>
        <family val="2"/>
      </rPr>
      <t>iso</t>
    </r>
    <r>
      <rPr>
        <sz val="10"/>
        <rFont val="Arial"/>
        <family val="2"/>
      </rPr>
      <t>-C20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</si>
</sst>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2" fillId="0" borderId="3" xfId="0" applyFont="1" applyBorder="1"/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7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/>
    <xf numFmtId="1" fontId="4" fillId="0" borderId="3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1" fillId="0" borderId="0" xfId="1" applyFont="1"/>
    <xf numFmtId="9" fontId="1" fillId="0" borderId="0" xfId="1" applyFont="1" applyBorder="1"/>
    <xf numFmtId="0" fontId="7" fillId="0" borderId="2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/>
    <xf numFmtId="1" fontId="1" fillId="0" borderId="0" xfId="0" quotePrefix="1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7"/>
  <sheetViews>
    <sheetView tabSelected="1" workbookViewId="0">
      <selection activeCell="A109" sqref="A109"/>
    </sheetView>
  </sheetViews>
  <sheetFormatPr baseColWidth="10" defaultColWidth="9.140625" defaultRowHeight="12.75" x14ac:dyDescent="0.2"/>
  <cols>
    <col min="1" max="1" width="50.140625" style="1" bestFit="1" customWidth="1"/>
    <col min="2" max="2" width="10.140625" style="4" bestFit="1" customWidth="1"/>
    <col min="3" max="3" width="4.5703125" style="4" bestFit="1" customWidth="1"/>
    <col min="4" max="4" width="14.42578125" style="1" bestFit="1" customWidth="1"/>
    <col min="5" max="5" width="9.140625" style="4"/>
    <col min="6" max="6" width="4.5703125" style="4" bestFit="1" customWidth="1"/>
    <col min="7" max="7" width="14.42578125" style="1" bestFit="1" customWidth="1"/>
    <col min="8" max="8" width="9.140625" style="4"/>
    <col min="9" max="9" width="4.5703125" style="4" bestFit="1" customWidth="1"/>
    <col min="10" max="10" width="9.140625" style="1"/>
    <col min="11" max="16384" width="9.140625" style="4"/>
  </cols>
  <sheetData>
    <row r="1" spans="1:13" x14ac:dyDescent="0.2">
      <c r="B1" s="2" t="s">
        <v>45</v>
      </c>
      <c r="C1" s="2"/>
      <c r="D1" s="3"/>
      <c r="E1" s="2" t="s">
        <v>46</v>
      </c>
      <c r="F1" s="2"/>
      <c r="G1" s="3"/>
      <c r="H1" s="2" t="s">
        <v>94</v>
      </c>
      <c r="I1" s="2"/>
      <c r="J1" s="3"/>
    </row>
    <row r="2" spans="1:13" ht="14.25" x14ac:dyDescent="0.2">
      <c r="A2" s="23"/>
      <c r="B2" s="24" t="s">
        <v>33</v>
      </c>
      <c r="C2" s="24" t="s">
        <v>32</v>
      </c>
      <c r="D2" s="26" t="s">
        <v>12</v>
      </c>
      <c r="E2" s="24" t="s">
        <v>33</v>
      </c>
      <c r="F2" s="24" t="s">
        <v>32</v>
      </c>
      <c r="G2" s="26" t="s">
        <v>12</v>
      </c>
      <c r="H2" s="24" t="s">
        <v>33</v>
      </c>
      <c r="I2" s="24" t="s">
        <v>32</v>
      </c>
      <c r="J2" s="26" t="s">
        <v>12</v>
      </c>
    </row>
    <row r="3" spans="1:13" x14ac:dyDescent="0.2">
      <c r="A3" s="7" t="s">
        <v>13</v>
      </c>
      <c r="B3" s="12"/>
      <c r="C3" s="12"/>
      <c r="D3" s="13"/>
      <c r="E3" s="12"/>
      <c r="F3" s="12"/>
      <c r="G3" s="13"/>
      <c r="H3" s="12"/>
      <c r="I3" s="12"/>
      <c r="J3" s="13"/>
    </row>
    <row r="4" spans="1:13" x14ac:dyDescent="0.2">
      <c r="A4" s="1" t="s">
        <v>37</v>
      </c>
      <c r="B4" s="19">
        <v>-15.751666666666665</v>
      </c>
      <c r="C4" s="19">
        <v>0.29402777646564859</v>
      </c>
      <c r="D4" s="11">
        <v>12.909460489074176</v>
      </c>
      <c r="E4" s="12" t="s">
        <v>36</v>
      </c>
      <c r="G4" s="11"/>
      <c r="H4" s="12"/>
      <c r="I4" s="12"/>
      <c r="J4" s="13"/>
    </row>
    <row r="5" spans="1:13" x14ac:dyDescent="0.2">
      <c r="A5" s="1" t="s">
        <v>11</v>
      </c>
      <c r="B5" s="19" t="s">
        <v>35</v>
      </c>
      <c r="C5" s="19"/>
      <c r="D5" s="11">
        <v>9.1833207570004927</v>
      </c>
      <c r="E5" s="14" t="s">
        <v>35</v>
      </c>
      <c r="F5" s="19"/>
      <c r="G5" s="11">
        <v>2.5091999771035502</v>
      </c>
      <c r="H5" s="12"/>
      <c r="I5" s="12"/>
      <c r="J5" s="13"/>
    </row>
    <row r="6" spans="1:13" x14ac:dyDescent="0.2">
      <c r="A6" s="1" t="s">
        <v>10</v>
      </c>
      <c r="B6" s="19">
        <v>-16.955666666666669</v>
      </c>
      <c r="C6" s="19">
        <v>0.30619329406983053</v>
      </c>
      <c r="D6" s="11">
        <v>152.78395388290838</v>
      </c>
      <c r="E6" s="36">
        <v>-19.771333333333335</v>
      </c>
      <c r="F6" s="36">
        <v>0.37553339842593719</v>
      </c>
      <c r="G6" s="11">
        <v>26.867812254831215</v>
      </c>
      <c r="H6" s="12"/>
      <c r="I6" s="12"/>
      <c r="J6" s="13"/>
    </row>
    <row r="7" spans="1:13" x14ac:dyDescent="0.2">
      <c r="A7" s="1" t="s">
        <v>9</v>
      </c>
      <c r="B7" s="19" t="s">
        <v>35</v>
      </c>
      <c r="C7" s="19"/>
      <c r="D7" s="11">
        <v>2.7261455388859295</v>
      </c>
      <c r="E7" s="16" t="s">
        <v>35</v>
      </c>
      <c r="F7" s="36"/>
      <c r="G7" s="11">
        <v>1.785037483711533</v>
      </c>
      <c r="H7" s="12"/>
      <c r="I7" s="12"/>
      <c r="J7" s="13"/>
    </row>
    <row r="8" spans="1:13" x14ac:dyDescent="0.2">
      <c r="A8" s="1" t="s">
        <v>63</v>
      </c>
      <c r="B8" s="19"/>
      <c r="C8" s="19"/>
      <c r="D8" s="11">
        <f>SUM(D4:D7)</f>
        <v>177.60288066786899</v>
      </c>
      <c r="E8" s="16"/>
      <c r="F8" s="36"/>
      <c r="G8" s="11">
        <f>SUM(G4:G7)</f>
        <v>31.162049715646297</v>
      </c>
      <c r="H8" s="12"/>
      <c r="I8" s="12"/>
      <c r="J8" s="13"/>
      <c r="L8" s="27"/>
    </row>
    <row r="9" spans="1:13" x14ac:dyDescent="0.2">
      <c r="A9" s="1" t="s">
        <v>80</v>
      </c>
      <c r="B9" s="19">
        <v>-16.542333333333332</v>
      </c>
      <c r="C9" s="19">
        <v>0.26669145718101595</v>
      </c>
      <c r="D9" s="11">
        <v>23.415511951489279</v>
      </c>
      <c r="E9" s="19">
        <v>-14.821666666666667</v>
      </c>
      <c r="F9" s="19">
        <v>0.19815482162524664</v>
      </c>
      <c r="G9" s="11">
        <v>14.986012363252637</v>
      </c>
      <c r="H9" s="12"/>
      <c r="I9" s="12"/>
      <c r="J9" s="13"/>
    </row>
    <row r="10" spans="1:13" x14ac:dyDescent="0.2">
      <c r="A10" s="1" t="s">
        <v>79</v>
      </c>
      <c r="B10" s="19">
        <v>-17.324999999999999</v>
      </c>
      <c r="C10" s="19">
        <v>0.28775684179529004</v>
      </c>
      <c r="D10" s="11">
        <v>98.566664802374305</v>
      </c>
      <c r="E10" s="19">
        <v>-15.335333333333333</v>
      </c>
      <c r="F10" s="19">
        <v>0.13292604460124904</v>
      </c>
      <c r="G10" s="11">
        <v>82.99963049262837</v>
      </c>
      <c r="H10" s="12"/>
      <c r="I10" s="12"/>
      <c r="J10" s="13"/>
      <c r="L10" s="27" t="s">
        <v>54</v>
      </c>
      <c r="M10" s="4" t="s">
        <v>58</v>
      </c>
    </row>
    <row r="11" spans="1:13" x14ac:dyDescent="0.2">
      <c r="A11" s="1" t="s">
        <v>76</v>
      </c>
      <c r="B11" s="19">
        <v>-18.043666666666667</v>
      </c>
      <c r="C11" s="19">
        <v>0.30767732014780252</v>
      </c>
      <c r="D11" s="11">
        <v>7.2811313137240354</v>
      </c>
      <c r="E11" s="14" t="s">
        <v>35</v>
      </c>
      <c r="F11" s="19"/>
      <c r="G11" s="11">
        <v>2.0733187310809664</v>
      </c>
      <c r="H11" s="12"/>
      <c r="I11" s="12"/>
      <c r="J11" s="13"/>
      <c r="L11" s="27" t="s">
        <v>55</v>
      </c>
      <c r="M11" s="4" t="s">
        <v>59</v>
      </c>
    </row>
    <row r="12" spans="1:13" x14ac:dyDescent="0.2">
      <c r="A12" s="1" t="s">
        <v>77</v>
      </c>
      <c r="B12" s="19">
        <v>-14.978333333333333</v>
      </c>
      <c r="C12" s="19">
        <v>0.2774280687553683</v>
      </c>
      <c r="D12" s="11">
        <v>20.559782812997113</v>
      </c>
      <c r="E12" s="19">
        <v>-12.953333333333333</v>
      </c>
      <c r="F12" s="19">
        <v>0.76219835563541716</v>
      </c>
      <c r="G12" s="11">
        <v>8.8882874188943788</v>
      </c>
      <c r="H12" s="12"/>
      <c r="I12" s="12"/>
      <c r="J12" s="13"/>
      <c r="L12" s="4" t="s">
        <v>90</v>
      </c>
      <c r="M12" s="4" t="s">
        <v>91</v>
      </c>
    </row>
    <row r="13" spans="1:13" x14ac:dyDescent="0.2">
      <c r="A13" s="1" t="s">
        <v>78</v>
      </c>
      <c r="B13" s="19">
        <v>-15.373666666666665</v>
      </c>
      <c r="C13" s="19">
        <v>1.1945276611838394</v>
      </c>
      <c r="D13" s="11">
        <v>9.5842964237065864</v>
      </c>
      <c r="E13" s="14" t="s">
        <v>36</v>
      </c>
      <c r="F13" s="19"/>
      <c r="G13" s="11"/>
      <c r="H13" s="12"/>
      <c r="I13" s="12"/>
      <c r="J13" s="13"/>
      <c r="L13" s="4" t="s">
        <v>36</v>
      </c>
      <c r="M13" s="4" t="s">
        <v>92</v>
      </c>
    </row>
    <row r="14" spans="1:13" x14ac:dyDescent="0.2">
      <c r="A14" s="1" t="s">
        <v>75</v>
      </c>
      <c r="B14" s="19">
        <v>-15.783666666666667</v>
      </c>
      <c r="C14" s="19">
        <v>0.75838666479134142</v>
      </c>
      <c r="D14" s="11">
        <v>23.510865921010854</v>
      </c>
      <c r="E14" s="14" t="s">
        <v>36</v>
      </c>
      <c r="F14" s="19"/>
      <c r="G14" s="11"/>
      <c r="H14" s="12"/>
      <c r="I14" s="12"/>
      <c r="J14" s="13"/>
      <c r="L14" s="4" t="s">
        <v>35</v>
      </c>
      <c r="M14" s="4" t="s">
        <v>35</v>
      </c>
    </row>
    <row r="15" spans="1:13" x14ac:dyDescent="0.2">
      <c r="A15" s="1" t="s">
        <v>77</v>
      </c>
      <c r="B15" s="19">
        <v>-18.042999999999999</v>
      </c>
      <c r="C15" s="19">
        <v>0.58681087242824637</v>
      </c>
      <c r="D15" s="11">
        <v>21.01699287198516</v>
      </c>
      <c r="E15" s="19">
        <v>-21.141999999999999</v>
      </c>
      <c r="F15" s="19">
        <v>0.80960051877453831</v>
      </c>
      <c r="G15" s="11">
        <v>4.626337457784671</v>
      </c>
      <c r="H15" s="12"/>
      <c r="I15" s="12"/>
      <c r="J15" s="13"/>
    </row>
    <row r="16" spans="1:13" x14ac:dyDescent="0.2">
      <c r="A16" s="1" t="s">
        <v>95</v>
      </c>
      <c r="B16" s="37">
        <v>-18.452333333333332</v>
      </c>
      <c r="C16" s="19">
        <v>0.51538949672391732</v>
      </c>
      <c r="D16" s="11">
        <v>8.9486032935627815</v>
      </c>
      <c r="E16" s="14" t="s">
        <v>36</v>
      </c>
      <c r="F16" s="19"/>
      <c r="G16" s="11"/>
      <c r="H16" s="12"/>
      <c r="I16" s="12"/>
      <c r="J16" s="13"/>
    </row>
    <row r="17" spans="1:18" x14ac:dyDescent="0.2">
      <c r="A17" s="1" t="s">
        <v>122</v>
      </c>
      <c r="B17" s="19"/>
      <c r="C17" s="19"/>
      <c r="D17" s="11">
        <f>SUM(D9:D16)</f>
        <v>212.88384939085012</v>
      </c>
      <c r="E17" s="19"/>
      <c r="F17" s="19"/>
      <c r="G17" s="11">
        <f>SUM(G9:G15)</f>
        <v>113.57358646364102</v>
      </c>
      <c r="H17" s="12"/>
      <c r="I17" s="12"/>
      <c r="J17" s="13"/>
    </row>
    <row r="18" spans="1:18" x14ac:dyDescent="0.2">
      <c r="A18" s="1" t="s">
        <v>14</v>
      </c>
      <c r="B18" s="12" t="s">
        <v>36</v>
      </c>
      <c r="C18" s="19"/>
      <c r="D18" s="13"/>
      <c r="E18" s="19">
        <v>-73.500999999999991</v>
      </c>
      <c r="F18" s="19">
        <v>0.98722996307851074</v>
      </c>
      <c r="G18" s="11">
        <v>5.534999949493125</v>
      </c>
      <c r="H18" s="12"/>
      <c r="I18" s="12"/>
      <c r="J18" s="13"/>
    </row>
    <row r="19" spans="1:18" x14ac:dyDescent="0.2">
      <c r="A19" s="29" t="s">
        <v>0</v>
      </c>
      <c r="B19" s="30"/>
      <c r="C19" s="43"/>
      <c r="D19" s="31"/>
      <c r="E19" s="30"/>
      <c r="F19" s="30"/>
      <c r="G19" s="31"/>
      <c r="H19" s="30"/>
      <c r="I19" s="30"/>
      <c r="J19" s="31"/>
    </row>
    <row r="20" spans="1:18" x14ac:dyDescent="0.2">
      <c r="A20" s="1" t="s">
        <v>30</v>
      </c>
      <c r="B20" s="12" t="s">
        <v>35</v>
      </c>
      <c r="C20" s="19"/>
      <c r="D20" s="11">
        <v>50.473328870325261</v>
      </c>
      <c r="E20" s="12" t="s">
        <v>36</v>
      </c>
      <c r="F20" s="12"/>
      <c r="G20" s="13"/>
      <c r="H20" s="12"/>
      <c r="I20" s="12"/>
      <c r="J20" s="13"/>
    </row>
    <row r="21" spans="1:18" x14ac:dyDescent="0.2">
      <c r="A21" s="1" t="s">
        <v>61</v>
      </c>
      <c r="B21" s="19">
        <v>-25.946000000000002</v>
      </c>
      <c r="C21" s="19">
        <v>0.21354624791833707</v>
      </c>
      <c r="D21" s="11">
        <v>144.75695482440071</v>
      </c>
      <c r="E21" s="12" t="s">
        <v>36</v>
      </c>
      <c r="F21" s="12"/>
      <c r="G21" s="13"/>
      <c r="H21" s="12"/>
      <c r="I21" s="12"/>
      <c r="J21" s="13"/>
    </row>
    <row r="22" spans="1:18" x14ac:dyDescent="0.2">
      <c r="A22" s="1" t="s">
        <v>51</v>
      </c>
      <c r="B22" s="19">
        <v>-29.169</v>
      </c>
      <c r="C22" s="19">
        <v>1.4622968234937788</v>
      </c>
      <c r="D22" s="11">
        <v>27.428905463388112</v>
      </c>
      <c r="E22" s="12" t="s">
        <v>36</v>
      </c>
      <c r="F22" s="12"/>
      <c r="G22" s="13"/>
      <c r="H22" s="12"/>
      <c r="I22" s="12"/>
      <c r="J22" s="13"/>
    </row>
    <row r="23" spans="1:18" x14ac:dyDescent="0.2">
      <c r="A23" s="1" t="s">
        <v>7</v>
      </c>
      <c r="B23" s="19">
        <v>-25.579499999999999</v>
      </c>
      <c r="C23" s="19">
        <v>0.66114484040942356</v>
      </c>
      <c r="D23" s="11">
        <v>35.593708662999553</v>
      </c>
      <c r="E23" s="12" t="s">
        <v>36</v>
      </c>
      <c r="F23" s="12"/>
      <c r="G23" s="13"/>
      <c r="H23" s="12"/>
      <c r="I23" s="12"/>
      <c r="J23" s="13"/>
    </row>
    <row r="24" spans="1:18" x14ac:dyDescent="0.2">
      <c r="A24" s="1" t="s">
        <v>3</v>
      </c>
      <c r="B24" s="19">
        <v>-22.5595</v>
      </c>
      <c r="C24" s="19">
        <v>1.031668793751175</v>
      </c>
      <c r="D24" s="11">
        <v>35.507399961100916</v>
      </c>
      <c r="E24" s="19">
        <v>-16.886500000000002</v>
      </c>
      <c r="F24" s="19">
        <v>0.63427478272433457</v>
      </c>
      <c r="G24" s="11">
        <v>5.1487902631879372</v>
      </c>
      <c r="H24" s="12"/>
      <c r="I24" s="12"/>
      <c r="J24" s="13"/>
    </row>
    <row r="25" spans="1:18" x14ac:dyDescent="0.2">
      <c r="A25" s="1" t="s">
        <v>73</v>
      </c>
      <c r="B25" s="19" t="s">
        <v>36</v>
      </c>
      <c r="C25" s="19"/>
      <c r="D25" s="11"/>
      <c r="E25" s="19">
        <v>-21.075000000000003</v>
      </c>
      <c r="F25" s="19">
        <v>0.56144278426211913</v>
      </c>
      <c r="G25" s="11">
        <v>4.6932091022597922</v>
      </c>
      <c r="H25" s="12"/>
      <c r="I25" s="12"/>
      <c r="J25" s="13"/>
    </row>
    <row r="26" spans="1:18" x14ac:dyDescent="0.2">
      <c r="A26" s="1" t="s">
        <v>38</v>
      </c>
      <c r="B26" s="19">
        <v>-20.592500000000001</v>
      </c>
      <c r="C26" s="19">
        <v>0.62154686066297626</v>
      </c>
      <c r="D26" s="11">
        <v>53.269730811841235</v>
      </c>
      <c r="E26" s="19">
        <v>-21.358499999999999</v>
      </c>
      <c r="F26" s="19">
        <v>0.30334880912903034</v>
      </c>
      <c r="G26" s="11">
        <v>13.725286403835261</v>
      </c>
      <c r="H26" s="12"/>
      <c r="I26" s="12"/>
      <c r="J26" s="13"/>
    </row>
    <row r="27" spans="1:18" x14ac:dyDescent="0.2">
      <c r="A27" s="1" t="s">
        <v>39</v>
      </c>
      <c r="B27" s="19">
        <v>-20.951499999999999</v>
      </c>
      <c r="C27" s="19">
        <v>2.3334523779156954E-2</v>
      </c>
      <c r="D27" s="11">
        <v>90.089023041801482</v>
      </c>
      <c r="E27" s="19">
        <v>-22.426000000000002</v>
      </c>
      <c r="F27" s="19">
        <v>0.31961226509632068</v>
      </c>
      <c r="G27" s="11">
        <v>10.160183033397544</v>
      </c>
      <c r="H27" s="12"/>
      <c r="I27" s="12"/>
      <c r="J27" s="13"/>
    </row>
    <row r="28" spans="1:18" x14ac:dyDescent="0.2">
      <c r="A28" s="1" t="s">
        <v>40</v>
      </c>
      <c r="B28" s="19">
        <v>-25.465</v>
      </c>
      <c r="C28" s="19">
        <v>4.3147655788003023</v>
      </c>
      <c r="D28" s="11">
        <v>53.338777773360142</v>
      </c>
      <c r="E28" s="19">
        <v>-27.596499999999999</v>
      </c>
      <c r="F28" s="19">
        <v>0.1223294731452715</v>
      </c>
      <c r="G28" s="11">
        <v>13.674666274843242</v>
      </c>
      <c r="H28" s="12"/>
      <c r="I28" s="12"/>
      <c r="J28" s="13"/>
    </row>
    <row r="29" spans="1:18" x14ac:dyDescent="0.2">
      <c r="A29" s="1" t="s">
        <v>74</v>
      </c>
      <c r="B29" s="19" t="s">
        <v>36</v>
      </c>
      <c r="C29" s="19"/>
      <c r="D29" s="11"/>
      <c r="E29" s="19" t="s">
        <v>35</v>
      </c>
      <c r="F29" s="19"/>
      <c r="G29" s="11">
        <v>2.8998102465426445</v>
      </c>
      <c r="H29" s="12"/>
      <c r="I29" s="12"/>
      <c r="J29" s="13"/>
    </row>
    <row r="30" spans="1:18" x14ac:dyDescent="0.2">
      <c r="A30" s="1" t="s">
        <v>4</v>
      </c>
      <c r="B30" s="19">
        <v>-27.828000000000003</v>
      </c>
      <c r="C30" s="19">
        <v>0.35921024484276554</v>
      </c>
      <c r="D30" s="11">
        <v>66.561270904231947</v>
      </c>
      <c r="E30" s="19">
        <v>-29.005000000000003</v>
      </c>
      <c r="F30" s="19">
        <v>0.26870057685088738</v>
      </c>
      <c r="G30" s="11">
        <v>22.468105825456348</v>
      </c>
      <c r="H30" s="12"/>
      <c r="I30" s="12"/>
      <c r="J30" s="13"/>
      <c r="P30" s="14"/>
      <c r="Q30" s="14"/>
      <c r="R30" s="19"/>
    </row>
    <row r="31" spans="1:18" x14ac:dyDescent="0.2">
      <c r="A31" s="1" t="s">
        <v>41</v>
      </c>
      <c r="B31" s="19">
        <v>-20.886499999999998</v>
      </c>
      <c r="C31" s="19">
        <v>0.77993877964876046</v>
      </c>
      <c r="D31" s="11">
        <v>33.971105067305103</v>
      </c>
      <c r="E31" s="19">
        <v>-27.164000000000001</v>
      </c>
      <c r="F31" s="19">
        <v>0.16122034611053143</v>
      </c>
      <c r="G31" s="11">
        <v>15.547611047547839</v>
      </c>
      <c r="H31" s="12"/>
      <c r="I31" s="12"/>
      <c r="J31" s="13"/>
      <c r="M31" s="22"/>
      <c r="P31" s="14"/>
      <c r="Q31" s="14"/>
      <c r="R31" s="19"/>
    </row>
    <row r="32" spans="1:18" x14ac:dyDescent="0.2">
      <c r="A32" s="1" t="s">
        <v>123</v>
      </c>
      <c r="B32" s="20"/>
      <c r="C32" s="38"/>
      <c r="D32" s="21">
        <v>590.99020538075445</v>
      </c>
      <c r="E32" s="38"/>
      <c r="F32" s="38"/>
      <c r="G32" s="21">
        <v>88.317662197070604</v>
      </c>
      <c r="H32" s="12"/>
      <c r="I32" s="12"/>
      <c r="J32" s="13"/>
      <c r="P32" s="14"/>
      <c r="Q32" s="14"/>
      <c r="R32" s="19"/>
    </row>
    <row r="33" spans="1:18" x14ac:dyDescent="0.2">
      <c r="A33" s="1" t="s">
        <v>49</v>
      </c>
      <c r="B33" s="19" t="s">
        <v>35</v>
      </c>
      <c r="C33" s="19"/>
      <c r="D33" s="11">
        <v>5.6100656234116668</v>
      </c>
      <c r="E33" s="19" t="s">
        <v>36</v>
      </c>
      <c r="F33" s="19"/>
      <c r="G33" s="11"/>
      <c r="H33" s="12"/>
      <c r="I33" s="12"/>
      <c r="J33" s="13"/>
      <c r="P33" s="14"/>
      <c r="Q33" s="14"/>
      <c r="R33" s="19"/>
    </row>
    <row r="34" spans="1:18" x14ac:dyDescent="0.2">
      <c r="A34" s="1" t="s">
        <v>48</v>
      </c>
      <c r="B34" s="19" t="s">
        <v>35</v>
      </c>
      <c r="C34" s="19"/>
      <c r="D34" s="11">
        <v>16.156988995425596</v>
      </c>
      <c r="E34" s="19" t="s">
        <v>36</v>
      </c>
      <c r="F34" s="19"/>
      <c r="G34" s="11"/>
      <c r="H34" s="12"/>
      <c r="I34" s="12"/>
      <c r="J34" s="13"/>
      <c r="P34" s="14"/>
      <c r="Q34" s="14"/>
      <c r="R34" s="19"/>
    </row>
    <row r="35" spans="1:18" x14ac:dyDescent="0.2">
      <c r="A35" s="1" t="s">
        <v>47</v>
      </c>
      <c r="B35" s="19" t="s">
        <v>35</v>
      </c>
      <c r="C35" s="19"/>
      <c r="D35" s="11">
        <v>7.0773135556885629</v>
      </c>
      <c r="E35" s="19" t="s">
        <v>36</v>
      </c>
      <c r="F35" s="19"/>
      <c r="G35" s="11"/>
      <c r="H35" s="12"/>
      <c r="I35" s="12"/>
      <c r="J35" s="13"/>
      <c r="M35" s="22"/>
      <c r="P35" s="14"/>
      <c r="Q35" s="14"/>
      <c r="R35" s="19"/>
    </row>
    <row r="36" spans="1:18" x14ac:dyDescent="0.2">
      <c r="A36" s="1" t="s">
        <v>50</v>
      </c>
      <c r="B36" s="19" t="s">
        <v>35</v>
      </c>
      <c r="C36" s="19"/>
      <c r="D36" s="11">
        <v>7.3535014017642126</v>
      </c>
      <c r="E36" s="19" t="s">
        <v>36</v>
      </c>
      <c r="F36" s="22"/>
      <c r="G36" s="11"/>
      <c r="H36" s="12"/>
      <c r="I36" s="12"/>
      <c r="J36" s="13"/>
      <c r="P36" s="14"/>
      <c r="Q36" s="14"/>
      <c r="R36" s="19"/>
    </row>
    <row r="37" spans="1:18" x14ac:dyDescent="0.2">
      <c r="A37" s="1" t="s">
        <v>70</v>
      </c>
      <c r="B37" s="19" t="s">
        <v>35</v>
      </c>
      <c r="C37" s="19"/>
      <c r="D37" s="11">
        <v>12.911781804036695</v>
      </c>
      <c r="E37" s="19" t="s">
        <v>36</v>
      </c>
      <c r="F37" s="22"/>
      <c r="G37" s="11"/>
      <c r="H37" s="12"/>
      <c r="I37" s="12"/>
      <c r="J37" s="13"/>
      <c r="P37" s="14"/>
      <c r="Q37" s="14"/>
      <c r="R37" s="19"/>
    </row>
    <row r="38" spans="1:18" x14ac:dyDescent="0.2">
      <c r="A38" s="1" t="s">
        <v>37</v>
      </c>
      <c r="B38" s="19" t="s">
        <v>35</v>
      </c>
      <c r="C38" s="19"/>
      <c r="D38" s="11">
        <v>31.727078817940438</v>
      </c>
      <c r="E38" s="19" t="s">
        <v>36</v>
      </c>
      <c r="F38" s="19"/>
      <c r="G38" s="11"/>
      <c r="H38" s="12"/>
      <c r="I38" s="12"/>
      <c r="J38" s="13"/>
      <c r="P38" s="14"/>
      <c r="Q38" s="14"/>
      <c r="R38" s="19"/>
    </row>
    <row r="39" spans="1:18" x14ac:dyDescent="0.2">
      <c r="A39" s="1" t="s">
        <v>62</v>
      </c>
      <c r="B39" s="19">
        <v>-18.365000000000002</v>
      </c>
      <c r="C39" s="19">
        <v>2.2853691167949237</v>
      </c>
      <c r="D39" s="11">
        <v>132.20766956833828</v>
      </c>
      <c r="E39" s="19" t="s">
        <v>35</v>
      </c>
      <c r="F39" s="19"/>
      <c r="G39" s="11">
        <v>5.3223449911605636</v>
      </c>
      <c r="H39" s="12"/>
      <c r="I39" s="12"/>
      <c r="J39" s="13"/>
    </row>
    <row r="40" spans="1:18" x14ac:dyDescent="0.2">
      <c r="A40" s="1" t="s">
        <v>10</v>
      </c>
      <c r="B40" s="19">
        <v>-20.599</v>
      </c>
      <c r="C40" s="19">
        <v>0.14566399692443097</v>
      </c>
      <c r="D40" s="11">
        <v>617.69411774819412</v>
      </c>
      <c r="E40" s="19">
        <v>-14.96</v>
      </c>
      <c r="F40" s="19">
        <v>4.8083261120684957E-2</v>
      </c>
      <c r="G40" s="11">
        <v>39.59940376575441</v>
      </c>
      <c r="H40" s="19"/>
      <c r="I40" s="14"/>
      <c r="J40" s="15"/>
    </row>
    <row r="41" spans="1:18" x14ac:dyDescent="0.2">
      <c r="A41" s="1" t="s">
        <v>103</v>
      </c>
      <c r="B41" s="46" t="s">
        <v>104</v>
      </c>
      <c r="C41" s="19"/>
      <c r="D41" s="11">
        <v>212</v>
      </c>
      <c r="E41" s="19" t="s">
        <v>36</v>
      </c>
      <c r="F41" s="19"/>
      <c r="G41" s="11"/>
      <c r="H41" s="19"/>
      <c r="I41" s="14"/>
      <c r="J41" s="13"/>
    </row>
    <row r="42" spans="1:18" x14ac:dyDescent="0.2">
      <c r="A42" s="1" t="s">
        <v>53</v>
      </c>
      <c r="B42" s="19">
        <v>-18.132999999999999</v>
      </c>
      <c r="C42" s="19">
        <v>0.52184480451567172</v>
      </c>
      <c r="D42" s="11">
        <v>14.896881947705438</v>
      </c>
      <c r="E42" s="19">
        <v>-39.414000000000001</v>
      </c>
      <c r="F42" s="19">
        <v>0.76367532368147018</v>
      </c>
      <c r="G42" s="11">
        <v>7.2892985748503367</v>
      </c>
      <c r="H42" s="19"/>
      <c r="I42" s="14"/>
      <c r="J42" s="15"/>
    </row>
    <row r="43" spans="1:18" x14ac:dyDescent="0.2">
      <c r="A43" s="1" t="s">
        <v>52</v>
      </c>
      <c r="B43" s="19" t="s">
        <v>35</v>
      </c>
      <c r="C43" s="19"/>
      <c r="D43" s="11">
        <v>28.689012511108274</v>
      </c>
      <c r="E43" s="19">
        <v>-87.848500000000001</v>
      </c>
      <c r="F43" s="19">
        <v>0.23263813101037961</v>
      </c>
      <c r="G43" s="11">
        <v>20.884418932706129</v>
      </c>
      <c r="H43" s="19"/>
      <c r="I43" s="14"/>
      <c r="J43" s="15"/>
    </row>
    <row r="44" spans="1:18" x14ac:dyDescent="0.2">
      <c r="A44" s="1" t="s">
        <v>63</v>
      </c>
      <c r="B44" s="19"/>
      <c r="C44" s="19"/>
      <c r="D44" s="11">
        <f>SUM(D37:D43)</f>
        <v>1050.1265423973232</v>
      </c>
      <c r="E44" s="19"/>
      <c r="F44" s="19"/>
      <c r="G44" s="11">
        <f>SUM(G39:G43)</f>
        <v>73.09546626447144</v>
      </c>
      <c r="H44" s="12"/>
      <c r="I44" s="12"/>
      <c r="J44" s="13"/>
    </row>
    <row r="45" spans="1:18" x14ac:dyDescent="0.2">
      <c r="A45" s="1" t="s">
        <v>124</v>
      </c>
      <c r="B45" s="46" t="s">
        <v>105</v>
      </c>
      <c r="C45" s="19"/>
      <c r="D45" s="11">
        <v>226.49129552241374</v>
      </c>
      <c r="E45" s="46" t="s">
        <v>107</v>
      </c>
      <c r="F45" s="19"/>
      <c r="G45" s="11">
        <v>59.623280505596263</v>
      </c>
      <c r="H45" s="12"/>
      <c r="I45" s="12"/>
      <c r="J45" s="13"/>
      <c r="M45" s="22"/>
    </row>
    <row r="46" spans="1:18" x14ac:dyDescent="0.2">
      <c r="A46" s="1" t="s">
        <v>125</v>
      </c>
      <c r="B46" s="19">
        <v>-18</v>
      </c>
      <c r="C46" s="19"/>
      <c r="D46" s="11">
        <v>145.1884983338939</v>
      </c>
      <c r="E46" s="19" t="s">
        <v>36</v>
      </c>
      <c r="F46" s="19"/>
      <c r="G46" s="15"/>
      <c r="H46" s="12"/>
      <c r="I46" s="12"/>
      <c r="J46" s="13"/>
      <c r="M46" s="22"/>
    </row>
    <row r="47" spans="1:18" x14ac:dyDescent="0.2">
      <c r="A47" s="1" t="s">
        <v>130</v>
      </c>
      <c r="B47" s="19" t="s">
        <v>35</v>
      </c>
      <c r="C47" s="19"/>
      <c r="D47" s="11">
        <v>55.064951811332968</v>
      </c>
      <c r="E47" s="46" t="s">
        <v>113</v>
      </c>
      <c r="F47" s="19"/>
      <c r="G47" s="11">
        <v>14.159173223766828</v>
      </c>
      <c r="H47" s="12"/>
      <c r="I47" s="12"/>
      <c r="J47" s="13"/>
      <c r="M47" s="22"/>
    </row>
    <row r="48" spans="1:18" x14ac:dyDescent="0.2">
      <c r="A48" s="1" t="s">
        <v>131</v>
      </c>
      <c r="B48" s="46" t="s">
        <v>106</v>
      </c>
      <c r="C48" s="19"/>
      <c r="D48" s="11">
        <v>421.54896181334249</v>
      </c>
      <c r="E48" s="46" t="s">
        <v>108</v>
      </c>
      <c r="F48" s="19"/>
      <c r="G48" s="11">
        <v>6.9638834599016626</v>
      </c>
      <c r="H48" s="12"/>
      <c r="I48" s="12"/>
      <c r="J48" s="13"/>
      <c r="M48" s="22"/>
    </row>
    <row r="49" spans="1:13" x14ac:dyDescent="0.2">
      <c r="A49" s="1" t="s">
        <v>115</v>
      </c>
      <c r="B49" s="46" t="s">
        <v>112</v>
      </c>
      <c r="C49" s="19"/>
      <c r="D49" s="11">
        <f>1274.53786267761</f>
        <v>1274.5378626776101</v>
      </c>
      <c r="E49" s="46" t="s">
        <v>111</v>
      </c>
      <c r="F49" s="12"/>
      <c r="G49" s="11">
        <v>116.94696086555521</v>
      </c>
      <c r="H49" s="12"/>
      <c r="I49" s="12"/>
      <c r="J49" s="13"/>
    </row>
    <row r="50" spans="1:13" x14ac:dyDescent="0.2">
      <c r="A50" s="1" t="s">
        <v>114</v>
      </c>
      <c r="B50" s="46" t="s">
        <v>110</v>
      </c>
      <c r="C50" s="19"/>
      <c r="D50" s="11">
        <v>562.49107201382299</v>
      </c>
      <c r="E50" s="46" t="s">
        <v>109</v>
      </c>
      <c r="F50" s="12"/>
      <c r="G50" s="11">
        <v>132.4873404661042</v>
      </c>
      <c r="H50" s="12"/>
      <c r="I50" s="12"/>
      <c r="J50" s="13"/>
    </row>
    <row r="51" spans="1:13" x14ac:dyDescent="0.2">
      <c r="A51" s="1" t="s">
        <v>102</v>
      </c>
      <c r="B51" s="19" t="s">
        <v>35</v>
      </c>
      <c r="C51" s="19"/>
      <c r="D51" s="11">
        <v>5.9380386906265015</v>
      </c>
      <c r="E51" s="19" t="s">
        <v>36</v>
      </c>
      <c r="F51" s="19"/>
      <c r="G51" s="13"/>
      <c r="H51" s="12"/>
      <c r="I51" s="12"/>
      <c r="J51" s="13"/>
      <c r="M51" s="22"/>
    </row>
    <row r="52" spans="1:13" x14ac:dyDescent="0.2">
      <c r="A52" s="1" t="s">
        <v>101</v>
      </c>
      <c r="B52" s="19" t="s">
        <v>35</v>
      </c>
      <c r="C52" s="19"/>
      <c r="D52" s="11">
        <v>33.056232827179514</v>
      </c>
      <c r="E52" s="19">
        <v>-16.027000000000001</v>
      </c>
      <c r="F52" s="19">
        <v>0.25173001410240958</v>
      </c>
      <c r="G52" s="11">
        <v>8.5548017996507451</v>
      </c>
      <c r="H52" s="12"/>
      <c r="I52" s="12"/>
      <c r="J52" s="13"/>
      <c r="M52" s="22"/>
    </row>
    <row r="53" spans="1:13" x14ac:dyDescent="0.2">
      <c r="A53" s="1" t="s">
        <v>100</v>
      </c>
      <c r="B53" s="19" t="s">
        <v>35</v>
      </c>
      <c r="C53" s="19"/>
      <c r="D53" s="11">
        <v>171.73705503791587</v>
      </c>
      <c r="E53" s="19" t="s">
        <v>36</v>
      </c>
      <c r="F53" s="12"/>
      <c r="G53" s="13"/>
      <c r="H53" s="12"/>
      <c r="I53" s="12"/>
      <c r="J53" s="13"/>
      <c r="M53" s="22"/>
    </row>
    <row r="54" spans="1:13" x14ac:dyDescent="0.2">
      <c r="A54" s="1" t="s">
        <v>99</v>
      </c>
      <c r="B54" s="19" t="s">
        <v>35</v>
      </c>
      <c r="C54" s="19"/>
      <c r="D54" s="11">
        <v>30.46697177022028</v>
      </c>
      <c r="E54" s="19" t="s">
        <v>36</v>
      </c>
      <c r="F54" s="12"/>
      <c r="G54" s="13"/>
      <c r="H54" s="12"/>
      <c r="I54" s="12"/>
      <c r="J54" s="13"/>
      <c r="M54" s="22"/>
    </row>
    <row r="55" spans="1:13" x14ac:dyDescent="0.2">
      <c r="A55" s="1" t="s">
        <v>96</v>
      </c>
      <c r="B55" s="19" t="s">
        <v>35</v>
      </c>
      <c r="C55" s="19"/>
      <c r="D55" s="11">
        <v>31.226488346928313</v>
      </c>
      <c r="E55" s="19" t="s">
        <v>36</v>
      </c>
      <c r="F55" s="12"/>
      <c r="G55" s="13"/>
      <c r="H55" s="12"/>
      <c r="I55" s="12"/>
      <c r="J55" s="13"/>
      <c r="M55" s="22"/>
    </row>
    <row r="56" spans="1:13" x14ac:dyDescent="0.2">
      <c r="A56" s="1" t="s">
        <v>128</v>
      </c>
      <c r="B56" s="19"/>
      <c r="C56" s="19"/>
      <c r="D56" s="11">
        <v>272.42478667287054</v>
      </c>
      <c r="E56" s="19"/>
      <c r="G56" s="11">
        <f>G52</f>
        <v>8.5548017996507451</v>
      </c>
      <c r="H56" s="12"/>
      <c r="I56" s="12"/>
      <c r="J56" s="13"/>
    </row>
    <row r="57" spans="1:13" x14ac:dyDescent="0.2">
      <c r="A57" s="1" t="s">
        <v>129</v>
      </c>
      <c r="B57" s="19" t="s">
        <v>35</v>
      </c>
      <c r="C57" s="19"/>
      <c r="D57" s="11">
        <v>52.889972523487209</v>
      </c>
      <c r="E57" s="19" t="s">
        <v>36</v>
      </c>
      <c r="F57" s="12"/>
      <c r="G57" s="13"/>
      <c r="H57" s="12"/>
      <c r="I57" s="12"/>
      <c r="J57" s="13"/>
    </row>
    <row r="58" spans="1:13" x14ac:dyDescent="0.2">
      <c r="A58" s="1" t="s">
        <v>72</v>
      </c>
      <c r="B58" s="46"/>
      <c r="C58" s="19"/>
      <c r="D58" s="11">
        <f>SUM(D49:D50,D56:D57)</f>
        <v>2162.3436938877908</v>
      </c>
      <c r="E58" s="46"/>
      <c r="F58" s="12"/>
      <c r="G58" s="11">
        <f>SUM(G49:G50,G56)</f>
        <v>257.98910313131017</v>
      </c>
      <c r="H58" s="12"/>
      <c r="I58" s="12"/>
      <c r="J58" s="13"/>
    </row>
    <row r="59" spans="1:13" x14ac:dyDescent="0.2">
      <c r="A59" s="23" t="s">
        <v>57</v>
      </c>
      <c r="B59" s="28"/>
      <c r="C59" s="44"/>
      <c r="D59" s="25">
        <f>SUM(D32,D33:D36,D44,D58)</f>
        <v>3839.6583112421586</v>
      </c>
      <c r="E59" s="24"/>
      <c r="F59" s="24"/>
      <c r="G59" s="25">
        <f>SUM(G32,G44,G56:G57)</f>
        <v>169.96793026119278</v>
      </c>
      <c r="H59" s="24"/>
      <c r="I59" s="24"/>
      <c r="J59" s="26"/>
    </row>
    <row r="60" spans="1:13" x14ac:dyDescent="0.2">
      <c r="A60" s="7" t="s">
        <v>15</v>
      </c>
      <c r="B60" s="12"/>
      <c r="C60" s="19"/>
      <c r="D60" s="13"/>
      <c r="E60" s="12"/>
      <c r="F60" s="12"/>
      <c r="G60" s="13"/>
      <c r="H60" s="12"/>
      <c r="I60" s="12"/>
      <c r="J60" s="13"/>
    </row>
    <row r="61" spans="1:13" x14ac:dyDescent="0.2">
      <c r="A61" s="5" t="s">
        <v>1</v>
      </c>
      <c r="B61" s="12" t="s">
        <v>35</v>
      </c>
      <c r="C61" s="19"/>
      <c r="D61" s="11">
        <v>59.268537934638132</v>
      </c>
      <c r="E61" s="12" t="s">
        <v>35</v>
      </c>
      <c r="F61" s="12"/>
      <c r="G61" s="11">
        <v>16.31520019798408</v>
      </c>
      <c r="H61" s="12"/>
      <c r="I61" s="12"/>
      <c r="J61" s="13"/>
    </row>
    <row r="62" spans="1:13" x14ac:dyDescent="0.2">
      <c r="A62" s="5" t="s">
        <v>2</v>
      </c>
      <c r="B62" s="12" t="s">
        <v>35</v>
      </c>
      <c r="C62" s="19"/>
      <c r="D62" s="11">
        <v>22.663646587075299</v>
      </c>
      <c r="E62" s="14" t="s">
        <v>35</v>
      </c>
      <c r="F62" s="14"/>
      <c r="G62" s="11">
        <v>24.098598457572809</v>
      </c>
      <c r="H62" s="12"/>
      <c r="I62" s="12"/>
      <c r="J62" s="13"/>
    </row>
    <row r="63" spans="1:13" x14ac:dyDescent="0.2">
      <c r="A63" s="1" t="s">
        <v>121</v>
      </c>
      <c r="B63" s="12"/>
      <c r="C63" s="19"/>
      <c r="D63" s="11">
        <v>208.64423114059497</v>
      </c>
      <c r="E63" s="14"/>
      <c r="F63" s="14"/>
      <c r="G63" s="11">
        <v>53.211501563149909</v>
      </c>
      <c r="H63" s="12"/>
      <c r="I63" s="12"/>
      <c r="J63" s="13"/>
    </row>
    <row r="64" spans="1:13" x14ac:dyDescent="0.2">
      <c r="A64" s="5" t="s">
        <v>16</v>
      </c>
      <c r="B64" s="12" t="s">
        <v>35</v>
      </c>
      <c r="C64" s="19"/>
      <c r="D64" s="11">
        <v>306.2329444640078</v>
      </c>
      <c r="E64" s="14" t="s">
        <v>35</v>
      </c>
      <c r="F64" s="14"/>
      <c r="G64" s="11">
        <v>48.122356547264964</v>
      </c>
      <c r="H64" s="12"/>
      <c r="I64" s="12"/>
      <c r="J64" s="13"/>
    </row>
    <row r="65" spans="1:10" x14ac:dyDescent="0.2">
      <c r="A65" s="5" t="s">
        <v>17</v>
      </c>
      <c r="B65" s="12" t="s">
        <v>36</v>
      </c>
      <c r="C65" s="19"/>
      <c r="D65" s="13"/>
      <c r="E65" s="12" t="s">
        <v>35</v>
      </c>
      <c r="F65" s="12"/>
      <c r="G65" s="11">
        <v>45.877145510845125</v>
      </c>
      <c r="H65" s="12"/>
      <c r="I65" s="12"/>
      <c r="J65" s="13"/>
    </row>
    <row r="66" spans="1:10" x14ac:dyDescent="0.2">
      <c r="A66" s="6" t="s">
        <v>18</v>
      </c>
      <c r="B66" s="12" t="s">
        <v>36</v>
      </c>
      <c r="C66" s="19"/>
      <c r="D66" s="13"/>
      <c r="E66" s="12" t="s">
        <v>35</v>
      </c>
      <c r="F66" s="12"/>
      <c r="G66" s="11">
        <v>24.547640664856775</v>
      </c>
      <c r="H66" s="12"/>
      <c r="I66" s="12"/>
      <c r="J66" s="13"/>
    </row>
    <row r="67" spans="1:10" x14ac:dyDescent="0.2">
      <c r="A67" s="6" t="s">
        <v>97</v>
      </c>
      <c r="B67" s="12" t="s">
        <v>36</v>
      </c>
      <c r="C67" s="19"/>
      <c r="D67" s="13"/>
      <c r="E67" s="12" t="s">
        <v>35</v>
      </c>
      <c r="F67" s="12"/>
      <c r="G67" s="11">
        <v>30.707728848009406</v>
      </c>
      <c r="H67" s="12"/>
      <c r="I67" s="12"/>
      <c r="J67" s="13"/>
    </row>
    <row r="68" spans="1:10" x14ac:dyDescent="0.2">
      <c r="A68" s="6" t="s">
        <v>19</v>
      </c>
      <c r="B68" s="12" t="s">
        <v>35</v>
      </c>
      <c r="C68" s="19"/>
      <c r="D68" s="11">
        <v>15.805477606914357</v>
      </c>
      <c r="E68" s="14" t="s">
        <v>35</v>
      </c>
      <c r="F68" s="14"/>
      <c r="G68" s="11">
        <v>13.757429388691916</v>
      </c>
      <c r="H68" s="12"/>
      <c r="I68" s="12"/>
      <c r="J68" s="13"/>
    </row>
    <row r="69" spans="1:10" x14ac:dyDescent="0.2">
      <c r="A69" s="6" t="s">
        <v>20</v>
      </c>
      <c r="B69" s="12" t="s">
        <v>35</v>
      </c>
      <c r="C69" s="19"/>
      <c r="D69" s="11">
        <v>16.988775395667297</v>
      </c>
      <c r="E69" s="14" t="s">
        <v>35</v>
      </c>
      <c r="F69" s="14"/>
      <c r="G69" s="11">
        <v>16.878327722237767</v>
      </c>
      <c r="H69" s="12"/>
      <c r="I69" s="12"/>
      <c r="J69" s="13"/>
    </row>
    <row r="70" spans="1:10" x14ac:dyDescent="0.2">
      <c r="A70" s="6" t="s">
        <v>21</v>
      </c>
      <c r="B70" s="12" t="s">
        <v>35</v>
      </c>
      <c r="C70" s="19"/>
      <c r="D70" s="11">
        <v>14.340442249410705</v>
      </c>
      <c r="E70" s="14" t="s">
        <v>35</v>
      </c>
      <c r="F70" s="14"/>
      <c r="G70" s="11">
        <v>21.464137518468405</v>
      </c>
      <c r="H70" s="12"/>
      <c r="I70" s="12"/>
      <c r="J70" s="13"/>
    </row>
    <row r="71" spans="1:10" x14ac:dyDescent="0.2">
      <c r="A71" s="6" t="s">
        <v>22</v>
      </c>
      <c r="B71" s="12" t="s">
        <v>35</v>
      </c>
      <c r="C71" s="19"/>
      <c r="D71" s="11">
        <v>892.60096531597242</v>
      </c>
      <c r="E71" s="19">
        <v>-42.546785714285718</v>
      </c>
      <c r="F71" s="19">
        <v>0.40372804377864835</v>
      </c>
      <c r="G71" s="11">
        <v>1035.9471713290461</v>
      </c>
      <c r="H71" s="19">
        <v>-38.03</v>
      </c>
      <c r="I71" s="19">
        <v>0.23</v>
      </c>
      <c r="J71" s="15" t="s">
        <v>90</v>
      </c>
    </row>
    <row r="72" spans="1:10" x14ac:dyDescent="0.2">
      <c r="A72" s="6" t="s">
        <v>23</v>
      </c>
      <c r="B72" s="12" t="s">
        <v>36</v>
      </c>
      <c r="C72" s="19"/>
      <c r="D72" s="13"/>
      <c r="E72" s="12" t="s">
        <v>35</v>
      </c>
      <c r="F72" s="12"/>
      <c r="G72" s="11">
        <v>89.295907421046593</v>
      </c>
      <c r="H72" s="19">
        <v>-65.209999999999994</v>
      </c>
      <c r="I72" s="19">
        <v>1.1199999999999903</v>
      </c>
      <c r="J72" s="15" t="s">
        <v>90</v>
      </c>
    </row>
    <row r="73" spans="1:10" x14ac:dyDescent="0.2">
      <c r="A73" s="6" t="s">
        <v>98</v>
      </c>
      <c r="B73" s="12" t="s">
        <v>36</v>
      </c>
      <c r="C73" s="19"/>
      <c r="D73" s="13"/>
      <c r="E73" s="12" t="s">
        <v>35</v>
      </c>
      <c r="F73" s="12"/>
      <c r="G73" s="11">
        <v>45.667022554130106</v>
      </c>
      <c r="H73" s="19">
        <v>-62.36</v>
      </c>
      <c r="I73" s="19">
        <v>0.97999999999999687</v>
      </c>
      <c r="J73" s="15" t="s">
        <v>90</v>
      </c>
    </row>
    <row r="74" spans="1:10" x14ac:dyDescent="0.2">
      <c r="A74" s="6" t="s">
        <v>126</v>
      </c>
      <c r="B74" s="12" t="s">
        <v>35</v>
      </c>
      <c r="C74" s="19"/>
      <c r="D74" s="11">
        <v>70.068133348299455</v>
      </c>
      <c r="E74" s="12" t="s">
        <v>35</v>
      </c>
      <c r="F74" s="12"/>
      <c r="G74" s="11">
        <v>29.744071872773723</v>
      </c>
      <c r="H74" s="19">
        <v>-12.36</v>
      </c>
      <c r="I74" s="19">
        <v>0.58000000000000007</v>
      </c>
      <c r="J74" s="15" t="s">
        <v>90</v>
      </c>
    </row>
    <row r="75" spans="1:10" x14ac:dyDescent="0.2">
      <c r="A75" s="1" t="s">
        <v>64</v>
      </c>
      <c r="C75" s="22"/>
      <c r="D75" s="11">
        <f>SUM(D64,D71,D74)</f>
        <v>1268.9020431282797</v>
      </c>
      <c r="G75" s="11">
        <f>SUM(G64,G71,G72,G73,G74,G66)</f>
        <v>1273.3241703891183</v>
      </c>
    </row>
    <row r="76" spans="1:10" x14ac:dyDescent="0.2">
      <c r="A76" s="23" t="s">
        <v>60</v>
      </c>
      <c r="B76" s="32"/>
      <c r="C76" s="45"/>
      <c r="D76" s="25">
        <f>SUM(D63:D74)</f>
        <v>1524.6809695208669</v>
      </c>
      <c r="E76" s="32"/>
      <c r="F76" s="32"/>
      <c r="G76" s="25">
        <f>SUM(G63:G74)</f>
        <v>1455.220440940521</v>
      </c>
      <c r="H76" s="32"/>
      <c r="I76" s="32"/>
      <c r="J76" s="23"/>
    </row>
    <row r="77" spans="1:10" x14ac:dyDescent="0.2">
      <c r="A77" s="8" t="s">
        <v>34</v>
      </c>
      <c r="B77" s="12"/>
      <c r="C77" s="19"/>
      <c r="D77" s="13"/>
      <c r="E77" s="12"/>
      <c r="F77" s="12"/>
      <c r="G77" s="13"/>
      <c r="H77" s="12"/>
      <c r="I77" s="12"/>
      <c r="J77" s="13"/>
    </row>
    <row r="78" spans="1:10" x14ac:dyDescent="0.2">
      <c r="A78" s="6" t="s">
        <v>1</v>
      </c>
      <c r="B78" s="12" t="s">
        <v>35</v>
      </c>
      <c r="C78" s="19"/>
      <c r="D78" s="11">
        <v>49.862811902725568</v>
      </c>
      <c r="E78" s="19">
        <v>-67.098333333333315</v>
      </c>
      <c r="F78" s="19">
        <v>1.9822215651468782</v>
      </c>
      <c r="G78" s="11">
        <v>45.331828292553361</v>
      </c>
      <c r="H78" s="12"/>
      <c r="I78" s="12"/>
      <c r="J78" s="13"/>
    </row>
    <row r="79" spans="1:10" x14ac:dyDescent="0.2">
      <c r="A79" s="1" t="s">
        <v>71</v>
      </c>
      <c r="B79" s="12" t="s">
        <v>36</v>
      </c>
      <c r="C79" s="19"/>
      <c r="D79" s="13"/>
      <c r="E79" s="19">
        <v>-75.994000000000014</v>
      </c>
      <c r="F79" s="19">
        <v>1.4465642052809147</v>
      </c>
      <c r="G79" s="11">
        <v>49.471608545123146</v>
      </c>
      <c r="H79" s="12"/>
      <c r="I79" s="12"/>
      <c r="J79" s="13"/>
    </row>
    <row r="80" spans="1:10" x14ac:dyDescent="0.2">
      <c r="A80" s="1" t="s">
        <v>10</v>
      </c>
      <c r="B80" s="19">
        <v>-18.935666666666666</v>
      </c>
      <c r="C80" s="19">
        <v>2.1619676994195212</v>
      </c>
      <c r="D80" s="11" t="s">
        <v>93</v>
      </c>
      <c r="E80" s="19">
        <v>-51.203666666666663</v>
      </c>
      <c r="F80" s="19">
        <v>0.92966140789716245</v>
      </c>
      <c r="G80" s="11" t="s">
        <v>93</v>
      </c>
      <c r="H80" s="12"/>
      <c r="I80" s="12"/>
      <c r="J80" s="13"/>
    </row>
    <row r="81" spans="1:13" x14ac:dyDescent="0.2">
      <c r="A81" s="1" t="s">
        <v>65</v>
      </c>
      <c r="B81" s="19">
        <v>-16.340333333333334</v>
      </c>
      <c r="C81" s="19">
        <v>1.3322422202187316</v>
      </c>
      <c r="D81" s="11">
        <v>73.866127879894293</v>
      </c>
      <c r="E81" s="19">
        <v>-14.100333333333332</v>
      </c>
      <c r="F81" s="19">
        <v>0.98249393551987541</v>
      </c>
      <c r="G81" s="11">
        <v>24.855141874275809</v>
      </c>
      <c r="H81" s="12"/>
      <c r="I81" s="12"/>
      <c r="J81" s="13"/>
    </row>
    <row r="82" spans="1:13" x14ac:dyDescent="0.2">
      <c r="A82" s="6" t="s">
        <v>132</v>
      </c>
      <c r="B82" s="14" t="s">
        <v>35</v>
      </c>
      <c r="C82" s="19"/>
      <c r="D82" s="11" t="s">
        <v>35</v>
      </c>
      <c r="E82" s="39" t="s">
        <v>35</v>
      </c>
      <c r="F82" s="35"/>
      <c r="G82" s="11">
        <v>13.66209785142313</v>
      </c>
      <c r="H82" s="12"/>
      <c r="I82" s="12"/>
      <c r="J82" s="13"/>
      <c r="M82" s="22"/>
    </row>
    <row r="83" spans="1:13" x14ac:dyDescent="0.2">
      <c r="A83" s="6" t="s">
        <v>133</v>
      </c>
      <c r="B83" s="14" t="s">
        <v>35</v>
      </c>
      <c r="C83" s="19"/>
      <c r="D83" s="11" t="s">
        <v>35</v>
      </c>
      <c r="E83" s="39" t="s">
        <v>35</v>
      </c>
      <c r="F83" s="35"/>
      <c r="G83" s="11">
        <v>14.921315303994056</v>
      </c>
      <c r="H83" s="12"/>
      <c r="I83" s="12"/>
      <c r="J83" s="13"/>
      <c r="L83" s="22"/>
      <c r="M83" s="40"/>
    </row>
    <row r="84" spans="1:13" x14ac:dyDescent="0.2">
      <c r="A84" s="6" t="s">
        <v>134</v>
      </c>
      <c r="B84" s="14" t="s">
        <v>35</v>
      </c>
      <c r="C84" s="19"/>
      <c r="D84" s="11" t="s">
        <v>35</v>
      </c>
      <c r="E84" s="39" t="s">
        <v>35</v>
      </c>
      <c r="F84" s="35"/>
      <c r="G84" s="11">
        <v>19.686589193135017</v>
      </c>
      <c r="H84" s="12"/>
      <c r="I84" s="12"/>
      <c r="J84" s="13"/>
      <c r="M84" s="40"/>
    </row>
    <row r="85" spans="1:13" x14ac:dyDescent="0.2">
      <c r="A85" s="6" t="s">
        <v>24</v>
      </c>
      <c r="B85" s="12" t="s">
        <v>35</v>
      </c>
      <c r="C85" s="19"/>
      <c r="D85" s="11">
        <v>16.394207447021529</v>
      </c>
      <c r="E85" s="19">
        <v>-81.326333333333324</v>
      </c>
      <c r="F85" s="19">
        <v>0.75068790674509989</v>
      </c>
      <c r="G85" s="11">
        <v>291.2660499770268</v>
      </c>
      <c r="H85" s="12"/>
      <c r="I85" s="12"/>
      <c r="J85" s="13"/>
      <c r="M85" s="41"/>
    </row>
    <row r="86" spans="1:13" x14ac:dyDescent="0.2">
      <c r="A86" s="6" t="s">
        <v>25</v>
      </c>
      <c r="B86" s="12" t="s">
        <v>36</v>
      </c>
      <c r="C86" s="19"/>
      <c r="D86" s="10"/>
      <c r="E86" s="19">
        <v>-86.123000000000005</v>
      </c>
      <c r="F86" s="19">
        <v>0.46025753660314683</v>
      </c>
      <c r="G86" s="11">
        <v>30.739720165702039</v>
      </c>
      <c r="H86" s="12"/>
      <c r="I86" s="12"/>
      <c r="J86" s="13"/>
    </row>
    <row r="87" spans="1:13" x14ac:dyDescent="0.2">
      <c r="A87" s="6" t="s">
        <v>26</v>
      </c>
      <c r="B87" s="12" t="s">
        <v>36</v>
      </c>
      <c r="C87" s="19"/>
      <c r="D87" s="11"/>
      <c r="E87" s="19">
        <v>-83.930499999999995</v>
      </c>
      <c r="F87" s="19">
        <v>0.75024029483892185</v>
      </c>
      <c r="G87" s="11">
        <v>20.830584133705987</v>
      </c>
      <c r="H87" s="12"/>
      <c r="I87" s="12"/>
      <c r="J87" s="13"/>
    </row>
    <row r="88" spans="1:13" x14ac:dyDescent="0.2">
      <c r="A88" s="42" t="s">
        <v>27</v>
      </c>
      <c r="B88" s="30"/>
      <c r="C88" s="43"/>
      <c r="D88" s="31"/>
      <c r="E88" s="30"/>
      <c r="F88" s="30"/>
      <c r="G88" s="31"/>
      <c r="H88" s="30"/>
      <c r="I88" s="30"/>
      <c r="J88" s="31"/>
    </row>
    <row r="89" spans="1:13" x14ac:dyDescent="0.2">
      <c r="A89" s="6" t="s">
        <v>28</v>
      </c>
      <c r="B89" s="19">
        <v>-25.211384615384617</v>
      </c>
      <c r="C89" s="19">
        <v>0.59326258941551369</v>
      </c>
      <c r="D89" s="11">
        <v>124.97713673702927</v>
      </c>
      <c r="E89" s="12" t="s">
        <v>36</v>
      </c>
      <c r="F89" s="19"/>
      <c r="H89" s="12"/>
      <c r="I89" s="12"/>
      <c r="J89" s="13"/>
      <c r="M89" s="22"/>
    </row>
    <row r="90" spans="1:13" x14ac:dyDescent="0.2">
      <c r="A90" s="6" t="s">
        <v>29</v>
      </c>
      <c r="B90" s="19">
        <v>-22.584821428571423</v>
      </c>
      <c r="C90" s="19">
        <v>0.49426764004939788</v>
      </c>
      <c r="D90" s="11">
        <v>305.5651030823899</v>
      </c>
      <c r="E90" s="19">
        <v>-23.496071428571426</v>
      </c>
      <c r="F90" s="19">
        <v>0.68447936418857802</v>
      </c>
      <c r="G90" s="11">
        <v>28.634353772358011</v>
      </c>
      <c r="H90" s="19"/>
      <c r="I90" s="17"/>
      <c r="J90" s="15"/>
      <c r="L90" s="33"/>
    </row>
    <row r="91" spans="1:13" x14ac:dyDescent="0.2">
      <c r="A91" s="6" t="s">
        <v>30</v>
      </c>
      <c r="B91" s="19">
        <v>-23.336799999999997</v>
      </c>
      <c r="C91" s="19">
        <v>0.71771338290434361</v>
      </c>
      <c r="D91" s="11">
        <v>223.28463204313402</v>
      </c>
      <c r="E91" s="19" t="s">
        <v>35</v>
      </c>
      <c r="F91" s="19"/>
      <c r="G91" s="11">
        <v>17.581432485891082</v>
      </c>
      <c r="H91" s="19"/>
      <c r="I91" s="17"/>
      <c r="J91" s="13"/>
      <c r="L91" s="33"/>
    </row>
    <row r="92" spans="1:13" x14ac:dyDescent="0.2">
      <c r="A92" s="6" t="s">
        <v>1</v>
      </c>
      <c r="B92" s="19">
        <v>-25.07078125</v>
      </c>
      <c r="C92" s="19">
        <v>0.34011836175073051</v>
      </c>
      <c r="D92" s="11">
        <v>2448.727392708161</v>
      </c>
      <c r="E92" s="19">
        <v>-29.617041666666665</v>
      </c>
      <c r="F92" s="19">
        <v>0.40258705062797689</v>
      </c>
      <c r="G92" s="11">
        <v>260.10803225240596</v>
      </c>
      <c r="H92" s="19"/>
      <c r="I92" s="17"/>
      <c r="J92" s="15"/>
    </row>
    <row r="93" spans="1:13" x14ac:dyDescent="0.2">
      <c r="A93" s="6" t="s">
        <v>6</v>
      </c>
      <c r="B93" s="19">
        <v>-24.913470588235292</v>
      </c>
      <c r="C93" s="19">
        <v>1.1179358210559311</v>
      </c>
      <c r="D93" s="11">
        <v>547.94755406817319</v>
      </c>
      <c r="E93" s="19" t="s">
        <v>35</v>
      </c>
      <c r="F93" s="19"/>
      <c r="G93" s="11">
        <v>12.540814536568252</v>
      </c>
      <c r="H93" s="19"/>
      <c r="I93" s="17"/>
      <c r="J93" s="13"/>
    </row>
    <row r="94" spans="1:13" x14ac:dyDescent="0.2">
      <c r="A94" s="6" t="s">
        <v>2</v>
      </c>
      <c r="B94" s="19">
        <v>-23.878888888888884</v>
      </c>
      <c r="C94" s="19">
        <v>0.141421356237309</v>
      </c>
      <c r="D94" s="11">
        <v>9687.3896914991383</v>
      </c>
      <c r="E94" s="19">
        <v>-31.385296296296303</v>
      </c>
      <c r="F94" s="19">
        <v>1.0235821087403449</v>
      </c>
      <c r="G94" s="11">
        <v>218.81140327000199</v>
      </c>
      <c r="H94" s="37"/>
      <c r="I94" s="17"/>
      <c r="J94" s="15"/>
    </row>
    <row r="95" spans="1:13" x14ac:dyDescent="0.2">
      <c r="A95" s="6" t="s">
        <v>7</v>
      </c>
      <c r="B95" s="19">
        <v>-23.531052631578948</v>
      </c>
      <c r="C95" s="19">
        <v>0.53386561979584268</v>
      </c>
      <c r="D95" s="11">
        <v>1782.4490794204444</v>
      </c>
      <c r="E95" s="19" t="s">
        <v>35</v>
      </c>
      <c r="F95" s="19"/>
      <c r="G95" s="11">
        <v>12.206797684504691</v>
      </c>
      <c r="H95" s="12"/>
      <c r="I95" s="17"/>
      <c r="J95" s="13"/>
    </row>
    <row r="96" spans="1:13" x14ac:dyDescent="0.2">
      <c r="A96" s="6" t="s">
        <v>67</v>
      </c>
      <c r="B96" s="19">
        <v>-22.543886363636364</v>
      </c>
      <c r="C96" s="19">
        <v>0.12657211383239095</v>
      </c>
      <c r="D96" s="11">
        <v>20007.952005740033</v>
      </c>
      <c r="E96" s="19">
        <v>-21.977424242424245</v>
      </c>
      <c r="F96" s="19">
        <v>0.58471902084106608</v>
      </c>
      <c r="G96" s="11">
        <v>164.7310384040745</v>
      </c>
      <c r="H96" s="12"/>
      <c r="I96" s="12"/>
      <c r="J96" s="13"/>
      <c r="L96" s="22"/>
    </row>
    <row r="97" spans="1:13" x14ac:dyDescent="0.2">
      <c r="A97" s="6" t="s">
        <v>3</v>
      </c>
      <c r="B97" s="19">
        <v>-31.779304347826091</v>
      </c>
      <c r="C97" s="19">
        <v>5.6568542494917573E-3</v>
      </c>
      <c r="D97" s="11">
        <v>1551.9712160134491</v>
      </c>
      <c r="E97" s="19">
        <v>-23.690260869565215</v>
      </c>
      <c r="F97" s="19">
        <v>0.72371618804745208</v>
      </c>
      <c r="G97" s="11">
        <v>27.693033552906162</v>
      </c>
      <c r="H97" s="12"/>
      <c r="I97" s="12"/>
      <c r="J97" s="13"/>
      <c r="L97" s="22"/>
    </row>
    <row r="98" spans="1:13" x14ac:dyDescent="0.2">
      <c r="A98" s="6" t="s">
        <v>5</v>
      </c>
      <c r="B98" s="19">
        <v>-25.454865384615385</v>
      </c>
      <c r="C98" s="19">
        <v>0.36133156518632525</v>
      </c>
      <c r="D98" s="11">
        <v>4354.6392443679797</v>
      </c>
      <c r="E98" s="19">
        <v>-22.947846153846161</v>
      </c>
      <c r="F98" s="19">
        <v>0.42247406232020207</v>
      </c>
      <c r="G98" s="11">
        <v>841.78319753691324</v>
      </c>
      <c r="H98" s="12"/>
      <c r="I98" s="12"/>
      <c r="J98" s="13"/>
    </row>
    <row r="99" spans="1:13" x14ac:dyDescent="0.2">
      <c r="A99" s="6" t="s">
        <v>66</v>
      </c>
      <c r="B99" s="19">
        <v>-22.508928571428569</v>
      </c>
      <c r="C99" s="19">
        <v>6.6468037431536314E-2</v>
      </c>
      <c r="D99" s="11">
        <v>9649.5726447382531</v>
      </c>
      <c r="E99" s="19">
        <v>-23.344750000000005</v>
      </c>
      <c r="F99" s="19">
        <v>0.70932291659018021</v>
      </c>
      <c r="G99" s="11">
        <v>393.95769442478576</v>
      </c>
      <c r="H99" s="12"/>
      <c r="I99" s="12"/>
      <c r="J99" s="13"/>
    </row>
    <row r="100" spans="1:13" x14ac:dyDescent="0.2">
      <c r="A100" s="6" t="s">
        <v>40</v>
      </c>
      <c r="B100" s="19">
        <v>-25.718103448275862</v>
      </c>
      <c r="C100" s="19">
        <v>0.30617723625377496</v>
      </c>
      <c r="D100" s="11">
        <v>239.73231311488715</v>
      </c>
      <c r="E100" s="19">
        <v>-21.951034482758622</v>
      </c>
      <c r="F100" s="19">
        <v>0.61374252668874973</v>
      </c>
      <c r="G100" s="11">
        <v>7515.3791714301269</v>
      </c>
      <c r="H100" s="12"/>
      <c r="I100" s="12"/>
      <c r="J100" s="13"/>
    </row>
    <row r="101" spans="1:13" x14ac:dyDescent="0.2">
      <c r="A101" s="6" t="s">
        <v>4</v>
      </c>
      <c r="B101" s="19" t="s">
        <v>35</v>
      </c>
      <c r="C101" s="19"/>
      <c r="D101" s="11">
        <v>84.341689383286294</v>
      </c>
      <c r="E101" s="19" t="s">
        <v>35</v>
      </c>
      <c r="F101" s="19"/>
      <c r="G101" s="11">
        <v>14.636011154057863</v>
      </c>
      <c r="H101" s="12"/>
      <c r="I101" s="12"/>
      <c r="J101" s="13"/>
    </row>
    <row r="102" spans="1:13" x14ac:dyDescent="0.2">
      <c r="A102" s="6" t="s">
        <v>42</v>
      </c>
      <c r="B102" s="19">
        <v>-23.501468750000004</v>
      </c>
      <c r="C102" s="19">
        <v>0.65336666581637204</v>
      </c>
      <c r="D102" s="11">
        <v>284.65845987865259</v>
      </c>
      <c r="E102" s="19">
        <v>-23.959859375000001</v>
      </c>
      <c r="F102" s="19">
        <v>0.89731850532572766</v>
      </c>
      <c r="G102" s="11">
        <v>57.96710641721257</v>
      </c>
      <c r="H102" s="12"/>
      <c r="I102" s="12"/>
      <c r="J102" s="13"/>
    </row>
    <row r="103" spans="1:13" x14ac:dyDescent="0.2">
      <c r="A103" s="6" t="s">
        <v>120</v>
      </c>
      <c r="B103" s="12"/>
      <c r="C103" s="19"/>
      <c r="D103" s="11">
        <v>73496.441836288446</v>
      </c>
      <c r="E103" s="19"/>
      <c r="F103" s="19"/>
      <c r="G103" s="11">
        <v>10358.8646330472</v>
      </c>
      <c r="H103" s="12"/>
      <c r="I103" s="12"/>
      <c r="J103" s="13"/>
    </row>
    <row r="104" spans="1:13" x14ac:dyDescent="0.2">
      <c r="A104" s="6" t="s">
        <v>127</v>
      </c>
      <c r="B104" s="12" t="s">
        <v>35</v>
      </c>
      <c r="C104" s="19"/>
      <c r="D104" s="11">
        <f>116.479869277965+64.1922284283765</f>
        <v>180.6720977063415</v>
      </c>
      <c r="E104" s="19" t="s">
        <v>36</v>
      </c>
      <c r="F104" s="19"/>
      <c r="G104" s="11"/>
      <c r="H104" s="12"/>
      <c r="I104" s="12"/>
      <c r="J104" s="13"/>
    </row>
    <row r="105" spans="1:13" x14ac:dyDescent="0.2">
      <c r="A105" s="6" t="s">
        <v>136</v>
      </c>
      <c r="B105" s="12" t="s">
        <v>35</v>
      </c>
      <c r="C105" s="19"/>
      <c r="D105" s="11">
        <v>67.557482867609878</v>
      </c>
      <c r="E105" s="19" t="s">
        <v>35</v>
      </c>
      <c r="F105" s="19"/>
      <c r="G105" s="11">
        <v>3.7045505410685884</v>
      </c>
      <c r="H105" s="12"/>
      <c r="I105" s="12"/>
      <c r="J105" s="13"/>
    </row>
    <row r="106" spans="1:13" x14ac:dyDescent="0.2">
      <c r="A106" s="6" t="s">
        <v>137</v>
      </c>
      <c r="B106" s="12" t="s">
        <v>35</v>
      </c>
      <c r="C106" s="19"/>
      <c r="D106" s="11">
        <v>18.635096457254782</v>
      </c>
      <c r="E106" s="19" t="s">
        <v>36</v>
      </c>
      <c r="F106" s="19"/>
      <c r="G106" s="11"/>
      <c r="H106" s="12"/>
      <c r="I106" s="12"/>
      <c r="J106" s="13"/>
    </row>
    <row r="107" spans="1:13" x14ac:dyDescent="0.2">
      <c r="A107" s="6" t="s">
        <v>138</v>
      </c>
      <c r="B107" s="12" t="s">
        <v>35</v>
      </c>
      <c r="C107" s="19"/>
      <c r="D107" s="11">
        <v>74.834845592452041</v>
      </c>
      <c r="E107" s="19" t="s">
        <v>36</v>
      </c>
      <c r="F107" s="19"/>
      <c r="G107" s="11"/>
      <c r="H107" s="12"/>
      <c r="I107" s="12"/>
      <c r="J107" s="13"/>
    </row>
    <row r="108" spans="1:13" x14ac:dyDescent="0.2">
      <c r="A108" s="6" t="s">
        <v>139</v>
      </c>
      <c r="B108" s="12" t="s">
        <v>35</v>
      </c>
      <c r="C108" s="19"/>
      <c r="D108" s="11">
        <v>16.15322130832017</v>
      </c>
      <c r="E108" s="19" t="s">
        <v>36</v>
      </c>
      <c r="F108" s="19"/>
      <c r="G108" s="11"/>
      <c r="H108" s="12"/>
      <c r="I108" s="12"/>
      <c r="J108" s="13"/>
    </row>
    <row r="109" spans="1:13" x14ac:dyDescent="0.2">
      <c r="A109" s="6" t="s">
        <v>140</v>
      </c>
      <c r="B109" s="19">
        <v>-18.997599999999998</v>
      </c>
      <c r="C109" s="19">
        <v>0.73044130496570447</v>
      </c>
      <c r="D109" s="34">
        <v>512.40205405377083</v>
      </c>
      <c r="E109" s="19">
        <v>-17.291999999999994</v>
      </c>
      <c r="F109" s="19">
        <v>0.47729707730092008</v>
      </c>
      <c r="G109" s="11">
        <v>22.804241445430407</v>
      </c>
      <c r="H109" s="12"/>
      <c r="I109" s="12"/>
      <c r="J109" s="13"/>
      <c r="M109" s="17"/>
    </row>
    <row r="110" spans="1:13" x14ac:dyDescent="0.2">
      <c r="A110" s="6" t="s">
        <v>141</v>
      </c>
      <c r="B110" s="12" t="s">
        <v>35</v>
      </c>
      <c r="C110" s="19"/>
      <c r="D110" s="11">
        <v>69.155978726245735</v>
      </c>
      <c r="E110" s="19" t="s">
        <v>35</v>
      </c>
      <c r="F110" s="19"/>
      <c r="G110" s="11">
        <v>9.1095505108243966</v>
      </c>
      <c r="H110" s="12"/>
      <c r="I110" s="12"/>
      <c r="J110" s="13"/>
      <c r="M110" s="17"/>
    </row>
    <row r="111" spans="1:13" x14ac:dyDescent="0.2">
      <c r="A111" s="1" t="s">
        <v>142</v>
      </c>
      <c r="B111" s="19">
        <v>-18.48753125</v>
      </c>
      <c r="C111" s="19">
        <v>7.77817459305148E-3</v>
      </c>
      <c r="D111" s="11">
        <v>185.04692847734484</v>
      </c>
      <c r="E111" s="19" t="s">
        <v>35</v>
      </c>
      <c r="F111" s="19"/>
      <c r="G111" s="11">
        <v>13.664325766236592</v>
      </c>
      <c r="H111" s="12"/>
      <c r="I111" s="12"/>
      <c r="J111" s="13"/>
      <c r="M111" s="17"/>
    </row>
    <row r="112" spans="1:13" x14ac:dyDescent="0.2">
      <c r="A112" s="6" t="s">
        <v>143</v>
      </c>
      <c r="B112" s="12" t="s">
        <v>35</v>
      </c>
      <c r="C112" s="19"/>
      <c r="D112" s="11">
        <v>25.99659054307778</v>
      </c>
      <c r="E112" s="19" t="s">
        <v>35</v>
      </c>
      <c r="F112" s="19"/>
      <c r="G112" s="11">
        <v>3.2187078471579533</v>
      </c>
      <c r="H112" s="12"/>
      <c r="I112" s="12"/>
      <c r="J112" s="13"/>
      <c r="M112" s="17"/>
    </row>
    <row r="113" spans="1:13" x14ac:dyDescent="0.2">
      <c r="A113" s="6" t="s">
        <v>71</v>
      </c>
      <c r="B113" s="12" t="s">
        <v>35</v>
      </c>
      <c r="C113" s="19"/>
      <c r="D113" s="11">
        <v>81.775682873370869</v>
      </c>
      <c r="E113" s="19" t="s">
        <v>36</v>
      </c>
      <c r="F113" s="19"/>
      <c r="G113" s="11"/>
      <c r="H113" s="12"/>
      <c r="I113" s="12"/>
      <c r="J113" s="13"/>
      <c r="M113" s="17"/>
    </row>
    <row r="114" spans="1:13" x14ac:dyDescent="0.2">
      <c r="A114" s="1" t="s">
        <v>144</v>
      </c>
      <c r="B114" s="19">
        <v>-16.994</v>
      </c>
      <c r="C114" s="19">
        <v>0.21496046148070938</v>
      </c>
      <c r="D114" s="34">
        <v>380.27375163337069</v>
      </c>
      <c r="E114" s="19">
        <v>-10.90364705882353</v>
      </c>
      <c r="F114" s="19">
        <v>0.76650375080621724</v>
      </c>
      <c r="G114" s="11">
        <v>60.578510896982237</v>
      </c>
      <c r="H114" s="12"/>
      <c r="I114" s="12"/>
      <c r="J114" s="13"/>
    </row>
    <row r="115" spans="1:13" x14ac:dyDescent="0.2">
      <c r="A115" s="6" t="s">
        <v>145</v>
      </c>
      <c r="B115" s="12" t="s">
        <v>35</v>
      </c>
      <c r="C115" s="19"/>
      <c r="D115" s="11">
        <v>75.465830799808302</v>
      </c>
      <c r="E115" s="19" t="s">
        <v>35</v>
      </c>
      <c r="F115" s="19"/>
      <c r="G115" s="11">
        <v>11.569129148746985</v>
      </c>
      <c r="H115" s="12"/>
      <c r="I115" s="12"/>
      <c r="J115" s="13"/>
    </row>
    <row r="116" spans="1:13" x14ac:dyDescent="0.2">
      <c r="A116" s="6" t="s">
        <v>146</v>
      </c>
      <c r="B116" s="12" t="s">
        <v>35</v>
      </c>
      <c r="C116" s="19"/>
      <c r="D116" s="11">
        <v>21.369365689131893</v>
      </c>
      <c r="E116" s="19" t="s">
        <v>36</v>
      </c>
      <c r="F116" s="19"/>
      <c r="G116" s="11"/>
      <c r="H116" s="12"/>
      <c r="I116" s="12"/>
      <c r="J116" s="13"/>
    </row>
    <row r="117" spans="1:13" x14ac:dyDescent="0.2">
      <c r="A117" s="6" t="s">
        <v>147</v>
      </c>
      <c r="B117" s="12" t="s">
        <v>35</v>
      </c>
      <c r="C117" s="19"/>
      <c r="D117" s="11">
        <v>92.71275980087934</v>
      </c>
      <c r="E117" s="19" t="s">
        <v>36</v>
      </c>
      <c r="F117" s="19"/>
      <c r="G117" s="11"/>
      <c r="H117" s="12"/>
      <c r="I117" s="12"/>
      <c r="J117" s="13"/>
    </row>
    <row r="118" spans="1:13" x14ac:dyDescent="0.2">
      <c r="A118" s="6" t="s">
        <v>148</v>
      </c>
      <c r="B118" s="19">
        <v>-17.568650000000002</v>
      </c>
      <c r="C118" s="19">
        <v>8.909545442950334E-2</v>
      </c>
      <c r="D118" s="11">
        <v>153.20320834609913</v>
      </c>
      <c r="E118" s="19" t="s">
        <v>36</v>
      </c>
      <c r="F118" s="19"/>
      <c r="G118" s="11"/>
      <c r="H118" s="12"/>
      <c r="I118" s="12"/>
      <c r="J118" s="13"/>
    </row>
    <row r="119" spans="1:13" x14ac:dyDescent="0.2">
      <c r="A119" s="1" t="s">
        <v>119</v>
      </c>
      <c r="B119" s="19"/>
      <c r="C119" s="19"/>
      <c r="D119" s="11">
        <f>SUM(D105:D118)</f>
        <v>1774.5827971687363</v>
      </c>
      <c r="E119" s="19"/>
      <c r="F119" s="19"/>
      <c r="G119" s="11">
        <f>SUM(G105:G118)</f>
        <v>124.64901615644715</v>
      </c>
      <c r="H119" s="12"/>
      <c r="I119" s="12"/>
      <c r="J119" s="13"/>
    </row>
    <row r="120" spans="1:13" x14ac:dyDescent="0.2">
      <c r="A120" s="1" t="s">
        <v>68</v>
      </c>
      <c r="B120" s="19">
        <v>-17.263571428571428</v>
      </c>
      <c r="C120" s="19">
        <v>0.66185194719060847</v>
      </c>
      <c r="D120" s="11">
        <v>163.13070894183758</v>
      </c>
      <c r="E120" s="19" t="s">
        <v>36</v>
      </c>
      <c r="F120" s="19"/>
      <c r="G120" s="11"/>
      <c r="H120" s="12"/>
      <c r="I120" s="12"/>
      <c r="J120" s="13"/>
    </row>
    <row r="121" spans="1:13" x14ac:dyDescent="0.2">
      <c r="A121" s="6" t="s">
        <v>135</v>
      </c>
      <c r="B121" s="19">
        <v>-16.994933333333336</v>
      </c>
      <c r="C121" s="19">
        <v>0.5246732316404189</v>
      </c>
      <c r="D121" s="11">
        <v>245.70563974452639</v>
      </c>
      <c r="E121" s="19" t="s">
        <v>35</v>
      </c>
      <c r="F121" s="19"/>
      <c r="G121" s="11">
        <v>8.1682302913725398</v>
      </c>
      <c r="H121" s="12"/>
      <c r="I121" s="12"/>
      <c r="J121" s="13"/>
    </row>
    <row r="122" spans="1:13" x14ac:dyDescent="0.2">
      <c r="A122" s="1" t="s">
        <v>69</v>
      </c>
      <c r="B122" s="19">
        <v>-17.488781249999999</v>
      </c>
      <c r="C122" s="19">
        <v>0.62154686066297371</v>
      </c>
      <c r="D122" s="11">
        <v>327.10273149348347</v>
      </c>
      <c r="E122" s="19" t="s">
        <v>35</v>
      </c>
      <c r="F122" s="19"/>
      <c r="G122" s="11">
        <v>13.330308914173033</v>
      </c>
      <c r="H122" s="12"/>
      <c r="I122" s="12"/>
      <c r="J122" s="13"/>
    </row>
    <row r="123" spans="1:13" x14ac:dyDescent="0.2">
      <c r="A123" s="6" t="s">
        <v>43</v>
      </c>
      <c r="B123" s="19">
        <v>-16.725588235294115</v>
      </c>
      <c r="C123" s="19">
        <v>1.0005560953789641</v>
      </c>
      <c r="D123" s="11">
        <v>168.85164148853426</v>
      </c>
      <c r="E123" s="19" t="s">
        <v>35</v>
      </c>
      <c r="F123" s="19"/>
      <c r="G123" s="11">
        <v>6.498146031054735</v>
      </c>
      <c r="H123" s="12"/>
      <c r="I123" s="12"/>
      <c r="J123" s="13"/>
    </row>
    <row r="124" spans="1:13" x14ac:dyDescent="0.2">
      <c r="A124" s="6" t="s">
        <v>56</v>
      </c>
      <c r="B124" s="19">
        <v>-16.994</v>
      </c>
      <c r="C124" s="19">
        <v>0.21496046148070938</v>
      </c>
      <c r="D124" s="11">
        <v>650.8402085477336</v>
      </c>
      <c r="E124" s="19">
        <v>-10.90364705882353</v>
      </c>
      <c r="F124" s="19">
        <v>0.76650375080621724</v>
      </c>
      <c r="G124" s="11">
        <v>60.578510896982237</v>
      </c>
      <c r="H124" s="12"/>
      <c r="I124" s="12"/>
      <c r="J124" s="13"/>
      <c r="L124" s="33"/>
    </row>
    <row r="125" spans="1:13" x14ac:dyDescent="0.2">
      <c r="A125" s="1" t="s">
        <v>31</v>
      </c>
      <c r="B125" s="19">
        <v>-15.515375000000001</v>
      </c>
      <c r="C125" s="19">
        <v>0.73892658633994213</v>
      </c>
      <c r="D125" s="11">
        <v>1327.7611389995259</v>
      </c>
      <c r="E125" s="19">
        <v>-15.645666666666669</v>
      </c>
      <c r="F125" s="19">
        <v>0.26389644433628417</v>
      </c>
      <c r="G125" s="11">
        <v>881.47047259573799</v>
      </c>
      <c r="H125" s="19"/>
      <c r="I125" s="14"/>
      <c r="J125" s="13"/>
    </row>
    <row r="126" spans="1:13" x14ac:dyDescent="0.2">
      <c r="A126" s="1" t="s">
        <v>44</v>
      </c>
      <c r="B126" s="19">
        <v>-15.427190476190475</v>
      </c>
      <c r="C126" s="19">
        <v>0.24112341238461346</v>
      </c>
      <c r="D126" s="11">
        <v>589.25605230976294</v>
      </c>
      <c r="E126" s="12" t="s">
        <v>36</v>
      </c>
      <c r="F126" s="19"/>
      <c r="G126" s="13"/>
      <c r="H126" s="12"/>
      <c r="I126" s="12"/>
      <c r="J126" s="13"/>
      <c r="M126" s="33"/>
    </row>
    <row r="127" spans="1:13" x14ac:dyDescent="0.2">
      <c r="A127" s="6" t="s">
        <v>8</v>
      </c>
      <c r="B127" s="12" t="s">
        <v>35</v>
      </c>
      <c r="C127" s="19"/>
      <c r="D127" s="11">
        <v>74.287991746076614</v>
      </c>
      <c r="E127" s="12" t="s">
        <v>35</v>
      </c>
      <c r="F127" s="19"/>
      <c r="G127" s="11">
        <v>37.713539114813003</v>
      </c>
      <c r="H127" s="12"/>
      <c r="I127" s="12"/>
      <c r="J127" s="13"/>
      <c r="M127" s="33"/>
    </row>
    <row r="128" spans="1:13" x14ac:dyDescent="0.2">
      <c r="A128" s="1" t="s">
        <v>118</v>
      </c>
      <c r="B128" s="19"/>
      <c r="C128" s="19"/>
      <c r="D128" s="11">
        <f>SUM(D120:D127)</f>
        <v>3546.9361132714812</v>
      </c>
      <c r="E128" s="12"/>
      <c r="F128" s="19"/>
      <c r="G128" s="11">
        <f>SUM(G120:G127)</f>
        <v>1007.7592078441336</v>
      </c>
      <c r="H128" s="12"/>
      <c r="I128" s="12"/>
      <c r="J128" s="13"/>
      <c r="M128" s="33"/>
    </row>
    <row r="129" spans="1:10" x14ac:dyDescent="0.2">
      <c r="A129" s="18" t="s">
        <v>81</v>
      </c>
      <c r="B129" s="12" t="s">
        <v>35</v>
      </c>
      <c r="C129" s="19"/>
      <c r="D129" s="11">
        <v>13.923740242328069</v>
      </c>
      <c r="E129" s="12" t="s">
        <v>36</v>
      </c>
      <c r="F129" s="19"/>
      <c r="G129" s="11"/>
      <c r="H129" s="12"/>
      <c r="I129" s="12"/>
      <c r="J129" s="13"/>
    </row>
    <row r="130" spans="1:10" x14ac:dyDescent="0.2">
      <c r="A130" s="18" t="s">
        <v>82</v>
      </c>
      <c r="B130" s="12" t="s">
        <v>35</v>
      </c>
      <c r="C130" s="19"/>
      <c r="D130" s="11">
        <v>174.86703379866393</v>
      </c>
      <c r="E130" s="12" t="s">
        <v>36</v>
      </c>
      <c r="F130" s="19"/>
      <c r="G130" s="11"/>
      <c r="H130" s="12"/>
      <c r="I130" s="12"/>
      <c r="J130" s="13"/>
    </row>
    <row r="131" spans="1:10" x14ac:dyDescent="0.2">
      <c r="A131" s="18" t="s">
        <v>82</v>
      </c>
      <c r="B131" s="12" t="s">
        <v>35</v>
      </c>
      <c r="C131" s="19"/>
      <c r="D131" s="11">
        <v>30.245224272609907</v>
      </c>
      <c r="E131" s="12" t="s">
        <v>36</v>
      </c>
      <c r="F131" s="19"/>
      <c r="G131" s="11"/>
      <c r="H131" s="12"/>
      <c r="I131" s="12"/>
      <c r="J131" s="13"/>
    </row>
    <row r="132" spans="1:10" x14ac:dyDescent="0.2">
      <c r="A132" s="18" t="s">
        <v>83</v>
      </c>
      <c r="B132" s="12" t="s">
        <v>35</v>
      </c>
      <c r="C132" s="19"/>
      <c r="D132" s="11">
        <v>40.929907117175851</v>
      </c>
      <c r="E132" s="12" t="s">
        <v>36</v>
      </c>
      <c r="F132" s="19"/>
      <c r="G132" s="11"/>
      <c r="H132" s="12"/>
      <c r="I132" s="12"/>
      <c r="J132" s="13"/>
    </row>
    <row r="133" spans="1:10" x14ac:dyDescent="0.2">
      <c r="A133" s="9" t="s">
        <v>84</v>
      </c>
      <c r="B133" s="19">
        <v>-24.652343750000004</v>
      </c>
      <c r="C133" s="19">
        <v>0.24041630560342606</v>
      </c>
      <c r="D133" s="11">
        <v>211.54830718630765</v>
      </c>
      <c r="E133" s="12" t="s">
        <v>36</v>
      </c>
      <c r="F133" s="19"/>
      <c r="G133" s="11"/>
      <c r="H133" s="12"/>
      <c r="I133" s="12"/>
      <c r="J133" s="13"/>
    </row>
    <row r="134" spans="1:10" x14ac:dyDescent="0.2">
      <c r="A134" s="18" t="s">
        <v>85</v>
      </c>
      <c r="B134" s="12" t="s">
        <v>35</v>
      </c>
      <c r="C134" s="12"/>
      <c r="D134" s="11">
        <v>22.505139062373157</v>
      </c>
      <c r="E134" s="12" t="s">
        <v>36</v>
      </c>
      <c r="F134" s="19"/>
      <c r="G134" s="11"/>
      <c r="H134" s="12"/>
      <c r="I134" s="12"/>
      <c r="J134" s="13"/>
    </row>
    <row r="135" spans="1:10" x14ac:dyDescent="0.2">
      <c r="A135" s="18" t="s">
        <v>86</v>
      </c>
      <c r="B135" s="12" t="s">
        <v>35</v>
      </c>
      <c r="C135" s="12"/>
      <c r="D135" s="11">
        <v>114.12419117050163</v>
      </c>
      <c r="E135" s="12" t="s">
        <v>36</v>
      </c>
      <c r="F135" s="19"/>
      <c r="G135" s="11"/>
      <c r="H135" s="12"/>
      <c r="I135" s="12"/>
      <c r="J135" s="13"/>
    </row>
    <row r="136" spans="1:10" x14ac:dyDescent="0.2">
      <c r="A136" s="18" t="s">
        <v>87</v>
      </c>
      <c r="B136" s="12" t="s">
        <v>35</v>
      </c>
      <c r="C136" s="12"/>
      <c r="D136" s="11">
        <v>35.587565694892881</v>
      </c>
      <c r="E136" s="12" t="s">
        <v>36</v>
      </c>
      <c r="F136" s="19"/>
      <c r="G136" s="11"/>
      <c r="H136" s="12"/>
      <c r="I136" s="12"/>
      <c r="J136" s="13"/>
    </row>
    <row r="137" spans="1:10" x14ac:dyDescent="0.2">
      <c r="A137" s="18" t="s">
        <v>88</v>
      </c>
      <c r="B137" s="12" t="s">
        <v>35</v>
      </c>
      <c r="C137" s="12"/>
      <c r="D137" s="11">
        <v>34.283529599689949</v>
      </c>
      <c r="E137" s="12" t="s">
        <v>36</v>
      </c>
      <c r="F137" s="19"/>
      <c r="G137" s="11"/>
      <c r="H137" s="12"/>
      <c r="I137" s="12"/>
      <c r="J137" s="13"/>
    </row>
    <row r="138" spans="1:10" x14ac:dyDescent="0.2">
      <c r="A138" s="18" t="s">
        <v>89</v>
      </c>
      <c r="B138" s="12" t="s">
        <v>35</v>
      </c>
      <c r="D138" s="11">
        <v>38.195637885298737</v>
      </c>
      <c r="E138" s="12" t="s">
        <v>36</v>
      </c>
      <c r="F138" s="19"/>
      <c r="G138" s="13"/>
      <c r="H138" s="12"/>
      <c r="I138" s="12"/>
      <c r="J138" s="13"/>
    </row>
    <row r="139" spans="1:10" x14ac:dyDescent="0.2">
      <c r="A139" s="1" t="s">
        <v>116</v>
      </c>
      <c r="B139" s="12"/>
      <c r="D139" s="11">
        <f>SUM(D129:D138)</f>
        <v>716.21027602984168</v>
      </c>
      <c r="E139" s="12"/>
      <c r="F139" s="19"/>
      <c r="G139" s="13"/>
      <c r="H139" s="12"/>
      <c r="I139" s="12"/>
      <c r="J139" s="13"/>
    </row>
    <row r="140" spans="1:10" x14ac:dyDescent="0.2">
      <c r="A140" s="6" t="s">
        <v>24</v>
      </c>
      <c r="B140" s="12" t="s">
        <v>36</v>
      </c>
      <c r="C140" s="12"/>
      <c r="D140" s="13"/>
      <c r="E140" s="19">
        <v>-64.184974999999994</v>
      </c>
      <c r="F140" s="19">
        <v>0.75731136265079091</v>
      </c>
      <c r="G140" s="11">
        <v>62.552246840994179</v>
      </c>
      <c r="H140" s="12"/>
      <c r="I140" s="12"/>
      <c r="J140" s="13"/>
    </row>
    <row r="141" spans="1:10" x14ac:dyDescent="0.2">
      <c r="A141" s="23" t="s">
        <v>117</v>
      </c>
      <c r="B141" s="32"/>
      <c r="C141" s="32"/>
      <c r="D141" s="25">
        <f>SUM(D103,D104,D119,D139,D128)</f>
        <v>79714.843120464851</v>
      </c>
      <c r="E141" s="32"/>
      <c r="F141" s="32"/>
      <c r="G141" s="25">
        <f>SUM(G103,G119,G128,G140)</f>
        <v>11553.825103888776</v>
      </c>
      <c r="H141" s="32"/>
      <c r="I141" s="32"/>
      <c r="J141" s="23"/>
    </row>
    <row r="142" spans="1:10" x14ac:dyDescent="0.2">
      <c r="A142" s="4"/>
      <c r="B142" s="12"/>
      <c r="C142" s="14"/>
      <c r="D142" s="12"/>
      <c r="E142" s="12"/>
      <c r="F142" s="14"/>
      <c r="G142" s="12"/>
      <c r="H142" s="12"/>
      <c r="I142" s="12"/>
      <c r="J142" s="12"/>
    </row>
    <row r="143" spans="1:10" x14ac:dyDescent="0.2">
      <c r="A143" s="4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x14ac:dyDescent="0.2">
      <c r="A144" s="4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x14ac:dyDescent="0.2">
      <c r="A145" s="4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x14ac:dyDescent="0.2">
      <c r="A146" s="4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x14ac:dyDescent="0.2">
      <c r="A147" s="4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x14ac:dyDescent="0.2">
      <c r="A148" s="4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x14ac:dyDescent="0.2">
      <c r="A149" s="4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x14ac:dyDescent="0.2">
      <c r="A150" s="4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x14ac:dyDescent="0.2">
      <c r="A151" s="4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x14ac:dyDescent="0.2">
      <c r="A152" s="4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x14ac:dyDescent="0.2">
      <c r="A153" s="4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x14ac:dyDescent="0.2">
      <c r="A154" s="4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x14ac:dyDescent="0.2">
      <c r="A155" s="4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x14ac:dyDescent="0.2">
      <c r="A156" s="4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x14ac:dyDescent="0.2">
      <c r="A157" s="4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x14ac:dyDescent="0.2">
      <c r="A158" s="4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x14ac:dyDescent="0.2">
      <c r="A159" s="4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x14ac:dyDescent="0.2">
      <c r="A160" s="4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x14ac:dyDescent="0.2">
      <c r="A161" s="4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x14ac:dyDescent="0.2">
      <c r="A162" s="4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x14ac:dyDescent="0.2">
      <c r="A163" s="4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x14ac:dyDescent="0.2">
      <c r="A164" s="4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x14ac:dyDescent="0.2">
      <c r="A165" s="4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x14ac:dyDescent="0.2">
      <c r="A166" s="4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x14ac:dyDescent="0.2">
      <c r="A167" s="4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x14ac:dyDescent="0.2">
      <c r="A168" s="4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x14ac:dyDescent="0.2">
      <c r="A169" s="4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x14ac:dyDescent="0.2">
      <c r="A170" s="4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x14ac:dyDescent="0.2">
      <c r="A171" s="4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x14ac:dyDescent="0.2">
      <c r="A172" s="4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x14ac:dyDescent="0.2">
      <c r="A173" s="4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x14ac:dyDescent="0.2">
      <c r="A174" s="4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x14ac:dyDescent="0.2">
      <c r="A175" s="4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x14ac:dyDescent="0.2">
      <c r="A176" s="4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x14ac:dyDescent="0.2">
      <c r="A177" s="4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 x14ac:dyDescent="0.2">
      <c r="A178" s="4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x14ac:dyDescent="0.2">
      <c r="A179" s="4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x14ac:dyDescent="0.2">
      <c r="A180" s="4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x14ac:dyDescent="0.2">
      <c r="A181" s="4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x14ac:dyDescent="0.2">
      <c r="A182" s="4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x14ac:dyDescent="0.2">
      <c r="A183" s="4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x14ac:dyDescent="0.2">
      <c r="A184" s="4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x14ac:dyDescent="0.2">
      <c r="A185" s="4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x14ac:dyDescent="0.2">
      <c r="A186" s="4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x14ac:dyDescent="0.2">
      <c r="A187" s="4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x14ac:dyDescent="0.2">
      <c r="A188" s="4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x14ac:dyDescent="0.2">
      <c r="A189" s="4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x14ac:dyDescent="0.2">
      <c r="A190" s="4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x14ac:dyDescent="0.2">
      <c r="A191" s="4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x14ac:dyDescent="0.2">
      <c r="A192" s="4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x14ac:dyDescent="0.2">
      <c r="A193" s="4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x14ac:dyDescent="0.2">
      <c r="A194" s="4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x14ac:dyDescent="0.2">
      <c r="A195" s="4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x14ac:dyDescent="0.2">
      <c r="A196" s="4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x14ac:dyDescent="0.2">
      <c r="A197" s="4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x14ac:dyDescent="0.2">
      <c r="A198" s="4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x14ac:dyDescent="0.2">
      <c r="A199" s="4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x14ac:dyDescent="0.2">
      <c r="A200" s="4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x14ac:dyDescent="0.2">
      <c r="A201" s="4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x14ac:dyDescent="0.2">
      <c r="A202" s="4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x14ac:dyDescent="0.2">
      <c r="A203" s="4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x14ac:dyDescent="0.2">
      <c r="A204" s="4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x14ac:dyDescent="0.2">
      <c r="A205" s="4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 x14ac:dyDescent="0.2">
      <c r="A206" s="4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 x14ac:dyDescent="0.2">
      <c r="A207" s="4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 x14ac:dyDescent="0.2">
      <c r="A208" s="4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 x14ac:dyDescent="0.2">
      <c r="A209" s="4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 x14ac:dyDescent="0.2">
      <c r="A210" s="4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 x14ac:dyDescent="0.2">
      <c r="A211" s="4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 x14ac:dyDescent="0.2">
      <c r="A212" s="4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 x14ac:dyDescent="0.2">
      <c r="A213" s="4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 x14ac:dyDescent="0.2">
      <c r="A214" s="4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 x14ac:dyDescent="0.2">
      <c r="A215" s="4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 x14ac:dyDescent="0.2">
      <c r="A216" s="4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 x14ac:dyDescent="0.2">
      <c r="A217" s="4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 x14ac:dyDescent="0.2">
      <c r="A218" s="4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 x14ac:dyDescent="0.2">
      <c r="A219" s="4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 x14ac:dyDescent="0.2">
      <c r="A220" s="4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 x14ac:dyDescent="0.2">
      <c r="A221" s="4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 x14ac:dyDescent="0.2">
      <c r="A222" s="4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 x14ac:dyDescent="0.2">
      <c r="A223" s="4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 x14ac:dyDescent="0.2">
      <c r="A224" s="4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 x14ac:dyDescent="0.2">
      <c r="A225" s="4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 x14ac:dyDescent="0.2">
      <c r="A226" s="4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 x14ac:dyDescent="0.2">
      <c r="A227" s="4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 x14ac:dyDescent="0.2">
      <c r="A228" s="4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 x14ac:dyDescent="0.2">
      <c r="A229" s="4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 x14ac:dyDescent="0.2">
      <c r="A230" s="4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 x14ac:dyDescent="0.2">
      <c r="A231" s="4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 x14ac:dyDescent="0.2">
      <c r="A232" s="4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 x14ac:dyDescent="0.2">
      <c r="A233" s="4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 x14ac:dyDescent="0.2">
      <c r="A234" s="4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 x14ac:dyDescent="0.2">
      <c r="A235" s="4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 x14ac:dyDescent="0.2">
      <c r="A236" s="4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 x14ac:dyDescent="0.2">
      <c r="A237" s="4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 x14ac:dyDescent="0.2">
      <c r="A238" s="4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 x14ac:dyDescent="0.2">
      <c r="A239" s="4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 x14ac:dyDescent="0.2">
      <c r="A240" s="4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 x14ac:dyDescent="0.2">
      <c r="A241" s="4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 x14ac:dyDescent="0.2">
      <c r="A242" s="4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 x14ac:dyDescent="0.2">
      <c r="A243" s="4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 x14ac:dyDescent="0.2">
      <c r="A244" s="4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 x14ac:dyDescent="0.2">
      <c r="A245" s="4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 x14ac:dyDescent="0.2">
      <c r="A246" s="4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 x14ac:dyDescent="0.2">
      <c r="A247" s="4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 x14ac:dyDescent="0.2">
      <c r="A248" s="4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 x14ac:dyDescent="0.2">
      <c r="A249" s="4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 x14ac:dyDescent="0.2">
      <c r="A250" s="4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x14ac:dyDescent="0.2">
      <c r="A251" s="4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 x14ac:dyDescent="0.2">
      <c r="A252" s="4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 x14ac:dyDescent="0.2">
      <c r="A253" s="4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 x14ac:dyDescent="0.2">
      <c r="A254" s="4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 x14ac:dyDescent="0.2">
      <c r="A255" s="4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 x14ac:dyDescent="0.2">
      <c r="A256" s="4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 x14ac:dyDescent="0.2">
      <c r="A257" s="4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 x14ac:dyDescent="0.2">
      <c r="A258" s="4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 x14ac:dyDescent="0.2">
      <c r="A259" s="4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 x14ac:dyDescent="0.2">
      <c r="A260" s="4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 x14ac:dyDescent="0.2">
      <c r="A261" s="4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 x14ac:dyDescent="0.2">
      <c r="A262" s="4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 x14ac:dyDescent="0.2">
      <c r="A263" s="4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 x14ac:dyDescent="0.2">
      <c r="A264" s="4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 x14ac:dyDescent="0.2">
      <c r="A265" s="4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 x14ac:dyDescent="0.2">
      <c r="A266" s="4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 x14ac:dyDescent="0.2">
      <c r="A267" s="4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 x14ac:dyDescent="0.2">
      <c r="A268" s="4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 x14ac:dyDescent="0.2">
      <c r="A269" s="4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 x14ac:dyDescent="0.2">
      <c r="A270" s="4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 x14ac:dyDescent="0.2">
      <c r="A271" s="4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 x14ac:dyDescent="0.2">
      <c r="A272" s="4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 x14ac:dyDescent="0.2">
      <c r="A273" s="4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 x14ac:dyDescent="0.2">
      <c r="A274" s="4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 x14ac:dyDescent="0.2">
      <c r="A275" s="4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 x14ac:dyDescent="0.2">
      <c r="A276" s="4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 x14ac:dyDescent="0.2">
      <c r="A277" s="4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 x14ac:dyDescent="0.2">
      <c r="A278" s="4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 x14ac:dyDescent="0.2">
      <c r="A279" s="4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 x14ac:dyDescent="0.2">
      <c r="A280" s="4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 x14ac:dyDescent="0.2">
      <c r="A281" s="4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 x14ac:dyDescent="0.2">
      <c r="A282" s="4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 x14ac:dyDescent="0.2">
      <c r="A283" s="4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 x14ac:dyDescent="0.2">
      <c r="A284" s="4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 x14ac:dyDescent="0.2">
      <c r="A285" s="4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 x14ac:dyDescent="0.2">
      <c r="A286" s="4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 x14ac:dyDescent="0.2">
      <c r="A287" s="4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 x14ac:dyDescent="0.2">
      <c r="A288" s="4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 x14ac:dyDescent="0.2">
      <c r="A289" s="4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 x14ac:dyDescent="0.2">
      <c r="A290" s="4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 x14ac:dyDescent="0.2">
      <c r="A291" s="4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 x14ac:dyDescent="0.2">
      <c r="A292" s="4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 x14ac:dyDescent="0.2">
      <c r="A293" s="4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 x14ac:dyDescent="0.2">
      <c r="A294" s="4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 x14ac:dyDescent="0.2">
      <c r="A295" s="4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 x14ac:dyDescent="0.2">
      <c r="A296" s="4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 x14ac:dyDescent="0.2">
      <c r="A297" s="4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 x14ac:dyDescent="0.2">
      <c r="A298" s="4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 x14ac:dyDescent="0.2">
      <c r="A299" s="4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 x14ac:dyDescent="0.2">
      <c r="A300" s="4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 x14ac:dyDescent="0.2">
      <c r="A301" s="4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 x14ac:dyDescent="0.2">
      <c r="A302" s="4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 x14ac:dyDescent="0.2">
      <c r="A303" s="4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 x14ac:dyDescent="0.2">
      <c r="A304" s="4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 x14ac:dyDescent="0.2">
      <c r="A305" s="4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 x14ac:dyDescent="0.2">
      <c r="A306" s="4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 x14ac:dyDescent="0.2">
      <c r="A307" s="4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 x14ac:dyDescent="0.2">
      <c r="A308" s="4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 x14ac:dyDescent="0.2">
      <c r="A309" s="4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 x14ac:dyDescent="0.2">
      <c r="A310" s="4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 x14ac:dyDescent="0.2">
      <c r="A311" s="4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 x14ac:dyDescent="0.2">
      <c r="A312" s="4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 x14ac:dyDescent="0.2">
      <c r="A313" s="4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 x14ac:dyDescent="0.2">
      <c r="A314" s="4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 x14ac:dyDescent="0.2">
      <c r="A315" s="4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 x14ac:dyDescent="0.2">
      <c r="A316" s="4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 x14ac:dyDescent="0.2">
      <c r="A317" s="4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 x14ac:dyDescent="0.2">
      <c r="A318" s="4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 x14ac:dyDescent="0.2">
      <c r="A319" s="4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 x14ac:dyDescent="0.2">
      <c r="A320" s="4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 x14ac:dyDescent="0.2">
      <c r="A321" s="4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 x14ac:dyDescent="0.2">
      <c r="A322" s="4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 x14ac:dyDescent="0.2">
      <c r="A323" s="4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 x14ac:dyDescent="0.2">
      <c r="A324" s="4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 x14ac:dyDescent="0.2">
      <c r="A325" s="4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 x14ac:dyDescent="0.2">
      <c r="A326" s="4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 x14ac:dyDescent="0.2">
      <c r="A327" s="4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 x14ac:dyDescent="0.2">
      <c r="A328" s="4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 x14ac:dyDescent="0.2">
      <c r="A329" s="4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 x14ac:dyDescent="0.2">
      <c r="A330" s="4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 x14ac:dyDescent="0.2">
      <c r="B331" s="12"/>
      <c r="C331" s="12"/>
      <c r="D331" s="13"/>
      <c r="E331" s="12"/>
      <c r="F331" s="12"/>
      <c r="G331" s="13"/>
      <c r="H331" s="12"/>
      <c r="I331" s="12"/>
      <c r="J331" s="13"/>
    </row>
    <row r="332" spans="1:10" x14ac:dyDescent="0.2">
      <c r="B332" s="12"/>
      <c r="C332" s="12"/>
      <c r="D332" s="13"/>
      <c r="E332" s="12"/>
      <c r="F332" s="12"/>
      <c r="G332" s="13"/>
      <c r="H332" s="12"/>
      <c r="I332" s="12"/>
      <c r="J332" s="13"/>
    </row>
    <row r="333" spans="1:10" x14ac:dyDescent="0.2">
      <c r="B333" s="12"/>
      <c r="C333" s="12"/>
      <c r="D333" s="13"/>
      <c r="E333" s="12"/>
      <c r="F333" s="12"/>
      <c r="G333" s="13"/>
      <c r="H333" s="12"/>
      <c r="I333" s="12"/>
      <c r="J333" s="13"/>
    </row>
    <row r="334" spans="1:10" x14ac:dyDescent="0.2">
      <c r="B334" s="12"/>
      <c r="C334" s="12"/>
      <c r="D334" s="13"/>
      <c r="E334" s="12"/>
      <c r="F334" s="12"/>
      <c r="G334" s="13"/>
      <c r="H334" s="12"/>
      <c r="I334" s="12"/>
      <c r="J334" s="13"/>
    </row>
    <row r="335" spans="1:10" x14ac:dyDescent="0.2">
      <c r="B335" s="12"/>
      <c r="C335" s="12"/>
      <c r="D335" s="13"/>
      <c r="E335" s="12"/>
      <c r="F335" s="12"/>
      <c r="G335" s="13"/>
      <c r="H335" s="12"/>
      <c r="I335" s="12"/>
      <c r="J335" s="13"/>
    </row>
    <row r="336" spans="1:10" x14ac:dyDescent="0.2">
      <c r="B336" s="12"/>
      <c r="C336" s="12"/>
      <c r="D336" s="13"/>
      <c r="E336" s="12"/>
      <c r="F336" s="12"/>
      <c r="G336" s="13"/>
      <c r="H336" s="12"/>
      <c r="I336" s="12"/>
      <c r="J336" s="13"/>
    </row>
    <row r="337" spans="2:10" x14ac:dyDescent="0.2">
      <c r="B337" s="12"/>
      <c r="C337" s="12"/>
      <c r="D337" s="13"/>
      <c r="E337" s="12"/>
      <c r="F337" s="12"/>
      <c r="G337" s="13"/>
      <c r="H337" s="12"/>
      <c r="I337" s="12"/>
      <c r="J33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>UHH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u259126</dc:creator>
  <cp:lastModifiedBy>Joern Peckmann</cp:lastModifiedBy>
  <dcterms:created xsi:type="dcterms:W3CDTF">2021-10-21T12:23:24Z</dcterms:created>
  <dcterms:modified xsi:type="dcterms:W3CDTF">2023-01-29T07:50:16Z</dcterms:modified>
</cp:coreProperties>
</file>