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327"/>
  <workbookPr defaultThemeVersion="124226"/>
  <mc:AlternateContent xmlns:mc="http://schemas.openxmlformats.org/markup-compatibility/2006">
    <mc:Choice Requires="x15">
      <x15ac:absPath xmlns:x15ac="http://schemas.microsoft.com/office/spreadsheetml/2010/11/ac" url="https://frontiersin-my.sharepoint.com/personal/hima_bhatt_frontiersin_net/Documents/Desktop/"/>
    </mc:Choice>
  </mc:AlternateContent>
  <xr:revisionPtr revIDLastSave="0" documentId="8_{A72B5712-7E31-4F70-B2D4-A0D84EEC9038}" xr6:coauthVersionLast="47" xr6:coauthVersionMax="47" xr10:uidLastSave="{00000000-0000-0000-0000-000000000000}"/>
  <bookViews>
    <workbookView xWindow="-110" yWindow="-110" windowWidth="19420" windowHeight="10420" xr2:uid="{00000000-000D-0000-FFFF-FFFF00000000}"/>
  </bookViews>
  <sheets>
    <sheet name="T1 segregation from 40 events" sheetId="1" r:id="rId1"/>
    <sheet name="T1 segregation summary" sheetId="5" r:id="rId2"/>
    <sheet name=" POC plant T1 Chi-square" sheetId="6" r:id="rId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42" i="1" l="1"/>
  <c r="B41" i="1"/>
  <c r="B40" i="1"/>
  <c r="B39" i="1"/>
  <c r="B38" i="1"/>
  <c r="B37" i="1"/>
  <c r="B36" i="1"/>
  <c r="B35" i="1"/>
  <c r="B34" i="1"/>
  <c r="B33" i="1"/>
  <c r="B32" i="1"/>
  <c r="B31" i="1"/>
  <c r="B30" i="1"/>
  <c r="B29" i="1"/>
  <c r="B28" i="1"/>
  <c r="B27" i="1"/>
  <c r="B26" i="1"/>
  <c r="B25" i="1"/>
  <c r="B24" i="1"/>
  <c r="B23" i="1"/>
  <c r="B22" i="1"/>
  <c r="B21" i="1"/>
  <c r="B20" i="1"/>
  <c r="B19" i="1"/>
  <c r="B18" i="1"/>
  <c r="B17" i="1"/>
  <c r="B16" i="1"/>
  <c r="B15" i="1"/>
  <c r="B14" i="1"/>
  <c r="B13" i="1"/>
  <c r="B12" i="1"/>
  <c r="B11" i="1"/>
  <c r="B10" i="1"/>
  <c r="B9" i="1"/>
  <c r="B8" i="1"/>
  <c r="B7" i="1"/>
  <c r="B6" i="1"/>
  <c r="B5" i="1"/>
  <c r="B4" i="1"/>
  <c r="B3" i="1"/>
  <c r="I42" i="1" l="1"/>
  <c r="I41" i="1"/>
  <c r="I40" i="1"/>
  <c r="I39" i="1"/>
  <c r="I38" i="1"/>
  <c r="I37" i="1"/>
  <c r="I36" i="1"/>
  <c r="I35" i="1"/>
  <c r="I34" i="1"/>
  <c r="I33" i="1"/>
  <c r="I32" i="1"/>
  <c r="I31" i="1"/>
  <c r="I30" i="1"/>
  <c r="I29" i="1"/>
  <c r="I28" i="1"/>
  <c r="I27" i="1"/>
  <c r="I26" i="1"/>
  <c r="I25" i="1"/>
  <c r="I24" i="1"/>
  <c r="I23" i="1"/>
  <c r="I22" i="1"/>
  <c r="I21" i="1"/>
  <c r="I20" i="1"/>
  <c r="I19" i="1"/>
  <c r="I18" i="1"/>
  <c r="I17" i="1"/>
  <c r="I16" i="1"/>
  <c r="I15" i="1"/>
  <c r="I14" i="1"/>
  <c r="I13" i="1"/>
  <c r="I12" i="1"/>
  <c r="I11" i="1"/>
  <c r="I10" i="1"/>
  <c r="I9" i="1"/>
  <c r="I8" i="1"/>
  <c r="I7" i="1"/>
  <c r="I6" i="1"/>
  <c r="I5" i="1"/>
  <c r="I4" i="1"/>
  <c r="I3" i="1"/>
  <c r="C10" i="5" l="1"/>
  <c r="J23" i="1"/>
  <c r="J24" i="1"/>
  <c r="N24" i="1"/>
  <c r="J25" i="1"/>
  <c r="N25" i="1"/>
  <c r="J26" i="1"/>
  <c r="N26" i="1"/>
  <c r="J27" i="1"/>
  <c r="N27" i="1"/>
  <c r="J28" i="1"/>
  <c r="N28" i="1"/>
  <c r="J29" i="1"/>
  <c r="N29" i="1"/>
  <c r="J30" i="1"/>
  <c r="N30" i="1"/>
  <c r="J31" i="1"/>
  <c r="N31" i="1"/>
  <c r="J32" i="1"/>
  <c r="N32" i="1"/>
  <c r="J3" i="1"/>
  <c r="N3" i="1"/>
  <c r="J4" i="1"/>
  <c r="N4" i="1"/>
  <c r="J5" i="1"/>
  <c r="N5" i="1"/>
  <c r="J6" i="1"/>
  <c r="N6" i="1"/>
  <c r="J7" i="1"/>
  <c r="N7" i="1"/>
  <c r="J8" i="1"/>
  <c r="N8" i="1"/>
  <c r="J9" i="1"/>
  <c r="N9" i="1"/>
  <c r="J10" i="1"/>
  <c r="N10" i="1"/>
  <c r="J11" i="1"/>
  <c r="N11" i="1"/>
  <c r="J12" i="1"/>
  <c r="N12" i="1"/>
  <c r="J13" i="1"/>
  <c r="N13" i="1"/>
  <c r="J14" i="1"/>
  <c r="N14" i="1"/>
  <c r="J15" i="1"/>
  <c r="N15" i="1"/>
  <c r="J16" i="1"/>
  <c r="N16" i="1"/>
  <c r="J17" i="1"/>
  <c r="N17" i="1"/>
  <c r="J18" i="1"/>
  <c r="N18" i="1"/>
  <c r="J19" i="1"/>
  <c r="N19" i="1"/>
  <c r="J33" i="1"/>
  <c r="N33" i="1"/>
  <c r="J34" i="1"/>
  <c r="N34" i="1"/>
  <c r="J35" i="1"/>
  <c r="N35" i="1"/>
  <c r="J36" i="1"/>
  <c r="N36" i="1"/>
  <c r="J37" i="1"/>
  <c r="N37" i="1"/>
  <c r="J38" i="1"/>
  <c r="N38" i="1"/>
  <c r="J39" i="1"/>
  <c r="N39" i="1"/>
  <c r="J40" i="1"/>
  <c r="N40" i="1"/>
  <c r="J41" i="1"/>
  <c r="N41" i="1"/>
  <c r="J42" i="1"/>
  <c r="N42" i="1"/>
  <c r="J20" i="1"/>
  <c r="N20" i="1"/>
  <c r="J21" i="1"/>
  <c r="N21" i="1"/>
  <c r="J22" i="1"/>
  <c r="N22" i="1"/>
  <c r="N23" i="1"/>
  <c r="H11" i="1" l="1"/>
  <c r="L11" i="1" s="1"/>
  <c r="H16" i="1"/>
  <c r="L16" i="1" s="1"/>
  <c r="H8" i="1"/>
  <c r="L8" i="1" s="1"/>
  <c r="H19" i="1"/>
  <c r="K19" i="1" s="1"/>
  <c r="H22" i="1"/>
  <c r="L22" i="1" s="1"/>
  <c r="H24" i="1"/>
  <c r="K24" i="1" s="1"/>
  <c r="H37" i="1"/>
  <c r="L37" i="1" s="1"/>
  <c r="H6" i="1"/>
  <c r="K6" i="1" s="1"/>
  <c r="H20" i="1"/>
  <c r="K20" i="1" s="1"/>
  <c r="H35" i="1"/>
  <c r="L35" i="1" s="1"/>
  <c r="H39" i="1"/>
  <c r="K39" i="1" s="1"/>
  <c r="H36" i="1"/>
  <c r="L36" i="1" s="1"/>
  <c r="H18" i="1"/>
  <c r="K18" i="1" s="1"/>
  <c r="H15" i="1"/>
  <c r="K15" i="1" s="1"/>
  <c r="H10" i="1"/>
  <c r="L10" i="1" s="1"/>
  <c r="H31" i="1"/>
  <c r="Q31" i="1" s="1"/>
  <c r="K11" i="1"/>
  <c r="M11" i="1" s="1"/>
  <c r="H3" i="1"/>
  <c r="K3" i="1" s="1"/>
  <c r="H25" i="1"/>
  <c r="P25" i="1" s="1"/>
  <c r="H32" i="1"/>
  <c r="P32" i="1" s="1"/>
  <c r="H27" i="1"/>
  <c r="Q27" i="1" s="1"/>
  <c r="K16" i="1"/>
  <c r="M16" i="1" s="1"/>
  <c r="K8" i="1"/>
  <c r="M8" i="1" s="1"/>
  <c r="H29" i="1"/>
  <c r="P29" i="1" s="1"/>
  <c r="H41" i="1"/>
  <c r="Q41" i="1" s="1"/>
  <c r="H33" i="1"/>
  <c r="P33" i="1" s="1"/>
  <c r="H12" i="1"/>
  <c r="O12" i="1" s="1"/>
  <c r="H30" i="1"/>
  <c r="P30" i="1" s="1"/>
  <c r="H23" i="1"/>
  <c r="K23" i="1" s="1"/>
  <c r="H28" i="1"/>
  <c r="P28" i="1" s="1"/>
  <c r="P11" i="1"/>
  <c r="O16" i="1"/>
  <c r="H21" i="1"/>
  <c r="K21" i="1" s="1"/>
  <c r="H40" i="1"/>
  <c r="K40" i="1" s="1"/>
  <c r="H7" i="1"/>
  <c r="K7" i="1" s="1"/>
  <c r="H4" i="1"/>
  <c r="K4" i="1" s="1"/>
  <c r="O11" i="1"/>
  <c r="Q8" i="1"/>
  <c r="Q16" i="1"/>
  <c r="H42" i="1"/>
  <c r="K42" i="1" s="1"/>
  <c r="H38" i="1"/>
  <c r="K38" i="1" s="1"/>
  <c r="H34" i="1"/>
  <c r="K34" i="1" s="1"/>
  <c r="H17" i="1"/>
  <c r="K17" i="1" s="1"/>
  <c r="H14" i="1"/>
  <c r="K14" i="1" s="1"/>
  <c r="H13" i="1"/>
  <c r="K13" i="1" s="1"/>
  <c r="H9" i="1"/>
  <c r="K9" i="1" s="1"/>
  <c r="H5" i="1"/>
  <c r="K5" i="1" s="1"/>
  <c r="H26" i="1"/>
  <c r="K26" i="1" s="1"/>
  <c r="Q11" i="1"/>
  <c r="Q25" i="1" l="1"/>
  <c r="Q33" i="1"/>
  <c r="Q24" i="1"/>
  <c r="P24" i="1"/>
  <c r="P16" i="1"/>
  <c r="O33" i="1"/>
  <c r="R33" i="1" s="1"/>
  <c r="O8" i="1"/>
  <c r="P22" i="1"/>
  <c r="O25" i="1"/>
  <c r="R25" i="1" s="1"/>
  <c r="O10" i="1"/>
  <c r="L20" i="1"/>
  <c r="M20" i="1" s="1"/>
  <c r="Q37" i="1"/>
  <c r="P8" i="1"/>
  <c r="K22" i="1"/>
  <c r="M22" i="1" s="1"/>
  <c r="Q22" i="1"/>
  <c r="L24" i="1"/>
  <c r="M24" i="1" s="1"/>
  <c r="O37" i="1"/>
  <c r="K37" i="1"/>
  <c r="M37" i="1" s="1"/>
  <c r="O15" i="1"/>
  <c r="O24" i="1"/>
  <c r="P37" i="1"/>
  <c r="Q15" i="1"/>
  <c r="O22" i="1"/>
  <c r="Q30" i="1"/>
  <c r="Q29" i="1"/>
  <c r="Q12" i="1"/>
  <c r="P15" i="1"/>
  <c r="O23" i="1"/>
  <c r="Q18" i="1"/>
  <c r="O30" i="1"/>
  <c r="O6" i="1"/>
  <c r="P39" i="1"/>
  <c r="Q39" i="1"/>
  <c r="Q10" i="1"/>
  <c r="L6" i="1"/>
  <c r="M6" i="1" s="1"/>
  <c r="L39" i="1"/>
  <c r="M39" i="1" s="1"/>
  <c r="K10" i="1"/>
  <c r="M10" i="1" s="1"/>
  <c r="O39" i="1"/>
  <c r="R11" i="1"/>
  <c r="P35" i="1"/>
  <c r="O20" i="1"/>
  <c r="P36" i="1"/>
  <c r="O27" i="1"/>
  <c r="L15" i="1"/>
  <c r="M15" i="1" s="1"/>
  <c r="L18" i="1"/>
  <c r="M18" i="1" s="1"/>
  <c r="O36" i="1"/>
  <c r="Q36" i="1"/>
  <c r="K36" i="1"/>
  <c r="M36" i="1" s="1"/>
  <c r="O41" i="1"/>
  <c r="Q35" i="1"/>
  <c r="P41" i="1"/>
  <c r="P31" i="1"/>
  <c r="P10" i="1"/>
  <c r="Q6" i="1"/>
  <c r="O18" i="1"/>
  <c r="Q20" i="1"/>
  <c r="O35" i="1"/>
  <c r="P23" i="1"/>
  <c r="O31" i="1"/>
  <c r="P6" i="1"/>
  <c r="P18" i="1"/>
  <c r="P20" i="1"/>
  <c r="K35" i="1"/>
  <c r="M35" i="1" s="1"/>
  <c r="P3" i="1"/>
  <c r="L27" i="1"/>
  <c r="K27" i="1"/>
  <c r="O3" i="1"/>
  <c r="L29" i="1"/>
  <c r="K29" i="1"/>
  <c r="L32" i="1"/>
  <c r="K32" i="1"/>
  <c r="O29" i="1"/>
  <c r="L33" i="1"/>
  <c r="K33" i="1"/>
  <c r="P27" i="1"/>
  <c r="Q3" i="1"/>
  <c r="O28" i="1"/>
  <c r="K28" i="1"/>
  <c r="Q32" i="1"/>
  <c r="O32" i="1"/>
  <c r="L30" i="1"/>
  <c r="K30" i="1"/>
  <c r="L41" i="1"/>
  <c r="K41" i="1"/>
  <c r="L31" i="1"/>
  <c r="K31" i="1"/>
  <c r="L12" i="1"/>
  <c r="K12" i="1"/>
  <c r="P12" i="1"/>
  <c r="L3" i="1"/>
  <c r="M3" i="1" s="1"/>
  <c r="L25" i="1"/>
  <c r="K25" i="1"/>
  <c r="R16" i="1"/>
  <c r="Q28" i="1"/>
  <c r="L28" i="1"/>
  <c r="L23" i="1"/>
  <c r="M23" i="1" s="1"/>
  <c r="Q23" i="1"/>
  <c r="L13" i="1"/>
  <c r="M13" i="1" s="1"/>
  <c r="P13" i="1"/>
  <c r="Q13" i="1"/>
  <c r="O13" i="1"/>
  <c r="L38" i="1"/>
  <c r="M38" i="1" s="1"/>
  <c r="O38" i="1"/>
  <c r="P38" i="1"/>
  <c r="Q38" i="1"/>
  <c r="L7" i="1"/>
  <c r="M7" i="1" s="1"/>
  <c r="Q7" i="1"/>
  <c r="O7" i="1"/>
  <c r="P7" i="1"/>
  <c r="L9" i="1"/>
  <c r="M9" i="1" s="1"/>
  <c r="Q9" i="1"/>
  <c r="O9" i="1"/>
  <c r="P9" i="1"/>
  <c r="L34" i="1"/>
  <c r="M34" i="1" s="1"/>
  <c r="O34" i="1"/>
  <c r="P34" i="1"/>
  <c r="Q34" i="1"/>
  <c r="L4" i="1"/>
  <c r="M4" i="1" s="1"/>
  <c r="O4" i="1"/>
  <c r="P4" i="1"/>
  <c r="Q4" i="1"/>
  <c r="L21" i="1"/>
  <c r="M21" i="1" s="1"/>
  <c r="O21" i="1"/>
  <c r="P21" i="1"/>
  <c r="Q21" i="1"/>
  <c r="L5" i="1"/>
  <c r="M5" i="1" s="1"/>
  <c r="P5" i="1"/>
  <c r="Q5" i="1"/>
  <c r="O5" i="1"/>
  <c r="L17" i="1"/>
  <c r="M17" i="1" s="1"/>
  <c r="O17" i="1"/>
  <c r="P17" i="1"/>
  <c r="Q17" i="1"/>
  <c r="L40" i="1"/>
  <c r="M40" i="1" s="1"/>
  <c r="O40" i="1"/>
  <c r="P40" i="1"/>
  <c r="Q40" i="1"/>
  <c r="L26" i="1"/>
  <c r="M26" i="1" s="1"/>
  <c r="P26" i="1"/>
  <c r="Q26" i="1"/>
  <c r="O26" i="1"/>
  <c r="L14" i="1"/>
  <c r="M14" i="1" s="1"/>
  <c r="Q14" i="1"/>
  <c r="O14" i="1"/>
  <c r="P14" i="1"/>
  <c r="L42" i="1"/>
  <c r="M42" i="1" s="1"/>
  <c r="P42" i="1"/>
  <c r="Q42" i="1"/>
  <c r="O42" i="1"/>
  <c r="L19" i="1"/>
  <c r="M19" i="1" s="1"/>
  <c r="O19" i="1"/>
  <c r="P19" i="1"/>
  <c r="Q19" i="1"/>
  <c r="R24" i="1" l="1"/>
  <c r="R8" i="1"/>
  <c r="R22" i="1"/>
  <c r="R29" i="1"/>
  <c r="R15" i="1"/>
  <c r="R18" i="1"/>
  <c r="R37" i="1"/>
  <c r="R31" i="1"/>
  <c r="R30" i="1"/>
  <c r="M30" i="1"/>
  <c r="R39" i="1"/>
  <c r="R36" i="1"/>
  <c r="R27" i="1"/>
  <c r="R12" i="1"/>
  <c r="R35" i="1"/>
  <c r="R20" i="1"/>
  <c r="R6" i="1"/>
  <c r="R10" i="1"/>
  <c r="R28" i="1"/>
  <c r="R41" i="1"/>
  <c r="R23" i="1"/>
  <c r="M31" i="1"/>
  <c r="M32" i="1"/>
  <c r="R3" i="1"/>
  <c r="M41" i="1"/>
  <c r="R9" i="1"/>
  <c r="M28" i="1"/>
  <c r="M25" i="1"/>
  <c r="M29" i="1"/>
  <c r="R7" i="1"/>
  <c r="M12" i="1"/>
  <c r="R32" i="1"/>
  <c r="M33" i="1"/>
  <c r="M27" i="1"/>
  <c r="R42" i="1"/>
  <c r="R26" i="1"/>
  <c r="R19" i="1"/>
  <c r="R5" i="1"/>
  <c r="R13" i="1"/>
  <c r="R14" i="1"/>
  <c r="R40" i="1"/>
  <c r="R17" i="1"/>
  <c r="R21" i="1"/>
  <c r="R4" i="1"/>
  <c r="R34" i="1"/>
  <c r="R38" i="1"/>
</calcChain>
</file>

<file path=xl/sharedStrings.xml><?xml version="1.0" encoding="utf-8"?>
<sst xmlns="http://schemas.openxmlformats.org/spreadsheetml/2006/main" count="92" uniqueCount="88">
  <si>
    <t># Sampled</t>
  </si>
  <si>
    <t># neg</t>
  </si>
  <si>
    <t>1 or 2 copy</t>
  </si>
  <si>
    <t>total</t>
  </si>
  <si>
    <t>1:2:1 Segregation</t>
  </si>
  <si>
    <t>Reduced Transmission</t>
  </si>
  <si>
    <t>Undetermined</t>
  </si>
  <si>
    <r>
      <rPr>
        <u/>
        <sz val="11"/>
        <color theme="1"/>
        <rFont val="Calibri"/>
        <family val="2"/>
        <scheme val="minor"/>
      </rPr>
      <t>&gt;</t>
    </r>
    <r>
      <rPr>
        <sz val="11"/>
        <color theme="1"/>
        <rFont val="Calibri"/>
        <family val="2"/>
        <scheme val="minor"/>
      </rPr>
      <t xml:space="preserve"> 1 homozygous plant</t>
    </r>
  </si>
  <si>
    <r>
      <t>&gt;</t>
    </r>
    <r>
      <rPr>
        <sz val="11"/>
        <color theme="1"/>
        <rFont val="Calibri"/>
        <family val="2"/>
        <scheme val="minor"/>
      </rPr>
      <t xml:space="preserve"> 6 homozygous plants</t>
    </r>
  </si>
  <si>
    <t>#</t>
  </si>
  <si>
    <t>%</t>
  </si>
  <si>
    <t>Acceptance</t>
  </si>
  <si>
    <t>Event name</t>
  </si>
  <si>
    <t>Germination Count</t>
  </si>
  <si>
    <t>Expected pos</t>
  </si>
  <si>
    <t>1 copy hemizygous</t>
  </si>
  <si>
    <t>2 copy homozygous</t>
  </si>
  <si>
    <t>Taqman failed or uncallable</t>
  </si>
  <si>
    <t>TA_S20893573</t>
  </si>
  <si>
    <t>TA_S20893576</t>
  </si>
  <si>
    <t>TA_S20893647</t>
  </si>
  <si>
    <t>TA_S20893659</t>
  </si>
  <si>
    <t>TA_S20893660</t>
  </si>
  <si>
    <t>TA_S20893661</t>
  </si>
  <si>
    <t>TA_S20893745</t>
  </si>
  <si>
    <t>TA_S20893755</t>
  </si>
  <si>
    <t>TA_S20893757</t>
  </si>
  <si>
    <t>TA_S20893932</t>
  </si>
  <si>
    <t>TA_S20893949</t>
  </si>
  <si>
    <t>TA_S20893993</t>
  </si>
  <si>
    <t>TA_S20893999</t>
  </si>
  <si>
    <t>TA_S20894014</t>
  </si>
  <si>
    <t>TA_S20894161</t>
  </si>
  <si>
    <t>TA_S20894341</t>
  </si>
  <si>
    <t>TA_S20894365</t>
  </si>
  <si>
    <t>TA_S20894790</t>
  </si>
  <si>
    <t>TA_S20894791</t>
  </si>
  <si>
    <t>TA_S20894800</t>
  </si>
  <si>
    <t>TA_S20892527</t>
  </si>
  <si>
    <t>TA_S20893343</t>
  </si>
  <si>
    <t>TA_S20893350</t>
  </si>
  <si>
    <t>TA_S20893351</t>
  </si>
  <si>
    <t>TA_S20893356</t>
  </si>
  <si>
    <t>TA_S20893358</t>
  </si>
  <si>
    <t>TA_S20893361</t>
  </si>
  <si>
    <t>TA_S20893363</t>
  </si>
  <si>
    <t>TA_S20893367</t>
  </si>
  <si>
    <t>TA_S20893368</t>
  </si>
  <si>
    <t>TA_S20894379</t>
  </si>
  <si>
    <t>TA_S20894381</t>
  </si>
  <si>
    <t>TA_S20894384</t>
  </si>
  <si>
    <t>TA_S20894538</t>
  </si>
  <si>
    <t>TA_S20894539</t>
  </si>
  <si>
    <t>TA_S20894540</t>
  </si>
  <si>
    <t>TA_S20894544</t>
  </si>
  <si>
    <t>TA_S20894546</t>
  </si>
  <si>
    <t>TA_S20894553</t>
  </si>
  <si>
    <t>TA_S20894554</t>
  </si>
  <si>
    <r>
      <t xml:space="preserve">Taqman </t>
    </r>
    <r>
      <rPr>
        <b/>
        <i/>
        <sz val="11"/>
        <color theme="1"/>
        <rFont val="Calibri"/>
        <family val="2"/>
        <scheme val="minor"/>
      </rPr>
      <t>epsps-cp4</t>
    </r>
    <r>
      <rPr>
        <b/>
        <sz val="11"/>
        <color theme="1"/>
        <rFont val="Calibri"/>
        <family val="2"/>
        <scheme val="minor"/>
      </rPr>
      <t xml:space="preserve"> copy number assay was used to determine hemi-or homozygosity</t>
    </r>
  </si>
  <si>
    <r>
      <rPr>
        <b/>
        <i/>
        <sz val="11"/>
        <color theme="1"/>
        <rFont val="Calibri"/>
        <family val="2"/>
        <scheme val="minor"/>
      </rPr>
      <t>epsps-cp4</t>
    </r>
    <r>
      <rPr>
        <b/>
        <sz val="11"/>
        <color theme="1"/>
        <rFont val="Calibri"/>
        <family val="2"/>
        <scheme val="minor"/>
      </rPr>
      <t xml:space="preserve"> neg</t>
    </r>
  </si>
  <si>
    <r>
      <rPr>
        <b/>
        <i/>
        <sz val="11"/>
        <color theme="1"/>
        <rFont val="Calibri"/>
        <family val="2"/>
        <scheme val="minor"/>
      </rPr>
      <t>epsps-cp4</t>
    </r>
    <r>
      <rPr>
        <b/>
        <sz val="11"/>
        <color theme="1"/>
        <rFont val="Calibri"/>
        <family val="2"/>
        <scheme val="minor"/>
      </rPr>
      <t xml:space="preserve"> pos</t>
    </r>
  </si>
  <si>
    <t>Average germination rate</t>
  </si>
  <si>
    <t>56.75/60</t>
  </si>
  <si>
    <t>No 2,4-D protocol
N=40</t>
  </si>
  <si>
    <t>Reference:</t>
  </si>
  <si>
    <t>https://doi.org/10.1007/978-1-59745-379-0_7</t>
  </si>
  <si>
    <t xml:space="preserve"> Pearson KX (1900) On the criterion that a given system of deviations from the probable in the case of a correlated system of variables is such that it can be reasonably supposed to have arisen from random sampling. The London,  Edinburgh,  and Dublin Philosophical Magazine and Journal of Science, 50(302), 157–175.</t>
  </si>
  <si>
    <t>Expected 
2-copy homozygous</t>
  </si>
  <si>
    <t>Expected 
1-copy hemizygous</t>
  </si>
  <si>
    <t xml:space="preserve">
Expected neg</t>
  </si>
  <si>
    <t xml:space="preserve">
1:2:1 Ratio</t>
  </si>
  <si>
    <t xml:space="preserve">
Acceptance</t>
  </si>
  <si>
    <r>
      <t xml:space="preserve">
chi square (</t>
    </r>
    <r>
      <rPr>
        <b/>
        <sz val="11"/>
        <color rgb="FFFF0000"/>
        <rFont val="Calibri (Body)"/>
      </rPr>
      <t>3:1</t>
    </r>
    <r>
      <rPr>
        <b/>
        <sz val="11"/>
        <rFont val="Calibri"/>
        <family val="2"/>
        <scheme val="minor"/>
      </rPr>
      <t xml:space="preserve"> ratio)</t>
    </r>
  </si>
  <si>
    <t xml:space="preserve">
Expected neg</t>
  </si>
  <si>
    <t>Germination %</t>
  </si>
  <si>
    <t>3:1 Segregation</t>
  </si>
  <si>
    <t>GUS pos</t>
  </si>
  <si>
    <t>GUS neg</t>
  </si>
  <si>
    <t>Expected neg</t>
  </si>
  <si>
    <t>R0-R1 copy concordant</t>
  </si>
  <si>
    <t xml:space="preserve">1:2:1 and 3:1 segregation calculations are based on Chi-square analysis.  </t>
  </si>
  <si>
    <t xml:space="preserve">3 : 1 and 1 : 2 : 1 segregation calculations are based on Chi-square analysis (Pearson, 1900) .  </t>
  </si>
  <si>
    <r>
      <t>Chi-square</t>
    </r>
    <r>
      <rPr>
        <b/>
        <sz val="11"/>
        <rFont val="Calibri"/>
        <family val="2"/>
        <scheme val="minor"/>
      </rPr>
      <t xml:space="preserve"> (</t>
    </r>
    <r>
      <rPr>
        <b/>
        <sz val="11"/>
        <rFont val="Calibri"/>
        <family val="2"/>
      </rPr>
      <t>3:1 ratio)</t>
    </r>
  </si>
  <si>
    <t>Chi-square analysis of the 40 transgenic plants derived from the optimized wheat ME transformation protocol</t>
  </si>
  <si>
    <t xml:space="preserve">Chi-square analysis of transgene segregation in T1 plants of the four POC events  </t>
  </si>
  <si>
    <t>Summary of T1 segregation data of 40 events from optimized protocol</t>
  </si>
  <si>
    <t xml:space="preserve">3 : 1 ratio-T1 transgenic events : T1 null events (no transgene) </t>
  </si>
  <si>
    <t>1 : 2 : 1 ratio-T1 null events (no transgene) : T1 hemizygous transgenic events : T1 homozygous transgenic events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</si>
</sst>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19">
    <font>
      <sz val="11"/>
      <color theme="1"/>
      <name val="Calibri"/>
      <family val="2"/>
      <scheme val="minor"/>
    </font>
    <font>
      <b/>
      <sz val="11"/>
      <color theme="1"/>
      <name val="Calibri"/>
      <family val="2"/>
      <scheme val="minor"/>
    </font>
    <font>
      <b/>
      <sz val="10"/>
      <color theme="1"/>
      <name val="Calibri"/>
      <family val="2"/>
      <scheme val="minor"/>
    </font>
    <font>
      <b/>
      <sz val="10"/>
      <name val="Calibri"/>
      <family val="2"/>
      <scheme val="minor"/>
    </font>
    <font>
      <b/>
      <sz val="11"/>
      <name val="Calibri"/>
      <family val="2"/>
      <scheme val="minor"/>
    </font>
    <font>
      <sz val="11"/>
      <name val="Calibri"/>
      <family val="2"/>
      <scheme val="minor"/>
    </font>
    <font>
      <u/>
      <sz val="11"/>
      <color theme="1"/>
      <name val="Calibri"/>
      <family val="2"/>
      <scheme val="minor"/>
    </font>
    <font>
      <sz val="11"/>
      <color rgb="FFFF0000"/>
      <name val="Calibri"/>
      <family val="2"/>
      <scheme val="minor"/>
    </font>
    <font>
      <b/>
      <i/>
      <sz val="11"/>
      <color theme="1"/>
      <name val="Calibri"/>
      <family val="2"/>
      <scheme val="minor"/>
    </font>
    <font>
      <u/>
      <sz val="11"/>
      <color theme="10"/>
      <name val="Calibri"/>
      <family val="2"/>
      <scheme val="minor"/>
    </font>
    <font>
      <b/>
      <sz val="11"/>
      <color rgb="FFFF0000"/>
      <name val="Calibri (Body)"/>
    </font>
    <font>
      <b/>
      <sz val="12"/>
      <color theme="1"/>
      <name val="Times New Roman"/>
      <family val="1"/>
    </font>
    <font>
      <b/>
      <sz val="11"/>
      <color rgb="FF000000"/>
      <name val="Calibri"/>
      <family val="2"/>
    </font>
    <font>
      <b/>
      <sz val="10"/>
      <color theme="1"/>
      <name val="Calibri"/>
      <family val="2"/>
    </font>
    <font>
      <sz val="11"/>
      <color rgb="FF000000"/>
      <name val="Calibri"/>
      <family val="2"/>
    </font>
    <font>
      <sz val="11"/>
      <color theme="1"/>
      <name val="Calibri"/>
      <family val="2"/>
    </font>
    <font>
      <b/>
      <sz val="11"/>
      <name val="Calibri"/>
      <family val="2"/>
    </font>
    <font>
      <b/>
      <sz val="12"/>
      <color theme="1"/>
      <name val="Calibri"/>
      <family val="2"/>
      <scheme val="minor"/>
    </font>
    <font>
      <sz val="11"/>
      <color rgb="FFFF0000"/>
      <name val="Calibri"/>
      <family val="2"/>
    </font>
  </fonts>
  <fills count="5">
    <fill>
      <patternFill patternType="none"/>
    </fill>
    <fill>
      <patternFill patternType="gray125"/>
    </fill>
    <fill>
      <patternFill patternType="solid">
        <fgColor theme="4" tint="0.79998168889431442"/>
        <bgColor indexed="64"/>
      </patternFill>
    </fill>
    <fill>
      <patternFill patternType="solid">
        <fgColor theme="9" tint="0.79998168889431442"/>
        <bgColor indexed="64"/>
      </patternFill>
    </fill>
    <fill>
      <patternFill patternType="solid">
        <fgColor rgb="FFFFCCCC"/>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style="thin">
        <color indexed="64"/>
      </right>
      <top style="thin">
        <color indexed="64"/>
      </top>
      <bottom style="thin">
        <color indexed="64"/>
      </bottom>
      <diagonal/>
    </border>
  </borders>
  <cellStyleXfs count="2">
    <xf numFmtId="0" fontId="0" fillId="0" borderId="0"/>
    <xf numFmtId="0" fontId="9" fillId="0" borderId="0" applyNumberFormat="0" applyFill="0" applyBorder="0" applyAlignment="0" applyProtection="0"/>
  </cellStyleXfs>
  <cellXfs count="45">
    <xf numFmtId="0" fontId="0" fillId="0" borderId="0" xfId="0"/>
    <xf numFmtId="0" fontId="0" fillId="0" borderId="0" xfId="0" applyAlignment="1">
      <alignment horizontal="center" vertical="center"/>
    </xf>
    <xf numFmtId="0" fontId="0" fillId="2" borderId="0" xfId="0" applyFill="1" applyAlignment="1">
      <alignment horizontal="center" vertical="center"/>
    </xf>
    <xf numFmtId="0" fontId="0" fillId="3" borderId="0" xfId="0" applyFill="1" applyAlignment="1">
      <alignment horizontal="center" vertical="center"/>
    </xf>
    <xf numFmtId="2" fontId="5" fillId="0" borderId="1" xfId="0" applyNumberFormat="1" applyFont="1" applyBorder="1" applyAlignment="1">
      <alignment horizontal="center" vertical="center"/>
    </xf>
    <xf numFmtId="10" fontId="0" fillId="0" borderId="0" xfId="0" applyNumberFormat="1" applyAlignment="1">
      <alignment horizontal="center" vertical="center"/>
    </xf>
    <xf numFmtId="0" fontId="0" fillId="0" borderId="1" xfId="0" applyBorder="1" applyAlignment="1">
      <alignment horizontal="center" vertical="center"/>
    </xf>
    <xf numFmtId="10" fontId="0" fillId="0" borderId="1" xfId="0" applyNumberFormat="1" applyBorder="1" applyAlignment="1">
      <alignment horizontal="center" vertical="center"/>
    </xf>
    <xf numFmtId="0" fontId="6" fillId="0" borderId="1" xfId="0" applyFont="1" applyBorder="1" applyAlignment="1">
      <alignment horizontal="center" vertical="center"/>
    </xf>
    <xf numFmtId="0" fontId="0" fillId="0" borderId="1" xfId="0" applyBorder="1" applyAlignment="1">
      <alignment horizontal="center" vertical="center" wrapText="1"/>
    </xf>
    <xf numFmtId="10" fontId="0" fillId="0" borderId="1" xfId="0" applyNumberFormat="1" applyBorder="1" applyAlignment="1">
      <alignment horizontal="center" vertical="center" wrapText="1"/>
    </xf>
    <xf numFmtId="0" fontId="0" fillId="0" borderId="1" xfId="0" applyBorder="1" applyAlignment="1">
      <alignment horizontal="center"/>
    </xf>
    <xf numFmtId="0" fontId="0" fillId="0" borderId="0" xfId="0" applyAlignment="1">
      <alignment horizontal="left" vertical="center"/>
    </xf>
    <xf numFmtId="0" fontId="1" fillId="0" borderId="0" xfId="0" applyFont="1" applyAlignment="1">
      <alignment horizontal="left" vertical="center"/>
    </xf>
    <xf numFmtId="0" fontId="0" fillId="4" borderId="0" xfId="0" applyFill="1" applyAlignment="1">
      <alignment horizontal="left"/>
    </xf>
    <xf numFmtId="0" fontId="0" fillId="4" borderId="0" xfId="0" applyFill="1" applyAlignment="1">
      <alignment horizontal="center" vertical="center"/>
    </xf>
    <xf numFmtId="0" fontId="0" fillId="4" borderId="0" xfId="0" applyFill="1" applyAlignment="1">
      <alignment horizontal="left" vertical="center"/>
    </xf>
    <xf numFmtId="0" fontId="1" fillId="0" borderId="2" xfId="0" applyFont="1" applyBorder="1" applyAlignment="1">
      <alignment horizontal="center" vertical="center"/>
    </xf>
    <xf numFmtId="0" fontId="1" fillId="0" borderId="2" xfId="0" applyFont="1" applyBorder="1" applyAlignment="1">
      <alignment horizontal="left" vertical="center"/>
    </xf>
    <xf numFmtId="0" fontId="7" fillId="4" borderId="0" xfId="0" applyFont="1" applyFill="1" applyAlignment="1">
      <alignment horizontal="center" vertical="center"/>
    </xf>
    <xf numFmtId="0" fontId="9" fillId="0" borderId="0" xfId="1"/>
    <xf numFmtId="0" fontId="1" fillId="0" borderId="0" xfId="0" applyFont="1" applyAlignment="1">
      <alignment horizontal="center" vertical="center"/>
    </xf>
    <xf numFmtId="2" fontId="7" fillId="0" borderId="1" xfId="0" applyNumberFormat="1" applyFont="1" applyBorder="1" applyAlignment="1">
      <alignment horizontal="center" vertical="center"/>
    </xf>
    <xf numFmtId="164" fontId="5" fillId="0" borderId="1" xfId="0" applyNumberFormat="1" applyFont="1" applyBorder="1" applyAlignment="1">
      <alignment horizontal="center" vertical="center"/>
    </xf>
    <xf numFmtId="0" fontId="1" fillId="0" borderId="1" xfId="0" applyFont="1" applyBorder="1" applyAlignment="1">
      <alignment horizontal="center" wrapText="1"/>
    </xf>
    <xf numFmtId="0" fontId="1" fillId="0" borderId="1" xfId="0" applyFont="1" applyBorder="1" applyAlignment="1">
      <alignment horizontal="left" wrapText="1"/>
    </xf>
    <xf numFmtId="0" fontId="2" fillId="0" borderId="1" xfId="0" applyFont="1" applyBorder="1" applyAlignment="1">
      <alignment horizontal="center" wrapText="1"/>
    </xf>
    <xf numFmtId="0" fontId="3" fillId="0" borderId="1" xfId="0" applyFont="1" applyBorder="1" applyAlignment="1">
      <alignment horizontal="center" wrapText="1"/>
    </xf>
    <xf numFmtId="2" fontId="4" fillId="0" borderId="1" xfId="0" applyNumberFormat="1" applyFont="1" applyBorder="1" applyAlignment="1">
      <alignment horizontal="center" wrapText="1"/>
    </xf>
    <xf numFmtId="2" fontId="4" fillId="0" borderId="3" xfId="0" applyNumberFormat="1" applyFont="1" applyBorder="1" applyAlignment="1">
      <alignment horizontal="center" wrapText="1"/>
    </xf>
    <xf numFmtId="0" fontId="1" fillId="0" borderId="0" xfId="0" applyFont="1" applyAlignment="1">
      <alignment horizontal="center"/>
    </xf>
    <xf numFmtId="0" fontId="11" fillId="0" borderId="0" xfId="0" applyFont="1"/>
    <xf numFmtId="0" fontId="0" fillId="0" borderId="0" xfId="0" applyAlignment="1">
      <alignment horizontal="center"/>
    </xf>
    <xf numFmtId="0" fontId="14" fillId="0" borderId="1" xfId="0" applyFont="1" applyBorder="1" applyAlignment="1">
      <alignment horizontal="center" vertical="center"/>
    </xf>
    <xf numFmtId="0" fontId="15" fillId="0" borderId="1" xfId="0" applyFont="1" applyBorder="1" applyAlignment="1">
      <alignment horizontal="center" vertical="center"/>
    </xf>
    <xf numFmtId="0" fontId="17" fillId="0" borderId="0" xfId="0" applyFont="1" applyAlignment="1">
      <alignment horizontal="left" vertical="center"/>
    </xf>
    <xf numFmtId="0" fontId="17" fillId="0" borderId="0" xfId="0" applyFont="1" applyAlignment="1">
      <alignment horizontal="center" vertical="center"/>
    </xf>
    <xf numFmtId="0" fontId="18" fillId="0" borderId="1" xfId="0" applyFont="1" applyBorder="1" applyAlignment="1">
      <alignment horizontal="center" vertical="center"/>
    </xf>
    <xf numFmtId="0" fontId="0" fillId="0" borderId="1" xfId="0" applyBorder="1" applyAlignment="1">
      <alignment horizontal="center" vertical="center" wrapText="1"/>
    </xf>
    <xf numFmtId="0" fontId="1" fillId="0" borderId="1" xfId="0" applyFont="1" applyBorder="1" applyAlignment="1">
      <alignment horizontal="center" vertical="center" wrapText="1"/>
    </xf>
    <xf numFmtId="0" fontId="0" fillId="0" borderId="2" xfId="0" applyBorder="1" applyAlignment="1">
      <alignment horizontal="center" vertical="center"/>
    </xf>
    <xf numFmtId="0" fontId="1" fillId="0" borderId="1" xfId="0" applyFont="1" applyBorder="1" applyAlignment="1">
      <alignment wrapText="1"/>
    </xf>
    <xf numFmtId="0" fontId="12" fillId="0" borderId="1" xfId="0" applyFont="1" applyBorder="1" applyAlignment="1">
      <alignment horizontal="center" vertical="center" wrapText="1"/>
    </xf>
    <xf numFmtId="0" fontId="13" fillId="0" borderId="1" xfId="0" applyFont="1" applyBorder="1" applyAlignment="1">
      <alignment horizontal="center" vertical="center" wrapText="1"/>
    </xf>
    <xf numFmtId="0" fontId="1" fillId="0" borderId="1" xfId="0" applyFont="1" applyBorder="1" applyAlignment="1">
      <alignment horizontal="center" vertical="center"/>
    </xf>
  </cellXfs>
  <cellStyles count="2">
    <cellStyle name="Hyperlink" xfId="1" builtinId="8"/>
    <cellStyle name="Normal" xfId="0" builtinId="0"/>
  </cellStyles>
  <dxfs count="0"/>
  <tableStyles count="0" defaultTableStyle="TableStyleMedium9" defaultPivotStyle="PivotStyleLight16"/>
  <colors>
    <mruColors>
      <color rgb="FFFFCC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doi.org/10.1007/978-1-59745-379-0_7"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BS50"/>
  <sheetViews>
    <sheetView tabSelected="1" workbookViewId="0">
      <selection activeCell="B47" sqref="B47"/>
    </sheetView>
  </sheetViews>
  <sheetFormatPr defaultColWidth="9.08984375" defaultRowHeight="14.5"/>
  <cols>
    <col min="1" max="1" width="13.08984375" style="12" customWidth="1"/>
    <col min="2" max="2" width="8.90625" style="1" customWidth="1"/>
    <col min="3" max="3" width="12.90625" style="1" customWidth="1"/>
    <col min="4" max="4" width="11.90625" style="1" customWidth="1"/>
    <col min="5" max="5" width="6.90625" style="1" customWidth="1"/>
    <col min="6" max="6" width="7.453125" style="1" customWidth="1"/>
    <col min="7" max="7" width="10.08984375" style="1" customWidth="1"/>
    <col min="8" max="8" width="4.90625" style="1" bestFit="1" customWidth="1"/>
    <col min="9" max="10" width="9" style="1" bestFit="1" customWidth="1"/>
    <col min="11" max="11" width="10.453125" style="1" customWidth="1"/>
    <col min="12" max="12" width="9.36328125" style="1" customWidth="1"/>
    <col min="13" max="13" width="11.90625" style="1" customWidth="1"/>
    <col min="14" max="14" width="10.90625" style="1" customWidth="1"/>
    <col min="15" max="15" width="14" style="1" customWidth="1"/>
    <col min="16" max="16" width="11.6328125" style="1" customWidth="1"/>
    <col min="17" max="17" width="10.36328125" style="1" customWidth="1"/>
    <col min="18" max="18" width="6.6328125" style="1" customWidth="1"/>
    <col min="19" max="19" width="12.08984375" style="1" customWidth="1"/>
    <col min="20" max="20" width="13" style="1" customWidth="1"/>
    <col min="21" max="21" width="12.453125" style="1" customWidth="1"/>
    <col min="22" max="16384" width="9.08984375" style="1"/>
  </cols>
  <sheetData>
    <row r="1" spans="1:71" s="36" customFormat="1" ht="15.5">
      <c r="A1" s="35" t="s">
        <v>83</v>
      </c>
    </row>
    <row r="2" spans="1:71" s="30" customFormat="1" ht="51.9" customHeight="1">
      <c r="A2" s="25" t="s">
        <v>12</v>
      </c>
      <c r="B2" s="24" t="s">
        <v>0</v>
      </c>
      <c r="C2" s="24" t="s">
        <v>16</v>
      </c>
      <c r="D2" s="24" t="s">
        <v>15</v>
      </c>
      <c r="E2" s="24" t="s">
        <v>2</v>
      </c>
      <c r="F2" s="24" t="s">
        <v>1</v>
      </c>
      <c r="G2" s="26" t="s">
        <v>17</v>
      </c>
      <c r="H2" s="24" t="s">
        <v>3</v>
      </c>
      <c r="I2" s="24" t="s">
        <v>60</v>
      </c>
      <c r="J2" s="24" t="s">
        <v>59</v>
      </c>
      <c r="K2" s="27" t="s">
        <v>14</v>
      </c>
      <c r="L2" s="27" t="s">
        <v>73</v>
      </c>
      <c r="M2" s="28" t="s">
        <v>72</v>
      </c>
      <c r="N2" s="28" t="s">
        <v>71</v>
      </c>
      <c r="O2" s="28" t="s">
        <v>67</v>
      </c>
      <c r="P2" s="28" t="s">
        <v>68</v>
      </c>
      <c r="Q2" s="29" t="s">
        <v>69</v>
      </c>
      <c r="R2" s="28" t="s">
        <v>70</v>
      </c>
      <c r="S2" s="28" t="s">
        <v>11</v>
      </c>
      <c r="T2" s="24" t="s">
        <v>13</v>
      </c>
      <c r="U2" s="24" t="s">
        <v>74</v>
      </c>
    </row>
    <row r="3" spans="1:71" s="2" customFormat="1">
      <c r="A3" s="14" t="s">
        <v>18</v>
      </c>
      <c r="B3" s="15">
        <f>SUM(C3:G3)</f>
        <v>58</v>
      </c>
      <c r="C3" s="15">
        <v>13</v>
      </c>
      <c r="D3" s="15">
        <v>32</v>
      </c>
      <c r="E3" s="15">
        <v>0</v>
      </c>
      <c r="F3" s="15">
        <v>13</v>
      </c>
      <c r="G3" s="15">
        <v>0</v>
      </c>
      <c r="H3" s="15">
        <f t="shared" ref="H3:H42" si="0">J3+I3</f>
        <v>58</v>
      </c>
      <c r="I3" s="15">
        <f>SUM(C3:E3)</f>
        <v>45</v>
      </c>
      <c r="J3" s="15">
        <f t="shared" ref="J3:J42" si="1">F3</f>
        <v>13</v>
      </c>
      <c r="K3" s="23">
        <f t="shared" ref="K3:K42" si="2">H3/4*3</f>
        <v>43.5</v>
      </c>
      <c r="L3" s="23">
        <f t="shared" ref="L3:L42" si="3">H3/4</f>
        <v>14.5</v>
      </c>
      <c r="M3" s="4">
        <f t="shared" ref="M3:M42" si="4">SQRT((((J3-L3)^2)/L3)+(((I3-K3)^2)/K3))</f>
        <v>0.45485882614734202</v>
      </c>
      <c r="N3" s="4">
        <f t="shared" ref="N3:N42" si="5">CHIINV(0.05,1)</f>
        <v>3.8414588206941236</v>
      </c>
      <c r="O3" s="23">
        <f t="shared" ref="O3:O42" si="6">H3/4</f>
        <v>14.5</v>
      </c>
      <c r="P3" s="23">
        <f t="shared" ref="P3:P42" si="7">H3/2</f>
        <v>29</v>
      </c>
      <c r="Q3" s="23">
        <f t="shared" ref="Q3:Q42" si="8">H3/4</f>
        <v>14.5</v>
      </c>
      <c r="R3" s="4">
        <f t="shared" ref="R3:R42" si="9">SQRT((((F3-Q3)^2)/Q3)+(((D3-P3)^2)/P3)+(((C3-O3)^2)/O3))</f>
        <v>0.78783859715833537</v>
      </c>
      <c r="S3" s="4">
        <v>5.99</v>
      </c>
      <c r="T3" s="11">
        <v>58</v>
      </c>
      <c r="U3" s="11">
        <v>97</v>
      </c>
      <c r="V3" s="1"/>
      <c r="W3" s="1"/>
      <c r="X3" s="1"/>
      <c r="Y3" s="1"/>
      <c r="Z3" s="1"/>
      <c r="AA3" s="1"/>
      <c r="AB3" s="1"/>
      <c r="AC3" s="1"/>
      <c r="AD3" s="1"/>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c r="BL3" s="1"/>
      <c r="BM3" s="1"/>
      <c r="BN3" s="1"/>
      <c r="BO3" s="1"/>
      <c r="BP3" s="1"/>
      <c r="BQ3" s="1"/>
      <c r="BR3" s="1"/>
      <c r="BS3" s="1"/>
    </row>
    <row r="4" spans="1:71" s="2" customFormat="1">
      <c r="A4" s="14" t="s">
        <v>19</v>
      </c>
      <c r="B4" s="15">
        <f t="shared" ref="B4:B42" si="10">SUM(C4:G4)</f>
        <v>60</v>
      </c>
      <c r="C4" s="15">
        <v>14</v>
      </c>
      <c r="D4" s="15">
        <v>31</v>
      </c>
      <c r="E4" s="15">
        <v>0</v>
      </c>
      <c r="F4" s="15">
        <v>15</v>
      </c>
      <c r="G4" s="15">
        <v>0</v>
      </c>
      <c r="H4" s="15">
        <f t="shared" si="0"/>
        <v>60</v>
      </c>
      <c r="I4" s="15">
        <f t="shared" ref="I4:I42" si="11">SUM(C4:E4)</f>
        <v>45</v>
      </c>
      <c r="J4" s="15">
        <f t="shared" si="1"/>
        <v>15</v>
      </c>
      <c r="K4" s="23">
        <f t="shared" si="2"/>
        <v>45</v>
      </c>
      <c r="L4" s="23">
        <f t="shared" si="3"/>
        <v>15</v>
      </c>
      <c r="M4" s="4">
        <f t="shared" si="4"/>
        <v>0</v>
      </c>
      <c r="N4" s="4">
        <f t="shared" si="5"/>
        <v>3.8414588206941236</v>
      </c>
      <c r="O4" s="23">
        <f t="shared" si="6"/>
        <v>15</v>
      </c>
      <c r="P4" s="23">
        <f t="shared" si="7"/>
        <v>30</v>
      </c>
      <c r="Q4" s="23">
        <f t="shared" si="8"/>
        <v>15</v>
      </c>
      <c r="R4" s="4">
        <f t="shared" si="9"/>
        <v>0.31622776601683794</v>
      </c>
      <c r="S4" s="4">
        <v>5.99</v>
      </c>
      <c r="T4" s="11">
        <v>60</v>
      </c>
      <c r="U4" s="11">
        <v>100</v>
      </c>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c r="BP4" s="1"/>
      <c r="BQ4" s="1"/>
      <c r="BR4" s="1"/>
      <c r="BS4" s="1"/>
    </row>
    <row r="5" spans="1:71" s="2" customFormat="1">
      <c r="A5" s="14" t="s">
        <v>20</v>
      </c>
      <c r="B5" s="15">
        <f t="shared" si="10"/>
        <v>59</v>
      </c>
      <c r="C5" s="15">
        <v>14</v>
      </c>
      <c r="D5" s="15">
        <v>25</v>
      </c>
      <c r="E5" s="15">
        <v>0</v>
      </c>
      <c r="F5" s="15">
        <v>18</v>
      </c>
      <c r="G5" s="15">
        <v>2</v>
      </c>
      <c r="H5" s="15">
        <f t="shared" si="0"/>
        <v>57</v>
      </c>
      <c r="I5" s="15">
        <f t="shared" si="11"/>
        <v>39</v>
      </c>
      <c r="J5" s="15">
        <f t="shared" si="1"/>
        <v>18</v>
      </c>
      <c r="K5" s="23">
        <f t="shared" si="2"/>
        <v>42.75</v>
      </c>
      <c r="L5" s="23">
        <f t="shared" si="3"/>
        <v>14.25</v>
      </c>
      <c r="M5" s="4">
        <f t="shared" si="4"/>
        <v>1.1470786693528088</v>
      </c>
      <c r="N5" s="4">
        <f t="shared" si="5"/>
        <v>3.8414588206941236</v>
      </c>
      <c r="O5" s="23">
        <f t="shared" si="6"/>
        <v>14.25</v>
      </c>
      <c r="P5" s="23">
        <f t="shared" si="7"/>
        <v>28.5</v>
      </c>
      <c r="Q5" s="23">
        <f t="shared" si="8"/>
        <v>14.25</v>
      </c>
      <c r="R5" s="4">
        <f t="shared" si="9"/>
        <v>1.1920791213585393</v>
      </c>
      <c r="S5" s="4">
        <v>5.99</v>
      </c>
      <c r="T5" s="11">
        <v>59</v>
      </c>
      <c r="U5" s="11">
        <v>98</v>
      </c>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c r="BP5" s="1"/>
      <c r="BQ5" s="1"/>
      <c r="BR5" s="1"/>
      <c r="BS5" s="1"/>
    </row>
    <row r="6" spans="1:71" s="2" customFormat="1">
      <c r="A6" s="14" t="s">
        <v>21</v>
      </c>
      <c r="B6" s="15">
        <f t="shared" si="10"/>
        <v>60</v>
      </c>
      <c r="C6" s="15">
        <v>19</v>
      </c>
      <c r="D6" s="15">
        <v>27</v>
      </c>
      <c r="E6" s="15">
        <v>0</v>
      </c>
      <c r="F6" s="15">
        <v>14</v>
      </c>
      <c r="G6" s="15">
        <v>0</v>
      </c>
      <c r="H6" s="15">
        <f t="shared" si="0"/>
        <v>60</v>
      </c>
      <c r="I6" s="15">
        <f t="shared" si="11"/>
        <v>46</v>
      </c>
      <c r="J6" s="15">
        <f t="shared" si="1"/>
        <v>14</v>
      </c>
      <c r="K6" s="23">
        <f t="shared" si="2"/>
        <v>45</v>
      </c>
      <c r="L6" s="23">
        <f t="shared" si="3"/>
        <v>15</v>
      </c>
      <c r="M6" s="4">
        <f t="shared" si="4"/>
        <v>0.29814239699997197</v>
      </c>
      <c r="N6" s="4">
        <f t="shared" si="5"/>
        <v>3.8414588206941236</v>
      </c>
      <c r="O6" s="23">
        <f t="shared" si="6"/>
        <v>15</v>
      </c>
      <c r="P6" s="23">
        <f t="shared" si="7"/>
        <v>30</v>
      </c>
      <c r="Q6" s="23">
        <f t="shared" si="8"/>
        <v>15</v>
      </c>
      <c r="R6" s="4">
        <f t="shared" si="9"/>
        <v>1.1972189997378648</v>
      </c>
      <c r="S6" s="4">
        <v>5.99</v>
      </c>
      <c r="T6" s="11">
        <v>60</v>
      </c>
      <c r="U6" s="11">
        <v>100</v>
      </c>
      <c r="V6" s="1"/>
      <c r="W6" s="1"/>
      <c r="X6" s="1"/>
      <c r="Y6" s="1"/>
      <c r="Z6" s="1"/>
      <c r="AA6" s="1"/>
      <c r="AB6" s="1"/>
      <c r="AC6" s="1"/>
      <c r="AD6" s="1"/>
      <c r="AE6" s="1"/>
      <c r="AF6" s="1"/>
      <c r="AG6" s="1"/>
      <c r="AH6" s="1"/>
      <c r="AI6" s="1"/>
      <c r="AJ6" s="1"/>
      <c r="AK6" s="1"/>
      <c r="AL6" s="1"/>
      <c r="AM6" s="1"/>
      <c r="AN6" s="1"/>
      <c r="AO6" s="1"/>
      <c r="AP6" s="1"/>
      <c r="AQ6" s="1"/>
      <c r="AR6" s="1"/>
      <c r="AS6" s="1"/>
      <c r="AT6" s="1"/>
      <c r="AU6" s="1"/>
      <c r="AV6" s="1"/>
      <c r="AW6" s="1"/>
      <c r="AX6" s="1"/>
      <c r="AY6" s="1"/>
      <c r="AZ6" s="1"/>
      <c r="BA6" s="1"/>
      <c r="BB6" s="1"/>
      <c r="BC6" s="1"/>
      <c r="BD6" s="1"/>
      <c r="BE6" s="1"/>
      <c r="BF6" s="1"/>
      <c r="BG6" s="1"/>
      <c r="BH6" s="1"/>
      <c r="BI6" s="1"/>
      <c r="BJ6" s="1"/>
      <c r="BK6" s="1"/>
      <c r="BL6" s="1"/>
      <c r="BM6" s="1"/>
      <c r="BN6" s="1"/>
      <c r="BO6" s="1"/>
      <c r="BP6" s="1"/>
      <c r="BQ6" s="1"/>
      <c r="BR6" s="1"/>
      <c r="BS6" s="1"/>
    </row>
    <row r="7" spans="1:71" s="2" customFormat="1">
      <c r="A7" s="14" t="s">
        <v>22</v>
      </c>
      <c r="B7" s="15">
        <f t="shared" si="10"/>
        <v>59</v>
      </c>
      <c r="C7" s="15">
        <v>11</v>
      </c>
      <c r="D7" s="15">
        <v>29</v>
      </c>
      <c r="E7" s="15">
        <v>3</v>
      </c>
      <c r="F7" s="15">
        <v>16</v>
      </c>
      <c r="G7" s="15">
        <v>0</v>
      </c>
      <c r="H7" s="15">
        <f t="shared" si="0"/>
        <v>59</v>
      </c>
      <c r="I7" s="15">
        <f t="shared" si="11"/>
        <v>43</v>
      </c>
      <c r="J7" s="15">
        <f t="shared" si="1"/>
        <v>16</v>
      </c>
      <c r="K7" s="23">
        <f t="shared" si="2"/>
        <v>44.25</v>
      </c>
      <c r="L7" s="23">
        <f t="shared" si="3"/>
        <v>14.75</v>
      </c>
      <c r="M7" s="4">
        <f t="shared" si="4"/>
        <v>0.37582301400141443</v>
      </c>
      <c r="N7" s="4">
        <f t="shared" si="5"/>
        <v>3.8414588206941236</v>
      </c>
      <c r="O7" s="23">
        <f t="shared" si="6"/>
        <v>14.75</v>
      </c>
      <c r="P7" s="23">
        <f t="shared" si="7"/>
        <v>29.5</v>
      </c>
      <c r="Q7" s="23">
        <f t="shared" si="8"/>
        <v>14.75</v>
      </c>
      <c r="R7" s="4">
        <f t="shared" si="9"/>
        <v>1.0333424457407581</v>
      </c>
      <c r="S7" s="4">
        <v>5.99</v>
      </c>
      <c r="T7" s="11">
        <v>59</v>
      </c>
      <c r="U7" s="11">
        <v>98</v>
      </c>
      <c r="V7" s="1"/>
      <c r="W7" s="1"/>
      <c r="X7" s="1"/>
      <c r="Y7" s="1"/>
      <c r="Z7" s="1"/>
      <c r="AA7" s="1"/>
      <c r="AB7" s="1"/>
      <c r="AC7" s="1"/>
      <c r="AD7" s="1"/>
      <c r="AE7" s="1"/>
      <c r="AF7" s="1"/>
      <c r="AG7" s="1"/>
      <c r="AH7" s="1"/>
      <c r="AI7" s="1"/>
      <c r="AJ7" s="1"/>
      <c r="AK7" s="1"/>
      <c r="AL7" s="1"/>
      <c r="AM7" s="1"/>
      <c r="AN7" s="1"/>
      <c r="AO7" s="1"/>
      <c r="AP7" s="1"/>
      <c r="AQ7" s="1"/>
      <c r="AR7" s="1"/>
      <c r="AS7" s="1"/>
      <c r="AT7" s="1"/>
      <c r="AU7" s="1"/>
      <c r="AV7" s="1"/>
      <c r="AW7" s="1"/>
      <c r="AX7" s="1"/>
      <c r="AY7" s="1"/>
      <c r="AZ7" s="1"/>
      <c r="BA7" s="1"/>
      <c r="BB7" s="1"/>
      <c r="BC7" s="1"/>
      <c r="BD7" s="1"/>
      <c r="BE7" s="1"/>
      <c r="BF7" s="1"/>
      <c r="BG7" s="1"/>
      <c r="BH7" s="1"/>
      <c r="BI7" s="1"/>
      <c r="BJ7" s="1"/>
      <c r="BK7" s="1"/>
      <c r="BL7" s="1"/>
      <c r="BM7" s="1"/>
      <c r="BN7" s="1"/>
      <c r="BO7" s="1"/>
      <c r="BP7" s="1"/>
      <c r="BQ7" s="1"/>
      <c r="BR7" s="1"/>
      <c r="BS7" s="1"/>
    </row>
    <row r="8" spans="1:71" s="2" customFormat="1">
      <c r="A8" s="14" t="s">
        <v>23</v>
      </c>
      <c r="B8" s="15">
        <f t="shared" si="10"/>
        <v>59</v>
      </c>
      <c r="C8" s="15">
        <v>10</v>
      </c>
      <c r="D8" s="15">
        <v>30</v>
      </c>
      <c r="E8" s="15">
        <v>2</v>
      </c>
      <c r="F8" s="15">
        <v>16</v>
      </c>
      <c r="G8" s="15">
        <v>1</v>
      </c>
      <c r="H8" s="15">
        <f t="shared" si="0"/>
        <v>58</v>
      </c>
      <c r="I8" s="15">
        <f t="shared" si="11"/>
        <v>42</v>
      </c>
      <c r="J8" s="15">
        <f t="shared" si="1"/>
        <v>16</v>
      </c>
      <c r="K8" s="23">
        <f t="shared" si="2"/>
        <v>43.5</v>
      </c>
      <c r="L8" s="23">
        <f t="shared" si="3"/>
        <v>14.5</v>
      </c>
      <c r="M8" s="4">
        <f t="shared" si="4"/>
        <v>0.45485882614734202</v>
      </c>
      <c r="N8" s="4">
        <f t="shared" si="5"/>
        <v>3.8414588206941236</v>
      </c>
      <c r="O8" s="23">
        <f t="shared" si="6"/>
        <v>14.5</v>
      </c>
      <c r="P8" s="23">
        <f t="shared" si="7"/>
        <v>29</v>
      </c>
      <c r="Q8" s="23">
        <f t="shared" si="8"/>
        <v>14.5</v>
      </c>
      <c r="R8" s="4">
        <f t="shared" si="9"/>
        <v>1.2594470598448051</v>
      </c>
      <c r="S8" s="4">
        <v>5.99</v>
      </c>
      <c r="T8" s="11">
        <v>59</v>
      </c>
      <c r="U8" s="11">
        <v>98</v>
      </c>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c r="AY8" s="1"/>
      <c r="AZ8" s="1"/>
      <c r="BA8" s="1"/>
      <c r="BB8" s="1"/>
      <c r="BC8" s="1"/>
      <c r="BD8" s="1"/>
      <c r="BE8" s="1"/>
      <c r="BF8" s="1"/>
      <c r="BG8" s="1"/>
      <c r="BH8" s="1"/>
      <c r="BI8" s="1"/>
      <c r="BJ8" s="1"/>
      <c r="BK8" s="1"/>
      <c r="BL8" s="1"/>
      <c r="BM8" s="1"/>
      <c r="BN8" s="1"/>
      <c r="BO8" s="1"/>
      <c r="BP8" s="1"/>
      <c r="BQ8" s="1"/>
      <c r="BR8" s="1"/>
      <c r="BS8" s="1"/>
    </row>
    <row r="9" spans="1:71" s="2" customFormat="1">
      <c r="A9" s="14" t="s">
        <v>24</v>
      </c>
      <c r="B9" s="15">
        <f t="shared" si="10"/>
        <v>45</v>
      </c>
      <c r="C9" s="19">
        <v>4</v>
      </c>
      <c r="D9" s="15">
        <v>30</v>
      </c>
      <c r="E9" s="15">
        <v>1</v>
      </c>
      <c r="F9" s="15">
        <v>9</v>
      </c>
      <c r="G9" s="15">
        <v>1</v>
      </c>
      <c r="H9" s="15">
        <f t="shared" si="0"/>
        <v>44</v>
      </c>
      <c r="I9" s="15">
        <f t="shared" si="11"/>
        <v>35</v>
      </c>
      <c r="J9" s="15">
        <f t="shared" si="1"/>
        <v>9</v>
      </c>
      <c r="K9" s="23">
        <f t="shared" si="2"/>
        <v>33</v>
      </c>
      <c r="L9" s="23">
        <f t="shared" si="3"/>
        <v>11</v>
      </c>
      <c r="M9" s="4">
        <f t="shared" si="4"/>
        <v>0.69631062382279141</v>
      </c>
      <c r="N9" s="4">
        <f t="shared" si="5"/>
        <v>3.8414588206941236</v>
      </c>
      <c r="O9" s="23">
        <f t="shared" si="6"/>
        <v>11</v>
      </c>
      <c r="P9" s="23">
        <f t="shared" si="7"/>
        <v>22</v>
      </c>
      <c r="Q9" s="23">
        <f t="shared" si="8"/>
        <v>11</v>
      </c>
      <c r="R9" s="4">
        <f t="shared" si="9"/>
        <v>2.7797972457128464</v>
      </c>
      <c r="S9" s="4">
        <v>5.99</v>
      </c>
      <c r="T9" s="11">
        <v>45</v>
      </c>
      <c r="U9" s="11">
        <v>75</v>
      </c>
      <c r="V9" s="1"/>
      <c r="W9" s="1"/>
      <c r="X9" s="1"/>
      <c r="Y9" s="1"/>
      <c r="Z9" s="1"/>
      <c r="AA9" s="1"/>
      <c r="AB9" s="1"/>
      <c r="AC9" s="1"/>
      <c r="AD9" s="1"/>
      <c r="AE9" s="1"/>
      <c r="AF9" s="1"/>
      <c r="AG9" s="1"/>
      <c r="AH9" s="1"/>
      <c r="AI9" s="1"/>
      <c r="AJ9" s="1"/>
      <c r="AK9" s="1"/>
      <c r="AL9" s="1"/>
      <c r="AM9" s="1"/>
      <c r="AN9" s="1"/>
      <c r="AO9" s="1"/>
      <c r="AP9" s="1"/>
      <c r="AQ9" s="1"/>
      <c r="AR9" s="1"/>
      <c r="AS9" s="1"/>
      <c r="AT9" s="1"/>
      <c r="AU9" s="1"/>
      <c r="AV9" s="1"/>
      <c r="AW9" s="1"/>
      <c r="AX9" s="1"/>
      <c r="AY9" s="1"/>
      <c r="AZ9" s="1"/>
      <c r="BA9" s="1"/>
      <c r="BB9" s="1"/>
      <c r="BC9" s="1"/>
      <c r="BD9" s="1"/>
      <c r="BE9" s="1"/>
      <c r="BF9" s="1"/>
      <c r="BG9" s="1"/>
      <c r="BH9" s="1"/>
      <c r="BI9" s="1"/>
      <c r="BJ9" s="1"/>
      <c r="BK9" s="1"/>
      <c r="BL9" s="1"/>
      <c r="BM9" s="1"/>
      <c r="BN9" s="1"/>
      <c r="BO9" s="1"/>
      <c r="BP9" s="1"/>
      <c r="BQ9" s="1"/>
      <c r="BR9" s="1"/>
      <c r="BS9" s="1"/>
    </row>
    <row r="10" spans="1:71" s="2" customFormat="1">
      <c r="A10" s="14" t="s">
        <v>25</v>
      </c>
      <c r="B10" s="15">
        <f t="shared" si="10"/>
        <v>59</v>
      </c>
      <c r="C10" s="15">
        <v>11</v>
      </c>
      <c r="D10" s="15">
        <v>29</v>
      </c>
      <c r="E10" s="15">
        <v>0</v>
      </c>
      <c r="F10" s="15">
        <v>18</v>
      </c>
      <c r="G10" s="15">
        <v>1</v>
      </c>
      <c r="H10" s="15">
        <f t="shared" si="0"/>
        <v>58</v>
      </c>
      <c r="I10" s="15">
        <f t="shared" si="11"/>
        <v>40</v>
      </c>
      <c r="J10" s="15">
        <f t="shared" si="1"/>
        <v>18</v>
      </c>
      <c r="K10" s="23">
        <f t="shared" si="2"/>
        <v>43.5</v>
      </c>
      <c r="L10" s="23">
        <f t="shared" si="3"/>
        <v>14.5</v>
      </c>
      <c r="M10" s="4">
        <f t="shared" si="4"/>
        <v>1.0613372610104648</v>
      </c>
      <c r="N10" s="4">
        <f t="shared" si="5"/>
        <v>3.8414588206941236</v>
      </c>
      <c r="O10" s="23">
        <f t="shared" si="6"/>
        <v>14.5</v>
      </c>
      <c r="P10" s="23">
        <f t="shared" si="7"/>
        <v>29</v>
      </c>
      <c r="Q10" s="23">
        <f t="shared" si="8"/>
        <v>14.5</v>
      </c>
      <c r="R10" s="4">
        <f t="shared" si="9"/>
        <v>1.299867367239363</v>
      </c>
      <c r="S10" s="4">
        <v>5.99</v>
      </c>
      <c r="T10" s="11">
        <v>59</v>
      </c>
      <c r="U10" s="11">
        <v>98</v>
      </c>
      <c r="V10" s="1"/>
      <c r="W10" s="1"/>
      <c r="X10" s="1"/>
      <c r="Y10" s="1"/>
      <c r="Z10" s="1"/>
      <c r="AA10" s="1"/>
      <c r="AB10" s="1"/>
      <c r="AC10" s="1"/>
      <c r="AD10" s="1"/>
      <c r="AE10" s="1"/>
      <c r="AF10" s="1"/>
      <c r="AG10" s="1"/>
      <c r="AH10" s="1"/>
      <c r="AI10" s="1"/>
      <c r="AJ10" s="1"/>
      <c r="AK10" s="1"/>
      <c r="AL10" s="1"/>
      <c r="AM10" s="1"/>
      <c r="AN10" s="1"/>
      <c r="AO10" s="1"/>
      <c r="AP10" s="1"/>
      <c r="AQ10" s="1"/>
      <c r="AR10" s="1"/>
      <c r="AS10" s="1"/>
      <c r="AT10" s="1"/>
      <c r="AU10" s="1"/>
      <c r="AV10" s="1"/>
      <c r="AW10" s="1"/>
      <c r="AX10" s="1"/>
      <c r="AY10" s="1"/>
      <c r="AZ10" s="1"/>
      <c r="BA10" s="1"/>
      <c r="BB10" s="1"/>
      <c r="BC10" s="1"/>
      <c r="BD10" s="1"/>
      <c r="BE10" s="1"/>
      <c r="BF10" s="1"/>
      <c r="BG10" s="1"/>
      <c r="BH10" s="1"/>
      <c r="BI10" s="1"/>
      <c r="BJ10" s="1"/>
      <c r="BK10" s="1"/>
      <c r="BL10" s="1"/>
      <c r="BM10" s="1"/>
      <c r="BN10" s="1"/>
      <c r="BO10" s="1"/>
      <c r="BP10" s="1"/>
      <c r="BQ10" s="1"/>
      <c r="BR10" s="1"/>
      <c r="BS10" s="1"/>
    </row>
    <row r="11" spans="1:71" s="2" customFormat="1">
      <c r="A11" s="14" t="s">
        <v>26</v>
      </c>
      <c r="B11" s="15">
        <f t="shared" si="10"/>
        <v>59</v>
      </c>
      <c r="C11" s="15">
        <v>12</v>
      </c>
      <c r="D11" s="15">
        <v>24</v>
      </c>
      <c r="E11" s="15">
        <v>3</v>
      </c>
      <c r="F11" s="15">
        <v>19</v>
      </c>
      <c r="G11" s="15">
        <v>1</v>
      </c>
      <c r="H11" s="15">
        <f t="shared" si="0"/>
        <v>58</v>
      </c>
      <c r="I11" s="15">
        <f t="shared" si="11"/>
        <v>39</v>
      </c>
      <c r="J11" s="15">
        <f t="shared" si="1"/>
        <v>19</v>
      </c>
      <c r="K11" s="23">
        <f t="shared" si="2"/>
        <v>43.5</v>
      </c>
      <c r="L11" s="23">
        <f t="shared" si="3"/>
        <v>14.5</v>
      </c>
      <c r="M11" s="4">
        <f t="shared" si="4"/>
        <v>1.364576478442026</v>
      </c>
      <c r="N11" s="4">
        <f t="shared" si="5"/>
        <v>3.8414588206941236</v>
      </c>
      <c r="O11" s="23">
        <f t="shared" si="6"/>
        <v>14.5</v>
      </c>
      <c r="P11" s="23">
        <f t="shared" si="7"/>
        <v>29</v>
      </c>
      <c r="Q11" s="23">
        <f t="shared" si="8"/>
        <v>14.5</v>
      </c>
      <c r="R11" s="4">
        <f t="shared" si="9"/>
        <v>1.6400168207716022</v>
      </c>
      <c r="S11" s="4">
        <v>5.99</v>
      </c>
      <c r="T11" s="11">
        <v>59</v>
      </c>
      <c r="U11" s="11">
        <v>98</v>
      </c>
      <c r="V11" s="1"/>
      <c r="W11" s="1"/>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c r="BS11" s="1"/>
    </row>
    <row r="12" spans="1:71" s="2" customFormat="1">
      <c r="A12" s="14" t="s">
        <v>27</v>
      </c>
      <c r="B12" s="15">
        <f t="shared" si="10"/>
        <v>56</v>
      </c>
      <c r="C12" s="15">
        <v>13</v>
      </c>
      <c r="D12" s="15">
        <v>25</v>
      </c>
      <c r="E12" s="15">
        <v>0</v>
      </c>
      <c r="F12" s="15">
        <v>18</v>
      </c>
      <c r="G12" s="15">
        <v>0</v>
      </c>
      <c r="H12" s="15">
        <f t="shared" si="0"/>
        <v>56</v>
      </c>
      <c r="I12" s="15">
        <f t="shared" si="11"/>
        <v>38</v>
      </c>
      <c r="J12" s="15">
        <f t="shared" si="1"/>
        <v>18</v>
      </c>
      <c r="K12" s="23">
        <f t="shared" si="2"/>
        <v>42</v>
      </c>
      <c r="L12" s="23">
        <f t="shared" si="3"/>
        <v>14</v>
      </c>
      <c r="M12" s="4">
        <f t="shared" si="4"/>
        <v>1.2344267996967353</v>
      </c>
      <c r="N12" s="4">
        <f t="shared" si="5"/>
        <v>3.8414588206941236</v>
      </c>
      <c r="O12" s="23">
        <f t="shared" si="6"/>
        <v>14</v>
      </c>
      <c r="P12" s="23">
        <f t="shared" si="7"/>
        <v>28</v>
      </c>
      <c r="Q12" s="23">
        <f t="shared" si="8"/>
        <v>14</v>
      </c>
      <c r="R12" s="4">
        <f t="shared" si="9"/>
        <v>1.2392393980641052</v>
      </c>
      <c r="S12" s="4">
        <v>5.99</v>
      </c>
      <c r="T12" s="11">
        <v>56</v>
      </c>
      <c r="U12" s="11">
        <v>93</v>
      </c>
      <c r="V12" s="1"/>
      <c r="W12" s="1"/>
      <c r="X12" s="1"/>
      <c r="Y12" s="1"/>
      <c r="Z12" s="1"/>
      <c r="AA12" s="1"/>
      <c r="AB12" s="1"/>
      <c r="AC12" s="1"/>
      <c r="AD12" s="1"/>
      <c r="AE12" s="1"/>
      <c r="AF12" s="1"/>
      <c r="AG12" s="1"/>
      <c r="AH12" s="1"/>
      <c r="AI12" s="1"/>
      <c r="AJ12" s="1"/>
      <c r="AK12" s="1"/>
      <c r="AL12" s="1"/>
      <c r="AM12" s="1"/>
      <c r="AN12" s="1"/>
      <c r="AO12" s="1"/>
      <c r="AP12" s="1"/>
      <c r="AQ12" s="1"/>
      <c r="AR12" s="1"/>
      <c r="AS12" s="1"/>
      <c r="AT12" s="1"/>
      <c r="AU12" s="1"/>
      <c r="AV12" s="1"/>
      <c r="AW12" s="1"/>
      <c r="AX12" s="1"/>
      <c r="AY12" s="1"/>
      <c r="AZ12" s="1"/>
      <c r="BA12" s="1"/>
      <c r="BB12" s="1"/>
      <c r="BC12" s="1"/>
      <c r="BD12" s="1"/>
      <c r="BE12" s="1"/>
      <c r="BF12" s="1"/>
      <c r="BG12" s="1"/>
      <c r="BH12" s="1"/>
      <c r="BI12" s="1"/>
      <c r="BJ12" s="1"/>
      <c r="BK12" s="1"/>
      <c r="BL12" s="1"/>
      <c r="BM12" s="1"/>
      <c r="BN12" s="1"/>
      <c r="BO12" s="1"/>
      <c r="BP12" s="1"/>
      <c r="BQ12" s="1"/>
      <c r="BR12" s="1"/>
      <c r="BS12" s="1"/>
    </row>
    <row r="13" spans="1:71" s="3" customFormat="1">
      <c r="A13" s="14" t="s">
        <v>28</v>
      </c>
      <c r="B13" s="15">
        <f t="shared" si="10"/>
        <v>45</v>
      </c>
      <c r="C13" s="15">
        <v>6</v>
      </c>
      <c r="D13" s="15">
        <v>24</v>
      </c>
      <c r="E13" s="15">
        <v>2</v>
      </c>
      <c r="F13" s="15">
        <v>11</v>
      </c>
      <c r="G13" s="15">
        <v>2</v>
      </c>
      <c r="H13" s="15">
        <f t="shared" si="0"/>
        <v>43</v>
      </c>
      <c r="I13" s="15">
        <f t="shared" si="11"/>
        <v>32</v>
      </c>
      <c r="J13" s="15">
        <f t="shared" si="1"/>
        <v>11</v>
      </c>
      <c r="K13" s="23">
        <f t="shared" si="2"/>
        <v>32.25</v>
      </c>
      <c r="L13" s="23">
        <f t="shared" si="3"/>
        <v>10.75</v>
      </c>
      <c r="M13" s="4">
        <f t="shared" si="4"/>
        <v>8.8045090632562384E-2</v>
      </c>
      <c r="N13" s="4">
        <f t="shared" si="5"/>
        <v>3.8414588206941236</v>
      </c>
      <c r="O13" s="23">
        <f t="shared" si="6"/>
        <v>10.75</v>
      </c>
      <c r="P13" s="23">
        <f t="shared" si="7"/>
        <v>21.5</v>
      </c>
      <c r="Q13" s="23">
        <f t="shared" si="8"/>
        <v>10.75</v>
      </c>
      <c r="R13" s="4">
        <f t="shared" si="9"/>
        <v>1.5476914541371942</v>
      </c>
      <c r="S13" s="4">
        <v>5.99</v>
      </c>
      <c r="T13" s="11">
        <v>46</v>
      </c>
      <c r="U13" s="11">
        <v>77</v>
      </c>
      <c r="V13" s="1"/>
      <c r="W13" s="1"/>
      <c r="X13" s="1"/>
      <c r="Y13" s="1"/>
      <c r="Z13" s="1"/>
      <c r="AA13" s="1"/>
      <c r="AB13" s="1"/>
      <c r="AC13" s="1"/>
      <c r="AD13" s="1"/>
      <c r="AE13" s="1"/>
      <c r="AF13" s="1"/>
      <c r="AG13" s="1"/>
      <c r="AH13" s="1"/>
      <c r="AI13" s="1"/>
      <c r="AJ13" s="1"/>
      <c r="AK13" s="1"/>
      <c r="AL13" s="1"/>
      <c r="AM13" s="1"/>
      <c r="AN13" s="1"/>
      <c r="AO13" s="1"/>
      <c r="AP13" s="1"/>
      <c r="AQ13" s="1"/>
      <c r="AR13" s="1"/>
      <c r="AS13" s="1"/>
      <c r="AT13" s="1"/>
      <c r="AU13" s="1"/>
      <c r="AV13" s="1"/>
      <c r="AW13" s="1"/>
      <c r="AX13" s="1"/>
      <c r="AY13" s="1"/>
      <c r="AZ13" s="1"/>
      <c r="BA13" s="1"/>
      <c r="BB13" s="1"/>
      <c r="BC13" s="1"/>
      <c r="BD13" s="1"/>
      <c r="BE13" s="1"/>
      <c r="BF13" s="1"/>
      <c r="BG13" s="1"/>
      <c r="BH13" s="1"/>
      <c r="BI13" s="1"/>
      <c r="BJ13" s="1"/>
      <c r="BK13" s="1"/>
      <c r="BL13" s="1"/>
      <c r="BM13" s="1"/>
      <c r="BN13" s="1"/>
      <c r="BO13" s="1"/>
      <c r="BP13" s="1"/>
      <c r="BQ13" s="1"/>
      <c r="BR13" s="1"/>
      <c r="BS13" s="1"/>
    </row>
    <row r="14" spans="1:71" s="3" customFormat="1">
      <c r="A14" s="14" t="s">
        <v>29</v>
      </c>
      <c r="B14" s="15">
        <f t="shared" si="10"/>
        <v>49</v>
      </c>
      <c r="C14" s="15">
        <v>6</v>
      </c>
      <c r="D14" s="15">
        <v>25</v>
      </c>
      <c r="E14" s="15">
        <v>6</v>
      </c>
      <c r="F14" s="15">
        <v>12</v>
      </c>
      <c r="G14" s="15">
        <v>0</v>
      </c>
      <c r="H14" s="15">
        <f t="shared" si="0"/>
        <v>49</v>
      </c>
      <c r="I14" s="15">
        <f t="shared" si="11"/>
        <v>37</v>
      </c>
      <c r="J14" s="15">
        <f t="shared" si="1"/>
        <v>12</v>
      </c>
      <c r="K14" s="23">
        <f t="shared" si="2"/>
        <v>36.75</v>
      </c>
      <c r="L14" s="23">
        <f t="shared" si="3"/>
        <v>12.25</v>
      </c>
      <c r="M14" s="4">
        <f t="shared" si="4"/>
        <v>8.2478609884232251E-2</v>
      </c>
      <c r="N14" s="4">
        <f t="shared" si="5"/>
        <v>3.8414588206941236</v>
      </c>
      <c r="O14" s="23">
        <f t="shared" si="6"/>
        <v>12.25</v>
      </c>
      <c r="P14" s="23">
        <f t="shared" si="7"/>
        <v>24.5</v>
      </c>
      <c r="Q14" s="23">
        <f t="shared" si="8"/>
        <v>12.25</v>
      </c>
      <c r="R14" s="4">
        <f t="shared" si="9"/>
        <v>1.7899948694488097</v>
      </c>
      <c r="S14" s="4">
        <v>5.99</v>
      </c>
      <c r="T14" s="11">
        <v>49</v>
      </c>
      <c r="U14" s="11">
        <v>82</v>
      </c>
      <c r="V14" s="1"/>
      <c r="W14" s="1"/>
      <c r="X14" s="1"/>
      <c r="Y14" s="1"/>
      <c r="Z14" s="1"/>
      <c r="AA14" s="1"/>
      <c r="AB14" s="1"/>
      <c r="AC14" s="1"/>
      <c r="AD14" s="1"/>
      <c r="AE14" s="1"/>
      <c r="AF14" s="1"/>
      <c r="AG14" s="1"/>
      <c r="AH14" s="1"/>
      <c r="AI14" s="1"/>
      <c r="AJ14" s="1"/>
      <c r="AK14" s="1"/>
      <c r="AL14" s="1"/>
      <c r="AM14" s="1"/>
      <c r="AN14" s="1"/>
      <c r="AO14" s="1"/>
      <c r="AP14" s="1"/>
      <c r="AQ14" s="1"/>
      <c r="AR14" s="1"/>
      <c r="AS14" s="1"/>
      <c r="AT14" s="1"/>
      <c r="AU14" s="1"/>
      <c r="AV14" s="1"/>
      <c r="AW14" s="1"/>
      <c r="AX14" s="1"/>
      <c r="AY14" s="1"/>
      <c r="AZ14" s="1"/>
      <c r="BA14" s="1"/>
      <c r="BB14" s="1"/>
      <c r="BC14" s="1"/>
      <c r="BD14" s="1"/>
      <c r="BE14" s="1"/>
      <c r="BF14" s="1"/>
      <c r="BG14" s="1"/>
      <c r="BH14" s="1"/>
      <c r="BI14" s="1"/>
      <c r="BJ14" s="1"/>
      <c r="BK14" s="1"/>
      <c r="BL14" s="1"/>
      <c r="BM14" s="1"/>
      <c r="BN14" s="1"/>
      <c r="BO14" s="1"/>
      <c r="BP14" s="1"/>
      <c r="BQ14" s="1"/>
      <c r="BR14" s="1"/>
      <c r="BS14" s="1"/>
    </row>
    <row r="15" spans="1:71" s="3" customFormat="1">
      <c r="A15" s="14" t="s">
        <v>30</v>
      </c>
      <c r="B15" s="15">
        <f t="shared" si="10"/>
        <v>58</v>
      </c>
      <c r="C15" s="15">
        <v>17</v>
      </c>
      <c r="D15" s="15">
        <v>28</v>
      </c>
      <c r="E15" s="15">
        <v>3</v>
      </c>
      <c r="F15" s="15">
        <v>10</v>
      </c>
      <c r="G15" s="15">
        <v>0</v>
      </c>
      <c r="H15" s="15">
        <f t="shared" si="0"/>
        <v>58</v>
      </c>
      <c r="I15" s="15">
        <f t="shared" si="11"/>
        <v>48</v>
      </c>
      <c r="J15" s="15">
        <f t="shared" si="1"/>
        <v>10</v>
      </c>
      <c r="K15" s="23">
        <f t="shared" si="2"/>
        <v>43.5</v>
      </c>
      <c r="L15" s="23">
        <f t="shared" si="3"/>
        <v>14.5</v>
      </c>
      <c r="M15" s="4">
        <f t="shared" si="4"/>
        <v>1.364576478442026</v>
      </c>
      <c r="N15" s="4">
        <f t="shared" si="5"/>
        <v>3.8414588206941236</v>
      </c>
      <c r="O15" s="23">
        <f t="shared" si="6"/>
        <v>14.5</v>
      </c>
      <c r="P15" s="23">
        <f t="shared" si="7"/>
        <v>29</v>
      </c>
      <c r="Q15" s="23">
        <f t="shared" si="8"/>
        <v>14.5</v>
      </c>
      <c r="R15" s="4">
        <f t="shared" si="9"/>
        <v>1.3645764784420262</v>
      </c>
      <c r="S15" s="4">
        <v>5.99</v>
      </c>
      <c r="T15" s="11">
        <v>58</v>
      </c>
      <c r="U15" s="11">
        <v>97</v>
      </c>
      <c r="V15" s="1"/>
      <c r="W15" s="1"/>
      <c r="X15" s="1"/>
      <c r="Y15" s="1"/>
      <c r="Z15" s="1"/>
      <c r="AA15" s="1"/>
      <c r="AB15" s="1"/>
      <c r="AC15" s="1"/>
      <c r="AD15" s="1"/>
      <c r="AE15" s="1"/>
      <c r="AF15" s="1"/>
      <c r="AG15" s="1"/>
      <c r="AH15" s="1"/>
      <c r="AI15" s="1"/>
      <c r="AJ15" s="1"/>
      <c r="AK15" s="1"/>
      <c r="AL15" s="1"/>
      <c r="AM15" s="1"/>
      <c r="AN15" s="1"/>
      <c r="AO15" s="1"/>
      <c r="AP15" s="1"/>
      <c r="AQ15" s="1"/>
      <c r="AR15" s="1"/>
      <c r="AS15" s="1"/>
      <c r="AT15" s="1"/>
      <c r="AU15" s="1"/>
      <c r="AV15" s="1"/>
      <c r="AW15" s="1"/>
      <c r="AX15" s="1"/>
      <c r="AY15" s="1"/>
      <c r="AZ15" s="1"/>
      <c r="BA15" s="1"/>
      <c r="BB15" s="1"/>
      <c r="BC15" s="1"/>
      <c r="BD15" s="1"/>
      <c r="BE15" s="1"/>
      <c r="BF15" s="1"/>
      <c r="BG15" s="1"/>
      <c r="BH15" s="1"/>
      <c r="BI15" s="1"/>
      <c r="BJ15" s="1"/>
      <c r="BK15" s="1"/>
      <c r="BL15" s="1"/>
      <c r="BM15" s="1"/>
      <c r="BN15" s="1"/>
      <c r="BO15" s="1"/>
      <c r="BP15" s="1"/>
      <c r="BQ15" s="1"/>
      <c r="BR15" s="1"/>
      <c r="BS15" s="1"/>
    </row>
    <row r="16" spans="1:71" s="3" customFormat="1">
      <c r="A16" s="14" t="s">
        <v>31</v>
      </c>
      <c r="B16" s="15">
        <f t="shared" si="10"/>
        <v>60</v>
      </c>
      <c r="C16" s="15">
        <v>11</v>
      </c>
      <c r="D16" s="15">
        <v>30</v>
      </c>
      <c r="E16" s="15">
        <v>0</v>
      </c>
      <c r="F16" s="15">
        <v>17</v>
      </c>
      <c r="G16" s="15">
        <v>2</v>
      </c>
      <c r="H16" s="15">
        <f t="shared" si="0"/>
        <v>58</v>
      </c>
      <c r="I16" s="15">
        <f t="shared" si="11"/>
        <v>41</v>
      </c>
      <c r="J16" s="15">
        <f t="shared" si="1"/>
        <v>17</v>
      </c>
      <c r="K16" s="23">
        <f t="shared" si="2"/>
        <v>43.5</v>
      </c>
      <c r="L16" s="23">
        <f t="shared" si="3"/>
        <v>14.5</v>
      </c>
      <c r="M16" s="4">
        <f t="shared" si="4"/>
        <v>0.75809804357890342</v>
      </c>
      <c r="N16" s="4">
        <f t="shared" si="5"/>
        <v>3.8414588206941236</v>
      </c>
      <c r="O16" s="23">
        <f t="shared" si="6"/>
        <v>14.5</v>
      </c>
      <c r="P16" s="23">
        <f t="shared" si="7"/>
        <v>29</v>
      </c>
      <c r="Q16" s="23">
        <f t="shared" si="8"/>
        <v>14.5</v>
      </c>
      <c r="R16" s="4">
        <f t="shared" si="9"/>
        <v>1.144702942944678</v>
      </c>
      <c r="S16" s="4">
        <v>5.99</v>
      </c>
      <c r="T16" s="11">
        <v>60</v>
      </c>
      <c r="U16" s="11">
        <v>100</v>
      </c>
      <c r="V16" s="1"/>
      <c r="W16" s="1"/>
      <c r="X16" s="1"/>
      <c r="Y16" s="1"/>
      <c r="Z16" s="1"/>
      <c r="AA16" s="1"/>
      <c r="AB16" s="1"/>
      <c r="AC16" s="1"/>
      <c r="AD16" s="1"/>
      <c r="AE16" s="1"/>
      <c r="AF16" s="1"/>
      <c r="AG16" s="1"/>
      <c r="AH16" s="1"/>
      <c r="AI16" s="1"/>
      <c r="AJ16" s="1"/>
      <c r="AK16" s="1"/>
      <c r="AL16" s="1"/>
      <c r="AM16" s="1"/>
      <c r="AN16" s="1"/>
      <c r="AO16" s="1"/>
      <c r="AP16" s="1"/>
      <c r="AQ16" s="1"/>
      <c r="AR16" s="1"/>
      <c r="AS16" s="1"/>
      <c r="AT16" s="1"/>
      <c r="AU16" s="1"/>
      <c r="AV16" s="1"/>
      <c r="AW16" s="1"/>
      <c r="AX16" s="1"/>
      <c r="AY16" s="1"/>
      <c r="AZ16" s="1"/>
      <c r="BA16" s="1"/>
      <c r="BB16" s="1"/>
      <c r="BC16" s="1"/>
      <c r="BD16" s="1"/>
      <c r="BE16" s="1"/>
      <c r="BF16" s="1"/>
      <c r="BG16" s="1"/>
      <c r="BH16" s="1"/>
      <c r="BI16" s="1"/>
      <c r="BJ16" s="1"/>
      <c r="BK16" s="1"/>
      <c r="BL16" s="1"/>
      <c r="BM16" s="1"/>
      <c r="BN16" s="1"/>
      <c r="BO16" s="1"/>
      <c r="BP16" s="1"/>
      <c r="BQ16" s="1"/>
      <c r="BR16" s="1"/>
      <c r="BS16" s="1"/>
    </row>
    <row r="17" spans="1:71" s="3" customFormat="1">
      <c r="A17" s="14" t="s">
        <v>32</v>
      </c>
      <c r="B17" s="15">
        <f t="shared" si="10"/>
        <v>60</v>
      </c>
      <c r="C17" s="15">
        <v>13</v>
      </c>
      <c r="D17" s="15">
        <v>31</v>
      </c>
      <c r="E17" s="15">
        <v>2</v>
      </c>
      <c r="F17" s="15">
        <v>11</v>
      </c>
      <c r="G17" s="15">
        <v>3</v>
      </c>
      <c r="H17" s="15">
        <f t="shared" si="0"/>
        <v>57</v>
      </c>
      <c r="I17" s="15">
        <f t="shared" si="11"/>
        <v>46</v>
      </c>
      <c r="J17" s="15">
        <f t="shared" si="1"/>
        <v>11</v>
      </c>
      <c r="K17" s="23">
        <f t="shared" si="2"/>
        <v>42.75</v>
      </c>
      <c r="L17" s="23">
        <f t="shared" si="3"/>
        <v>14.25</v>
      </c>
      <c r="M17" s="4">
        <f t="shared" si="4"/>
        <v>0.99413484677243436</v>
      </c>
      <c r="N17" s="4">
        <f t="shared" si="5"/>
        <v>3.8414588206941236</v>
      </c>
      <c r="O17" s="23">
        <f t="shared" si="6"/>
        <v>14.25</v>
      </c>
      <c r="P17" s="23">
        <f t="shared" si="7"/>
        <v>28.5</v>
      </c>
      <c r="Q17" s="23">
        <f t="shared" si="8"/>
        <v>14.25</v>
      </c>
      <c r="R17" s="4">
        <f t="shared" si="9"/>
        <v>1.0344928412495136</v>
      </c>
      <c r="S17" s="4">
        <v>5.99</v>
      </c>
      <c r="T17" s="11">
        <v>60</v>
      </c>
      <c r="U17" s="11">
        <v>100</v>
      </c>
      <c r="V17" s="1"/>
      <c r="W17" s="1"/>
      <c r="X17" s="1"/>
      <c r="Y17" s="1"/>
      <c r="Z17" s="1"/>
      <c r="AA17" s="1"/>
      <c r="AB17" s="1"/>
      <c r="AC17" s="1"/>
      <c r="AD17" s="1"/>
      <c r="AE17" s="1"/>
      <c r="AF17" s="1"/>
      <c r="AG17" s="1"/>
      <c r="AH17" s="1"/>
      <c r="AI17" s="1"/>
      <c r="AJ17" s="1"/>
      <c r="AK17" s="1"/>
      <c r="AL17" s="1"/>
      <c r="AM17" s="1"/>
      <c r="AN17" s="1"/>
      <c r="AO17" s="1"/>
      <c r="AP17" s="1"/>
      <c r="AQ17" s="1"/>
      <c r="AR17" s="1"/>
      <c r="AS17" s="1"/>
      <c r="AT17" s="1"/>
      <c r="AU17" s="1"/>
      <c r="AV17" s="1"/>
      <c r="AW17" s="1"/>
      <c r="AX17" s="1"/>
      <c r="AY17" s="1"/>
      <c r="AZ17" s="1"/>
      <c r="BA17" s="1"/>
      <c r="BB17" s="1"/>
      <c r="BC17" s="1"/>
      <c r="BD17" s="1"/>
      <c r="BE17" s="1"/>
      <c r="BF17" s="1"/>
      <c r="BG17" s="1"/>
      <c r="BH17" s="1"/>
      <c r="BI17" s="1"/>
      <c r="BJ17" s="1"/>
      <c r="BK17" s="1"/>
      <c r="BL17" s="1"/>
      <c r="BM17" s="1"/>
      <c r="BN17" s="1"/>
      <c r="BO17" s="1"/>
      <c r="BP17" s="1"/>
      <c r="BQ17" s="1"/>
      <c r="BR17" s="1"/>
      <c r="BS17" s="1"/>
    </row>
    <row r="18" spans="1:71" s="3" customFormat="1">
      <c r="A18" s="14" t="s">
        <v>33</v>
      </c>
      <c r="B18" s="15">
        <f t="shared" si="10"/>
        <v>60</v>
      </c>
      <c r="C18" s="15">
        <v>15</v>
      </c>
      <c r="D18" s="15">
        <v>29</v>
      </c>
      <c r="E18" s="15">
        <v>0</v>
      </c>
      <c r="F18" s="15">
        <v>14</v>
      </c>
      <c r="G18" s="15">
        <v>2</v>
      </c>
      <c r="H18" s="15">
        <f t="shared" si="0"/>
        <v>58</v>
      </c>
      <c r="I18" s="15">
        <f t="shared" si="11"/>
        <v>44</v>
      </c>
      <c r="J18" s="15">
        <f t="shared" si="1"/>
        <v>14</v>
      </c>
      <c r="K18" s="23">
        <f t="shared" si="2"/>
        <v>43.5</v>
      </c>
      <c r="L18" s="23">
        <f t="shared" si="3"/>
        <v>14.5</v>
      </c>
      <c r="M18" s="4">
        <f t="shared" si="4"/>
        <v>0.15161960871578067</v>
      </c>
      <c r="N18" s="4">
        <f t="shared" si="5"/>
        <v>3.8414588206941236</v>
      </c>
      <c r="O18" s="23">
        <f t="shared" si="6"/>
        <v>14.5</v>
      </c>
      <c r="P18" s="23">
        <f t="shared" si="7"/>
        <v>29</v>
      </c>
      <c r="Q18" s="23">
        <f t="shared" si="8"/>
        <v>14.5</v>
      </c>
      <c r="R18" s="4">
        <f t="shared" si="9"/>
        <v>0.18569533817705186</v>
      </c>
      <c r="S18" s="4">
        <v>5.99</v>
      </c>
      <c r="T18" s="11">
        <v>60</v>
      </c>
      <c r="U18" s="11">
        <v>100</v>
      </c>
      <c r="V18" s="1"/>
      <c r="W18" s="1"/>
      <c r="X18" s="1"/>
      <c r="Y18" s="1"/>
      <c r="Z18" s="1"/>
      <c r="AA18" s="1"/>
      <c r="AB18" s="1"/>
      <c r="AC18" s="1"/>
      <c r="AD18" s="1"/>
      <c r="AE18" s="1"/>
      <c r="AF18" s="1"/>
      <c r="AG18" s="1"/>
      <c r="AH18" s="1"/>
      <c r="AI18" s="1"/>
      <c r="AJ18" s="1"/>
      <c r="AK18" s="1"/>
      <c r="AL18" s="1"/>
      <c r="AM18" s="1"/>
      <c r="AN18" s="1"/>
      <c r="AO18" s="1"/>
      <c r="AP18" s="1"/>
      <c r="AQ18" s="1"/>
      <c r="AR18" s="1"/>
      <c r="AS18" s="1"/>
      <c r="AT18" s="1"/>
      <c r="AU18" s="1"/>
      <c r="AV18" s="1"/>
      <c r="AW18" s="1"/>
      <c r="AX18" s="1"/>
      <c r="AY18" s="1"/>
      <c r="AZ18" s="1"/>
      <c r="BA18" s="1"/>
      <c r="BB18" s="1"/>
      <c r="BC18" s="1"/>
      <c r="BD18" s="1"/>
      <c r="BE18" s="1"/>
      <c r="BF18" s="1"/>
      <c r="BG18" s="1"/>
      <c r="BH18" s="1"/>
      <c r="BI18" s="1"/>
      <c r="BJ18" s="1"/>
      <c r="BK18" s="1"/>
      <c r="BL18" s="1"/>
      <c r="BM18" s="1"/>
      <c r="BN18" s="1"/>
      <c r="BO18" s="1"/>
      <c r="BP18" s="1"/>
      <c r="BQ18" s="1"/>
      <c r="BR18" s="1"/>
      <c r="BS18" s="1"/>
    </row>
    <row r="19" spans="1:71" s="3" customFormat="1">
      <c r="A19" s="14" t="s">
        <v>34</v>
      </c>
      <c r="B19" s="15">
        <f t="shared" si="10"/>
        <v>56</v>
      </c>
      <c r="C19" s="15">
        <v>13</v>
      </c>
      <c r="D19" s="15">
        <v>27</v>
      </c>
      <c r="E19" s="15">
        <v>2</v>
      </c>
      <c r="F19" s="15">
        <v>12</v>
      </c>
      <c r="G19" s="15">
        <v>2</v>
      </c>
      <c r="H19" s="15">
        <f t="shared" si="0"/>
        <v>54</v>
      </c>
      <c r="I19" s="15">
        <f t="shared" si="11"/>
        <v>42</v>
      </c>
      <c r="J19" s="15">
        <f t="shared" si="1"/>
        <v>12</v>
      </c>
      <c r="K19" s="23">
        <f t="shared" si="2"/>
        <v>40.5</v>
      </c>
      <c r="L19" s="23">
        <f t="shared" si="3"/>
        <v>13.5</v>
      </c>
      <c r="M19" s="4">
        <f t="shared" si="4"/>
        <v>0.47140452079103168</v>
      </c>
      <c r="N19" s="4">
        <f t="shared" si="5"/>
        <v>3.8414588206941236</v>
      </c>
      <c r="O19" s="23">
        <f t="shared" si="6"/>
        <v>13.5</v>
      </c>
      <c r="P19" s="23">
        <f t="shared" si="7"/>
        <v>27</v>
      </c>
      <c r="Q19" s="23">
        <f t="shared" si="8"/>
        <v>13.5</v>
      </c>
      <c r="R19" s="4">
        <f t="shared" si="9"/>
        <v>0.43033148291193518</v>
      </c>
      <c r="S19" s="4">
        <v>5.99</v>
      </c>
      <c r="T19" s="11">
        <v>56</v>
      </c>
      <c r="U19" s="11">
        <v>93</v>
      </c>
      <c r="V19" s="1"/>
      <c r="W19" s="1"/>
      <c r="X19" s="1"/>
      <c r="Y19" s="1"/>
      <c r="Z19" s="1"/>
      <c r="AA19" s="1"/>
      <c r="AB19" s="1"/>
      <c r="AC19" s="1"/>
      <c r="AD19" s="1"/>
      <c r="AE19" s="1"/>
      <c r="AF19" s="1"/>
      <c r="AG19" s="1"/>
      <c r="AH19" s="1"/>
      <c r="AI19" s="1"/>
      <c r="AJ19" s="1"/>
      <c r="AK19" s="1"/>
      <c r="AL19" s="1"/>
      <c r="AM19" s="1"/>
      <c r="AN19" s="1"/>
      <c r="AO19" s="1"/>
      <c r="AP19" s="1"/>
      <c r="AQ19" s="1"/>
      <c r="AR19" s="1"/>
      <c r="AS19" s="1"/>
      <c r="AT19" s="1"/>
      <c r="AU19" s="1"/>
      <c r="AV19" s="1"/>
      <c r="AW19" s="1"/>
      <c r="AX19" s="1"/>
      <c r="AY19" s="1"/>
      <c r="AZ19" s="1"/>
      <c r="BA19" s="1"/>
      <c r="BB19" s="1"/>
      <c r="BC19" s="1"/>
      <c r="BD19" s="1"/>
      <c r="BE19" s="1"/>
      <c r="BF19" s="1"/>
      <c r="BG19" s="1"/>
      <c r="BH19" s="1"/>
      <c r="BI19" s="1"/>
      <c r="BJ19" s="1"/>
      <c r="BK19" s="1"/>
      <c r="BL19" s="1"/>
      <c r="BM19" s="1"/>
      <c r="BN19" s="1"/>
      <c r="BO19" s="1"/>
      <c r="BP19" s="1"/>
      <c r="BQ19" s="1"/>
      <c r="BR19" s="1"/>
      <c r="BS19" s="1"/>
    </row>
    <row r="20" spans="1:71" s="3" customFormat="1">
      <c r="A20" s="14" t="s">
        <v>35</v>
      </c>
      <c r="B20" s="15">
        <f t="shared" si="10"/>
        <v>56</v>
      </c>
      <c r="C20" s="15">
        <v>8</v>
      </c>
      <c r="D20" s="15">
        <v>28</v>
      </c>
      <c r="E20" s="15">
        <v>2</v>
      </c>
      <c r="F20" s="15">
        <v>17</v>
      </c>
      <c r="G20" s="15">
        <v>1</v>
      </c>
      <c r="H20" s="15">
        <f t="shared" si="0"/>
        <v>55</v>
      </c>
      <c r="I20" s="15">
        <f t="shared" si="11"/>
        <v>38</v>
      </c>
      <c r="J20" s="15">
        <f t="shared" si="1"/>
        <v>17</v>
      </c>
      <c r="K20" s="23">
        <f t="shared" si="2"/>
        <v>41.25</v>
      </c>
      <c r="L20" s="23">
        <f t="shared" si="3"/>
        <v>13.75</v>
      </c>
      <c r="M20" s="4">
        <f t="shared" si="4"/>
        <v>1.0120486274099798</v>
      </c>
      <c r="N20" s="4">
        <f t="shared" si="5"/>
        <v>3.8414588206941236</v>
      </c>
      <c r="O20" s="23">
        <f t="shared" si="6"/>
        <v>13.75</v>
      </c>
      <c r="P20" s="23">
        <f t="shared" si="7"/>
        <v>27.5</v>
      </c>
      <c r="Q20" s="23">
        <f t="shared" si="8"/>
        <v>13.75</v>
      </c>
      <c r="R20" s="4">
        <f t="shared" si="9"/>
        <v>1.7837651700316894</v>
      </c>
      <c r="S20" s="4">
        <v>5.99</v>
      </c>
      <c r="T20" s="11">
        <v>56</v>
      </c>
      <c r="U20" s="11">
        <v>93</v>
      </c>
      <c r="V20" s="1"/>
      <c r="W20" s="1"/>
      <c r="X20" s="1"/>
      <c r="Y20" s="1"/>
      <c r="Z20" s="1"/>
      <c r="AA20" s="1"/>
      <c r="AB20" s="1"/>
      <c r="AC20" s="1"/>
      <c r="AD20" s="1"/>
      <c r="AE20" s="1"/>
      <c r="AF20" s="1"/>
      <c r="AG20" s="1"/>
      <c r="AH20" s="1"/>
      <c r="AI20" s="1"/>
      <c r="AJ20" s="1"/>
      <c r="AK20" s="1"/>
      <c r="AL20" s="1"/>
      <c r="AM20" s="1"/>
      <c r="AN20" s="1"/>
      <c r="AO20" s="1"/>
      <c r="AP20" s="1"/>
      <c r="AQ20" s="1"/>
      <c r="AR20" s="1"/>
      <c r="AS20" s="1"/>
      <c r="AT20" s="1"/>
      <c r="AU20" s="1"/>
      <c r="AV20" s="1"/>
      <c r="AW20" s="1"/>
      <c r="AX20" s="1"/>
      <c r="AY20" s="1"/>
      <c r="AZ20" s="1"/>
      <c r="BA20" s="1"/>
      <c r="BB20" s="1"/>
      <c r="BC20" s="1"/>
      <c r="BD20" s="1"/>
      <c r="BE20" s="1"/>
      <c r="BF20" s="1"/>
      <c r="BG20" s="1"/>
      <c r="BH20" s="1"/>
      <c r="BI20" s="1"/>
      <c r="BJ20" s="1"/>
      <c r="BK20" s="1"/>
      <c r="BL20" s="1"/>
      <c r="BM20" s="1"/>
      <c r="BN20" s="1"/>
      <c r="BO20" s="1"/>
      <c r="BP20" s="1"/>
      <c r="BQ20" s="1"/>
      <c r="BR20" s="1"/>
      <c r="BS20" s="1"/>
    </row>
    <row r="21" spans="1:71" s="3" customFormat="1">
      <c r="A21" s="14" t="s">
        <v>36</v>
      </c>
      <c r="B21" s="15">
        <f t="shared" si="10"/>
        <v>58</v>
      </c>
      <c r="C21" s="15">
        <v>15</v>
      </c>
      <c r="D21" s="15">
        <v>26</v>
      </c>
      <c r="E21" s="15">
        <v>0</v>
      </c>
      <c r="F21" s="15">
        <v>14</v>
      </c>
      <c r="G21" s="15">
        <v>3</v>
      </c>
      <c r="H21" s="15">
        <f t="shared" si="0"/>
        <v>55</v>
      </c>
      <c r="I21" s="15">
        <f t="shared" si="11"/>
        <v>41</v>
      </c>
      <c r="J21" s="15">
        <f t="shared" si="1"/>
        <v>14</v>
      </c>
      <c r="K21" s="23">
        <f t="shared" si="2"/>
        <v>41.25</v>
      </c>
      <c r="L21" s="23">
        <f t="shared" si="3"/>
        <v>13.75</v>
      </c>
      <c r="M21" s="4">
        <f t="shared" si="4"/>
        <v>7.7849894416152296E-2</v>
      </c>
      <c r="N21" s="4">
        <f t="shared" si="5"/>
        <v>3.8414588206941236</v>
      </c>
      <c r="O21" s="23">
        <f t="shared" si="6"/>
        <v>13.75</v>
      </c>
      <c r="P21" s="23">
        <f t="shared" si="7"/>
        <v>27.5</v>
      </c>
      <c r="Q21" s="23">
        <f t="shared" si="8"/>
        <v>13.75</v>
      </c>
      <c r="R21" s="4">
        <f t="shared" si="9"/>
        <v>0.44721359549995793</v>
      </c>
      <c r="S21" s="4">
        <v>5.99</v>
      </c>
      <c r="T21" s="11">
        <v>58</v>
      </c>
      <c r="U21" s="11">
        <v>97</v>
      </c>
      <c r="V21" s="1"/>
      <c r="W21" s="1"/>
      <c r="X21" s="1"/>
      <c r="Y21" s="1"/>
      <c r="Z21" s="1"/>
      <c r="AA21" s="1"/>
      <c r="AB21" s="1"/>
      <c r="AC21" s="1"/>
      <c r="AD21" s="1"/>
      <c r="AE21" s="1"/>
      <c r="AF21" s="1"/>
      <c r="AG21" s="1"/>
      <c r="AH21" s="1"/>
      <c r="AI21" s="1"/>
      <c r="AJ21" s="1"/>
      <c r="AK21" s="1"/>
      <c r="AL21" s="1"/>
      <c r="AM21" s="1"/>
      <c r="AN21" s="1"/>
      <c r="AO21" s="1"/>
      <c r="AP21" s="1"/>
      <c r="AQ21" s="1"/>
      <c r="AR21" s="1"/>
      <c r="AS21" s="1"/>
      <c r="AT21" s="1"/>
      <c r="AU21" s="1"/>
      <c r="AV21" s="1"/>
      <c r="AW21" s="1"/>
      <c r="AX21" s="1"/>
      <c r="AY21" s="1"/>
      <c r="AZ21" s="1"/>
      <c r="BA21" s="1"/>
      <c r="BB21" s="1"/>
      <c r="BC21" s="1"/>
      <c r="BD21" s="1"/>
      <c r="BE21" s="1"/>
      <c r="BF21" s="1"/>
      <c r="BG21" s="1"/>
      <c r="BH21" s="1"/>
      <c r="BI21" s="1"/>
      <c r="BJ21" s="1"/>
      <c r="BK21" s="1"/>
      <c r="BL21" s="1"/>
      <c r="BM21" s="1"/>
      <c r="BN21" s="1"/>
      <c r="BO21" s="1"/>
      <c r="BP21" s="1"/>
      <c r="BQ21" s="1"/>
      <c r="BR21" s="1"/>
      <c r="BS21" s="1"/>
    </row>
    <row r="22" spans="1:71" s="3" customFormat="1">
      <c r="A22" s="14" t="s">
        <v>37</v>
      </c>
      <c r="B22" s="15">
        <f t="shared" si="10"/>
        <v>27</v>
      </c>
      <c r="C22" s="15">
        <v>7</v>
      </c>
      <c r="D22" s="15">
        <v>8</v>
      </c>
      <c r="E22" s="15"/>
      <c r="F22" s="15">
        <v>9</v>
      </c>
      <c r="G22" s="15">
        <v>3</v>
      </c>
      <c r="H22" s="15">
        <f t="shared" si="0"/>
        <v>24</v>
      </c>
      <c r="I22" s="15">
        <f t="shared" si="11"/>
        <v>15</v>
      </c>
      <c r="J22" s="15">
        <f t="shared" si="1"/>
        <v>9</v>
      </c>
      <c r="K22" s="23">
        <f t="shared" si="2"/>
        <v>18</v>
      </c>
      <c r="L22" s="23">
        <f t="shared" si="3"/>
        <v>6</v>
      </c>
      <c r="M22" s="4">
        <f t="shared" si="4"/>
        <v>1.4142135623730951</v>
      </c>
      <c r="N22" s="4">
        <f t="shared" si="5"/>
        <v>3.8414588206941236</v>
      </c>
      <c r="O22" s="23">
        <f t="shared" si="6"/>
        <v>6</v>
      </c>
      <c r="P22" s="23">
        <f t="shared" si="7"/>
        <v>12</v>
      </c>
      <c r="Q22" s="23">
        <f t="shared" si="8"/>
        <v>6</v>
      </c>
      <c r="R22" s="4">
        <f t="shared" si="9"/>
        <v>1.7320508075688772</v>
      </c>
      <c r="S22" s="4">
        <v>5.99</v>
      </c>
      <c r="T22" s="11">
        <v>27</v>
      </c>
      <c r="U22" s="11">
        <v>45</v>
      </c>
      <c r="V22" s="1"/>
      <c r="W22" s="1"/>
      <c r="X22" s="1"/>
      <c r="Y22" s="1"/>
      <c r="Z22" s="1"/>
      <c r="AA22" s="1"/>
      <c r="AB22" s="1"/>
      <c r="AC22" s="1"/>
      <c r="AD22" s="1"/>
      <c r="AE22" s="1"/>
      <c r="AF22" s="1"/>
      <c r="AG22" s="1"/>
      <c r="AH22" s="1"/>
      <c r="AI22" s="1"/>
      <c r="AJ22" s="1"/>
      <c r="AK22" s="1"/>
      <c r="AL22" s="1"/>
      <c r="AM22" s="1"/>
      <c r="AN22" s="1"/>
      <c r="AO22" s="1"/>
      <c r="AP22" s="1"/>
      <c r="AQ22" s="1"/>
      <c r="AR22" s="1"/>
      <c r="AS22" s="1"/>
      <c r="AT22" s="1"/>
      <c r="AU22" s="1"/>
      <c r="AV22" s="1"/>
      <c r="AW22" s="1"/>
      <c r="AX22" s="1"/>
      <c r="AY22" s="1"/>
      <c r="AZ22" s="1"/>
      <c r="BA22" s="1"/>
      <c r="BB22" s="1"/>
      <c r="BC22" s="1"/>
      <c r="BD22" s="1"/>
      <c r="BE22" s="1"/>
      <c r="BF22" s="1"/>
      <c r="BG22" s="1"/>
      <c r="BH22" s="1"/>
      <c r="BI22" s="1"/>
      <c r="BJ22" s="1"/>
      <c r="BK22" s="1"/>
      <c r="BL22" s="1"/>
      <c r="BM22" s="1"/>
      <c r="BN22" s="1"/>
      <c r="BO22" s="1"/>
      <c r="BP22" s="1"/>
      <c r="BQ22" s="1"/>
      <c r="BR22" s="1"/>
      <c r="BS22" s="1"/>
    </row>
    <row r="23" spans="1:71" s="3" customFormat="1">
      <c r="A23" s="16" t="s">
        <v>38</v>
      </c>
      <c r="B23" s="15">
        <f t="shared" si="10"/>
        <v>60</v>
      </c>
      <c r="C23" s="19">
        <v>5</v>
      </c>
      <c r="D23" s="15">
        <v>13</v>
      </c>
      <c r="E23" s="15">
        <v>0</v>
      </c>
      <c r="F23" s="15">
        <v>42</v>
      </c>
      <c r="G23" s="15">
        <v>0</v>
      </c>
      <c r="H23" s="15">
        <f t="shared" si="0"/>
        <v>60</v>
      </c>
      <c r="I23" s="15">
        <f t="shared" si="11"/>
        <v>18</v>
      </c>
      <c r="J23" s="15">
        <f t="shared" si="1"/>
        <v>42</v>
      </c>
      <c r="K23" s="23">
        <f t="shared" si="2"/>
        <v>45</v>
      </c>
      <c r="L23" s="23">
        <f t="shared" si="3"/>
        <v>15</v>
      </c>
      <c r="M23" s="22">
        <f t="shared" si="4"/>
        <v>8.0498447189992426</v>
      </c>
      <c r="N23" s="4">
        <f t="shared" si="5"/>
        <v>3.8414588206941236</v>
      </c>
      <c r="O23" s="23">
        <f t="shared" si="6"/>
        <v>15</v>
      </c>
      <c r="P23" s="23">
        <f t="shared" si="7"/>
        <v>30</v>
      </c>
      <c r="Q23" s="23">
        <f t="shared" si="8"/>
        <v>15</v>
      </c>
      <c r="R23" s="22">
        <f t="shared" si="9"/>
        <v>8.0560536244491328</v>
      </c>
      <c r="S23" s="4">
        <v>5.99</v>
      </c>
      <c r="T23" s="11">
        <v>60</v>
      </c>
      <c r="U23" s="11">
        <v>100</v>
      </c>
      <c r="V23" s="1"/>
      <c r="W23" s="1"/>
      <c r="X23" s="1"/>
      <c r="Y23" s="1"/>
      <c r="Z23" s="1"/>
      <c r="AA23" s="1"/>
      <c r="AB23" s="1"/>
      <c r="AC23" s="1"/>
      <c r="AD23" s="1"/>
      <c r="AE23" s="1"/>
      <c r="AF23" s="1"/>
      <c r="AG23" s="1"/>
      <c r="AH23" s="1"/>
      <c r="AI23" s="1"/>
      <c r="AJ23" s="1"/>
      <c r="AK23" s="1"/>
      <c r="AL23" s="1"/>
      <c r="AM23" s="1"/>
      <c r="AN23" s="1"/>
      <c r="AO23" s="1"/>
      <c r="AP23" s="1"/>
      <c r="AQ23" s="1"/>
      <c r="AR23" s="1"/>
      <c r="AS23" s="1"/>
      <c r="AT23" s="1"/>
      <c r="AU23" s="1"/>
      <c r="AV23" s="1"/>
      <c r="AW23" s="1"/>
      <c r="AX23" s="1"/>
      <c r="AY23" s="1"/>
      <c r="AZ23" s="1"/>
      <c r="BA23" s="1"/>
      <c r="BB23" s="1"/>
      <c r="BC23" s="1"/>
      <c r="BD23" s="1"/>
      <c r="BE23" s="1"/>
      <c r="BF23" s="1"/>
      <c r="BG23" s="1"/>
      <c r="BH23" s="1"/>
      <c r="BI23" s="1"/>
      <c r="BJ23" s="1"/>
      <c r="BK23" s="1"/>
      <c r="BL23" s="1"/>
      <c r="BM23" s="1"/>
      <c r="BN23" s="1"/>
      <c r="BO23" s="1"/>
      <c r="BP23" s="1"/>
      <c r="BQ23" s="1"/>
      <c r="BR23" s="1"/>
      <c r="BS23" s="1"/>
    </row>
    <row r="24" spans="1:71" s="3" customFormat="1">
      <c r="A24" s="16" t="s">
        <v>39</v>
      </c>
      <c r="B24" s="15">
        <f t="shared" si="10"/>
        <v>60</v>
      </c>
      <c r="C24" s="15">
        <v>18</v>
      </c>
      <c r="D24" s="15">
        <v>21</v>
      </c>
      <c r="E24" s="15">
        <v>4</v>
      </c>
      <c r="F24" s="15">
        <v>15</v>
      </c>
      <c r="G24" s="15">
        <v>2</v>
      </c>
      <c r="H24" s="15">
        <f t="shared" si="0"/>
        <v>58</v>
      </c>
      <c r="I24" s="15">
        <f t="shared" si="11"/>
        <v>43</v>
      </c>
      <c r="J24" s="15">
        <f t="shared" si="1"/>
        <v>15</v>
      </c>
      <c r="K24" s="23">
        <f t="shared" si="2"/>
        <v>43.5</v>
      </c>
      <c r="L24" s="23">
        <f t="shared" si="3"/>
        <v>14.5</v>
      </c>
      <c r="M24" s="4">
        <f t="shared" si="4"/>
        <v>0.15161960871578067</v>
      </c>
      <c r="N24" s="4">
        <f t="shared" si="5"/>
        <v>3.8414588206941236</v>
      </c>
      <c r="O24" s="23">
        <f t="shared" si="6"/>
        <v>14.5</v>
      </c>
      <c r="P24" s="23">
        <f t="shared" si="7"/>
        <v>29</v>
      </c>
      <c r="Q24" s="23">
        <f t="shared" si="8"/>
        <v>14.5</v>
      </c>
      <c r="R24" s="4">
        <f t="shared" si="9"/>
        <v>1.7518463166731775</v>
      </c>
      <c r="S24" s="4">
        <v>5.99</v>
      </c>
      <c r="T24" s="11">
        <v>60</v>
      </c>
      <c r="U24" s="11">
        <v>100</v>
      </c>
      <c r="V24" s="1"/>
      <c r="W24" s="1"/>
      <c r="X24" s="1"/>
      <c r="Y24" s="1"/>
      <c r="Z24" s="1"/>
      <c r="AA24" s="1"/>
      <c r="AB24" s="1"/>
      <c r="AC24" s="1"/>
      <c r="AD24" s="1"/>
      <c r="AE24" s="1"/>
      <c r="AF24" s="1"/>
      <c r="AG24" s="1"/>
      <c r="AH24" s="1"/>
      <c r="AI24" s="1"/>
      <c r="AJ24" s="1"/>
      <c r="AK24" s="1"/>
      <c r="AL24" s="1"/>
      <c r="AM24" s="1"/>
      <c r="AN24" s="1"/>
      <c r="AO24" s="1"/>
      <c r="AP24" s="1"/>
      <c r="AQ24" s="1"/>
      <c r="AR24" s="1"/>
      <c r="AS24" s="1"/>
      <c r="AT24" s="1"/>
      <c r="AU24" s="1"/>
      <c r="AV24" s="1"/>
      <c r="AW24" s="1"/>
      <c r="AX24" s="1"/>
      <c r="AY24" s="1"/>
      <c r="AZ24" s="1"/>
      <c r="BA24" s="1"/>
      <c r="BB24" s="1"/>
      <c r="BC24" s="1"/>
      <c r="BD24" s="1"/>
      <c r="BE24" s="1"/>
      <c r="BF24" s="1"/>
      <c r="BG24" s="1"/>
      <c r="BH24" s="1"/>
      <c r="BI24" s="1"/>
      <c r="BJ24" s="1"/>
      <c r="BK24" s="1"/>
      <c r="BL24" s="1"/>
      <c r="BM24" s="1"/>
      <c r="BN24" s="1"/>
      <c r="BO24" s="1"/>
      <c r="BP24" s="1"/>
      <c r="BQ24" s="1"/>
      <c r="BR24" s="1"/>
      <c r="BS24" s="1"/>
    </row>
    <row r="25" spans="1:71" s="3" customFormat="1">
      <c r="A25" s="14" t="s">
        <v>40</v>
      </c>
      <c r="B25" s="15">
        <f t="shared" si="10"/>
        <v>60</v>
      </c>
      <c r="C25" s="15">
        <v>17</v>
      </c>
      <c r="D25" s="15">
        <v>26</v>
      </c>
      <c r="E25" s="15">
        <v>3</v>
      </c>
      <c r="F25" s="15">
        <v>11</v>
      </c>
      <c r="G25" s="15">
        <v>3</v>
      </c>
      <c r="H25" s="15">
        <f t="shared" si="0"/>
        <v>57</v>
      </c>
      <c r="I25" s="15">
        <f t="shared" si="11"/>
        <v>46</v>
      </c>
      <c r="J25" s="15">
        <f t="shared" si="1"/>
        <v>11</v>
      </c>
      <c r="K25" s="23">
        <f t="shared" si="2"/>
        <v>42.75</v>
      </c>
      <c r="L25" s="23">
        <f t="shared" si="3"/>
        <v>14.25</v>
      </c>
      <c r="M25" s="4">
        <f t="shared" si="4"/>
        <v>0.99413484677243436</v>
      </c>
      <c r="N25" s="4">
        <f t="shared" si="5"/>
        <v>3.8414588206941236</v>
      </c>
      <c r="O25" s="23">
        <f t="shared" si="6"/>
        <v>14.25</v>
      </c>
      <c r="P25" s="23">
        <f t="shared" si="7"/>
        <v>28.5</v>
      </c>
      <c r="Q25" s="23">
        <f t="shared" si="8"/>
        <v>14.25</v>
      </c>
      <c r="R25" s="4">
        <f t="shared" si="9"/>
        <v>1.2211584951084109</v>
      </c>
      <c r="S25" s="4">
        <v>5.99</v>
      </c>
      <c r="T25" s="11">
        <v>60</v>
      </c>
      <c r="U25" s="11">
        <v>100</v>
      </c>
      <c r="V25" s="1"/>
      <c r="W25" s="1"/>
      <c r="X25" s="1"/>
      <c r="Y25" s="1"/>
      <c r="Z25" s="1"/>
      <c r="AA25" s="1"/>
      <c r="AB25" s="1"/>
      <c r="AC25" s="1"/>
      <c r="AD25" s="1"/>
      <c r="AE25" s="1"/>
      <c r="AF25" s="1"/>
      <c r="AG25" s="1"/>
      <c r="AH25" s="1"/>
      <c r="AI25" s="1"/>
      <c r="AJ25" s="1"/>
      <c r="AK25" s="1"/>
      <c r="AL25" s="1"/>
      <c r="AM25" s="1"/>
      <c r="AN25" s="1"/>
      <c r="AO25" s="1"/>
      <c r="AP25" s="1"/>
      <c r="AQ25" s="1"/>
      <c r="AR25" s="1"/>
      <c r="AS25" s="1"/>
      <c r="AT25" s="1"/>
      <c r="AU25" s="1"/>
      <c r="AV25" s="1"/>
      <c r="AW25" s="1"/>
      <c r="AX25" s="1"/>
      <c r="AY25" s="1"/>
      <c r="AZ25" s="1"/>
      <c r="BA25" s="1"/>
      <c r="BB25" s="1"/>
      <c r="BC25" s="1"/>
      <c r="BD25" s="1"/>
      <c r="BE25" s="1"/>
      <c r="BF25" s="1"/>
      <c r="BG25" s="1"/>
      <c r="BH25" s="1"/>
      <c r="BI25" s="1"/>
      <c r="BJ25" s="1"/>
      <c r="BK25" s="1"/>
      <c r="BL25" s="1"/>
      <c r="BM25" s="1"/>
      <c r="BN25" s="1"/>
      <c r="BO25" s="1"/>
      <c r="BP25" s="1"/>
      <c r="BQ25" s="1"/>
      <c r="BR25" s="1"/>
      <c r="BS25" s="1"/>
    </row>
    <row r="26" spans="1:71" s="3" customFormat="1">
      <c r="A26" s="14" t="s">
        <v>41</v>
      </c>
      <c r="B26" s="15">
        <f t="shared" si="10"/>
        <v>60</v>
      </c>
      <c r="C26" s="15">
        <v>11</v>
      </c>
      <c r="D26" s="15">
        <v>27</v>
      </c>
      <c r="E26" s="15">
        <v>1</v>
      </c>
      <c r="F26" s="15">
        <v>15</v>
      </c>
      <c r="G26" s="15">
        <v>6</v>
      </c>
      <c r="H26" s="15">
        <f t="shared" si="0"/>
        <v>54</v>
      </c>
      <c r="I26" s="15">
        <f t="shared" si="11"/>
        <v>39</v>
      </c>
      <c r="J26" s="15">
        <f t="shared" si="1"/>
        <v>15</v>
      </c>
      <c r="K26" s="23">
        <f t="shared" si="2"/>
        <v>40.5</v>
      </c>
      <c r="L26" s="23">
        <f t="shared" si="3"/>
        <v>13.5</v>
      </c>
      <c r="M26" s="4">
        <f t="shared" si="4"/>
        <v>0.47140452079103168</v>
      </c>
      <c r="N26" s="4">
        <f t="shared" si="5"/>
        <v>3.8414588206941236</v>
      </c>
      <c r="O26" s="23">
        <f t="shared" si="6"/>
        <v>13.5</v>
      </c>
      <c r="P26" s="23">
        <f t="shared" si="7"/>
        <v>27</v>
      </c>
      <c r="Q26" s="23">
        <f t="shared" si="8"/>
        <v>13.5</v>
      </c>
      <c r="R26" s="4">
        <f t="shared" si="9"/>
        <v>0.79349204761587222</v>
      </c>
      <c r="S26" s="4">
        <v>5.99</v>
      </c>
      <c r="T26" s="11">
        <v>60</v>
      </c>
      <c r="U26" s="11">
        <v>100</v>
      </c>
      <c r="V26" s="1"/>
      <c r="W26" s="1"/>
      <c r="X26" s="1"/>
      <c r="Y26" s="1"/>
      <c r="Z26" s="1"/>
      <c r="AA26" s="1"/>
      <c r="AB26" s="1"/>
      <c r="AC26" s="1"/>
      <c r="AD26" s="1"/>
      <c r="AE26" s="1"/>
      <c r="AF26" s="1"/>
      <c r="AG26" s="1"/>
      <c r="AH26" s="1"/>
      <c r="AI26" s="1"/>
      <c r="AJ26" s="1"/>
      <c r="AK26" s="1"/>
      <c r="AL26" s="1"/>
      <c r="AM26" s="1"/>
      <c r="AN26" s="1"/>
      <c r="AO26" s="1"/>
      <c r="AP26" s="1"/>
      <c r="AQ26" s="1"/>
      <c r="AR26" s="1"/>
      <c r="AS26" s="1"/>
      <c r="AT26" s="1"/>
      <c r="AU26" s="1"/>
      <c r="AV26" s="1"/>
      <c r="AW26" s="1"/>
      <c r="AX26" s="1"/>
      <c r="AY26" s="1"/>
      <c r="AZ26" s="1"/>
      <c r="BA26" s="1"/>
      <c r="BB26" s="1"/>
      <c r="BC26" s="1"/>
      <c r="BD26" s="1"/>
      <c r="BE26" s="1"/>
      <c r="BF26" s="1"/>
      <c r="BG26" s="1"/>
      <c r="BH26" s="1"/>
      <c r="BI26" s="1"/>
      <c r="BJ26" s="1"/>
      <c r="BK26" s="1"/>
      <c r="BL26" s="1"/>
      <c r="BM26" s="1"/>
      <c r="BN26" s="1"/>
      <c r="BO26" s="1"/>
      <c r="BP26" s="1"/>
      <c r="BQ26" s="1"/>
      <c r="BR26" s="1"/>
      <c r="BS26" s="1"/>
    </row>
    <row r="27" spans="1:71" s="3" customFormat="1">
      <c r="A27" s="14" t="s">
        <v>42</v>
      </c>
      <c r="B27" s="15">
        <f t="shared" si="10"/>
        <v>50</v>
      </c>
      <c r="C27" s="15">
        <v>12</v>
      </c>
      <c r="D27" s="15">
        <v>23</v>
      </c>
      <c r="E27" s="15">
        <v>1</v>
      </c>
      <c r="F27" s="15">
        <v>13</v>
      </c>
      <c r="G27" s="15">
        <v>1</v>
      </c>
      <c r="H27" s="15">
        <f t="shared" si="0"/>
        <v>49</v>
      </c>
      <c r="I27" s="15">
        <f t="shared" si="11"/>
        <v>36</v>
      </c>
      <c r="J27" s="15">
        <f t="shared" si="1"/>
        <v>13</v>
      </c>
      <c r="K27" s="23">
        <f t="shared" si="2"/>
        <v>36.75</v>
      </c>
      <c r="L27" s="23">
        <f t="shared" si="3"/>
        <v>12.25</v>
      </c>
      <c r="M27" s="4">
        <f t="shared" si="4"/>
        <v>0.24743582965269675</v>
      </c>
      <c r="N27" s="4">
        <f t="shared" si="5"/>
        <v>3.8414588206941236</v>
      </c>
      <c r="O27" s="23">
        <f t="shared" si="6"/>
        <v>12.25</v>
      </c>
      <c r="P27" s="23">
        <f t="shared" si="7"/>
        <v>24.5</v>
      </c>
      <c r="Q27" s="23">
        <f t="shared" si="8"/>
        <v>12.25</v>
      </c>
      <c r="R27" s="4">
        <f t="shared" si="9"/>
        <v>0.37796447300922725</v>
      </c>
      <c r="S27" s="4">
        <v>5.99</v>
      </c>
      <c r="T27" s="11">
        <v>50</v>
      </c>
      <c r="U27" s="11">
        <v>83</v>
      </c>
      <c r="V27" s="1"/>
      <c r="W27" s="1"/>
      <c r="X27" s="1"/>
      <c r="Y27" s="1"/>
      <c r="Z27" s="1"/>
      <c r="AA27" s="1"/>
      <c r="AB27" s="1"/>
      <c r="AC27" s="1"/>
      <c r="AD27" s="1"/>
      <c r="AE27" s="1"/>
      <c r="AF27" s="1"/>
      <c r="AG27" s="1"/>
      <c r="AH27" s="1"/>
      <c r="AI27" s="1"/>
      <c r="AJ27" s="1"/>
      <c r="AK27" s="1"/>
      <c r="AL27" s="1"/>
      <c r="AM27" s="1"/>
      <c r="AN27" s="1"/>
      <c r="AO27" s="1"/>
      <c r="AP27" s="1"/>
      <c r="AQ27" s="1"/>
      <c r="AR27" s="1"/>
      <c r="AS27" s="1"/>
      <c r="AT27" s="1"/>
      <c r="AU27" s="1"/>
      <c r="AV27" s="1"/>
      <c r="AW27" s="1"/>
      <c r="AX27" s="1"/>
      <c r="AY27" s="1"/>
      <c r="AZ27" s="1"/>
      <c r="BA27" s="1"/>
      <c r="BB27" s="1"/>
      <c r="BC27" s="1"/>
      <c r="BD27" s="1"/>
      <c r="BE27" s="1"/>
      <c r="BF27" s="1"/>
      <c r="BG27" s="1"/>
      <c r="BH27" s="1"/>
      <c r="BI27" s="1"/>
      <c r="BJ27" s="1"/>
      <c r="BK27" s="1"/>
      <c r="BL27" s="1"/>
      <c r="BM27" s="1"/>
      <c r="BN27" s="1"/>
      <c r="BO27" s="1"/>
      <c r="BP27" s="1"/>
      <c r="BQ27" s="1"/>
      <c r="BR27" s="1"/>
      <c r="BS27" s="1"/>
    </row>
    <row r="28" spans="1:71" s="3" customFormat="1">
      <c r="A28" s="14" t="s">
        <v>43</v>
      </c>
      <c r="B28" s="15">
        <f t="shared" si="10"/>
        <v>57</v>
      </c>
      <c r="C28" s="15">
        <v>12</v>
      </c>
      <c r="D28" s="15">
        <v>29</v>
      </c>
      <c r="E28" s="15">
        <v>0</v>
      </c>
      <c r="F28" s="15">
        <v>16</v>
      </c>
      <c r="G28" s="15">
        <v>0</v>
      </c>
      <c r="H28" s="15">
        <f t="shared" si="0"/>
        <v>57</v>
      </c>
      <c r="I28" s="15">
        <f t="shared" si="11"/>
        <v>41</v>
      </c>
      <c r="J28" s="15">
        <f t="shared" si="1"/>
        <v>16</v>
      </c>
      <c r="K28" s="23">
        <f t="shared" si="2"/>
        <v>42.75</v>
      </c>
      <c r="L28" s="23">
        <f t="shared" si="3"/>
        <v>14.25</v>
      </c>
      <c r="M28" s="4">
        <f t="shared" si="4"/>
        <v>0.53530337903131076</v>
      </c>
      <c r="N28" s="4">
        <f t="shared" si="5"/>
        <v>3.8414588206941236</v>
      </c>
      <c r="O28" s="23">
        <f t="shared" si="6"/>
        <v>14.25</v>
      </c>
      <c r="P28" s="23">
        <f t="shared" si="7"/>
        <v>28.5</v>
      </c>
      <c r="Q28" s="23">
        <f t="shared" si="8"/>
        <v>14.25</v>
      </c>
      <c r="R28" s="4">
        <f t="shared" si="9"/>
        <v>0.76088591025268215</v>
      </c>
      <c r="S28" s="4">
        <v>5.99</v>
      </c>
      <c r="T28" s="11">
        <v>57</v>
      </c>
      <c r="U28" s="11">
        <v>95</v>
      </c>
      <c r="V28" s="1"/>
      <c r="W28" s="1"/>
      <c r="X28" s="1"/>
      <c r="Y28" s="1"/>
      <c r="Z28" s="1"/>
      <c r="AA28" s="1"/>
      <c r="AB28" s="1"/>
      <c r="AC28" s="1"/>
      <c r="AD28" s="1"/>
      <c r="AE28" s="1"/>
      <c r="AF28" s="1"/>
      <c r="AG28" s="1"/>
      <c r="AH28" s="1"/>
      <c r="AI28" s="1"/>
      <c r="AJ28" s="1"/>
      <c r="AK28" s="1"/>
      <c r="AL28" s="1"/>
      <c r="AM28" s="1"/>
      <c r="AN28" s="1"/>
      <c r="AO28" s="1"/>
      <c r="AP28" s="1"/>
      <c r="AQ28" s="1"/>
      <c r="AR28" s="1"/>
      <c r="AS28" s="1"/>
      <c r="AT28" s="1"/>
      <c r="AU28" s="1"/>
      <c r="AV28" s="1"/>
      <c r="AW28" s="1"/>
      <c r="AX28" s="1"/>
      <c r="AY28" s="1"/>
      <c r="AZ28" s="1"/>
      <c r="BA28" s="1"/>
      <c r="BB28" s="1"/>
      <c r="BC28" s="1"/>
      <c r="BD28" s="1"/>
      <c r="BE28" s="1"/>
      <c r="BF28" s="1"/>
      <c r="BG28" s="1"/>
      <c r="BH28" s="1"/>
      <c r="BI28" s="1"/>
      <c r="BJ28" s="1"/>
      <c r="BK28" s="1"/>
      <c r="BL28" s="1"/>
      <c r="BM28" s="1"/>
      <c r="BN28" s="1"/>
      <c r="BO28" s="1"/>
      <c r="BP28" s="1"/>
      <c r="BQ28" s="1"/>
      <c r="BR28" s="1"/>
      <c r="BS28" s="1"/>
    </row>
    <row r="29" spans="1:71" s="3" customFormat="1">
      <c r="A29" s="14" t="s">
        <v>44</v>
      </c>
      <c r="B29" s="15">
        <f t="shared" si="10"/>
        <v>60</v>
      </c>
      <c r="C29" s="15">
        <v>13</v>
      </c>
      <c r="D29" s="15">
        <v>30</v>
      </c>
      <c r="E29" s="15">
        <v>0</v>
      </c>
      <c r="F29" s="15">
        <v>16</v>
      </c>
      <c r="G29" s="15">
        <v>1</v>
      </c>
      <c r="H29" s="15">
        <f t="shared" si="0"/>
        <v>59</v>
      </c>
      <c r="I29" s="15">
        <f t="shared" si="11"/>
        <v>43</v>
      </c>
      <c r="J29" s="15">
        <f t="shared" si="1"/>
        <v>16</v>
      </c>
      <c r="K29" s="23">
        <f t="shared" si="2"/>
        <v>44.25</v>
      </c>
      <c r="L29" s="23">
        <f t="shared" si="3"/>
        <v>14.75</v>
      </c>
      <c r="M29" s="4">
        <f t="shared" si="4"/>
        <v>0.37582301400141443</v>
      </c>
      <c r="N29" s="4">
        <f t="shared" si="5"/>
        <v>3.8414588206941236</v>
      </c>
      <c r="O29" s="23">
        <f t="shared" si="6"/>
        <v>14.75</v>
      </c>
      <c r="P29" s="23">
        <f t="shared" si="7"/>
        <v>29.5</v>
      </c>
      <c r="Q29" s="23">
        <f t="shared" si="8"/>
        <v>14.75</v>
      </c>
      <c r="R29" s="4">
        <f t="shared" si="9"/>
        <v>0.56748030653502401</v>
      </c>
      <c r="S29" s="4">
        <v>5.99</v>
      </c>
      <c r="T29" s="11">
        <v>60</v>
      </c>
      <c r="U29" s="11">
        <v>100</v>
      </c>
      <c r="V29" s="1"/>
      <c r="W29" s="1"/>
      <c r="X29" s="1"/>
      <c r="Y29" s="1"/>
      <c r="Z29" s="1"/>
      <c r="AA29" s="1"/>
      <c r="AB29" s="1"/>
      <c r="AC29" s="1"/>
      <c r="AD29" s="1"/>
      <c r="AE29" s="1"/>
      <c r="AF29" s="1"/>
      <c r="AG29" s="1"/>
      <c r="AH29" s="1"/>
      <c r="AI29" s="1"/>
      <c r="AJ29" s="1"/>
      <c r="AK29" s="1"/>
      <c r="AL29" s="1"/>
      <c r="AM29" s="1"/>
      <c r="AN29" s="1"/>
      <c r="AO29" s="1"/>
      <c r="AP29" s="1"/>
      <c r="AQ29" s="1"/>
      <c r="AR29" s="1"/>
      <c r="AS29" s="1"/>
      <c r="AT29" s="1"/>
      <c r="AU29" s="1"/>
      <c r="AV29" s="1"/>
      <c r="AW29" s="1"/>
      <c r="AX29" s="1"/>
      <c r="AY29" s="1"/>
      <c r="AZ29" s="1"/>
      <c r="BA29" s="1"/>
      <c r="BB29" s="1"/>
      <c r="BC29" s="1"/>
      <c r="BD29" s="1"/>
      <c r="BE29" s="1"/>
      <c r="BF29" s="1"/>
      <c r="BG29" s="1"/>
      <c r="BH29" s="1"/>
      <c r="BI29" s="1"/>
      <c r="BJ29" s="1"/>
      <c r="BK29" s="1"/>
      <c r="BL29" s="1"/>
      <c r="BM29" s="1"/>
      <c r="BN29" s="1"/>
      <c r="BO29" s="1"/>
      <c r="BP29" s="1"/>
      <c r="BQ29" s="1"/>
      <c r="BR29" s="1"/>
      <c r="BS29" s="1"/>
    </row>
    <row r="30" spans="1:71" s="2" customFormat="1">
      <c r="A30" s="14" t="s">
        <v>45</v>
      </c>
      <c r="B30" s="15">
        <f t="shared" si="10"/>
        <v>60</v>
      </c>
      <c r="C30" s="15">
        <v>13</v>
      </c>
      <c r="D30" s="15">
        <v>29</v>
      </c>
      <c r="E30" s="15">
        <v>0</v>
      </c>
      <c r="F30" s="15">
        <v>15</v>
      </c>
      <c r="G30" s="15">
        <v>3</v>
      </c>
      <c r="H30" s="15">
        <f t="shared" si="0"/>
        <v>57</v>
      </c>
      <c r="I30" s="15">
        <f t="shared" si="11"/>
        <v>42</v>
      </c>
      <c r="J30" s="15">
        <f t="shared" si="1"/>
        <v>15</v>
      </c>
      <c r="K30" s="23">
        <f t="shared" si="2"/>
        <v>42.75</v>
      </c>
      <c r="L30" s="23">
        <f t="shared" si="3"/>
        <v>14.25</v>
      </c>
      <c r="M30" s="4">
        <f t="shared" si="4"/>
        <v>0.22941573387056177</v>
      </c>
      <c r="N30" s="4">
        <f t="shared" si="5"/>
        <v>3.8414588206941236</v>
      </c>
      <c r="O30" s="23">
        <f t="shared" si="6"/>
        <v>14.25</v>
      </c>
      <c r="P30" s="23">
        <f t="shared" si="7"/>
        <v>28.5</v>
      </c>
      <c r="Q30" s="23">
        <f t="shared" si="8"/>
        <v>14.25</v>
      </c>
      <c r="R30" s="4">
        <f t="shared" si="9"/>
        <v>0.39735970711951313</v>
      </c>
      <c r="S30" s="4">
        <v>5.99</v>
      </c>
      <c r="T30" s="11">
        <v>60</v>
      </c>
      <c r="U30" s="11">
        <v>100</v>
      </c>
      <c r="V30" s="1"/>
      <c r="W30" s="1"/>
      <c r="X30" s="1"/>
      <c r="Y30" s="1"/>
      <c r="Z30" s="1"/>
      <c r="AA30" s="1"/>
      <c r="AB30" s="1"/>
      <c r="AC30" s="1"/>
      <c r="AD30" s="1"/>
      <c r="AE30" s="1"/>
      <c r="AF30" s="1"/>
      <c r="AG30" s="1"/>
      <c r="AH30" s="1"/>
      <c r="AI30" s="1"/>
      <c r="AJ30" s="1"/>
      <c r="AK30" s="1"/>
      <c r="AL30" s="1"/>
      <c r="AM30" s="1"/>
      <c r="AN30" s="1"/>
      <c r="AO30" s="1"/>
      <c r="AP30" s="1"/>
      <c r="AQ30" s="1"/>
      <c r="AR30" s="1"/>
      <c r="AS30" s="1"/>
      <c r="AT30" s="1"/>
      <c r="AU30" s="1"/>
      <c r="AV30" s="1"/>
      <c r="AW30" s="1"/>
      <c r="AX30" s="1"/>
      <c r="AY30" s="1"/>
      <c r="AZ30" s="1"/>
      <c r="BA30" s="1"/>
      <c r="BB30" s="1"/>
      <c r="BC30" s="1"/>
      <c r="BD30" s="1"/>
      <c r="BE30" s="1"/>
      <c r="BF30" s="1"/>
      <c r="BG30" s="1"/>
      <c r="BH30" s="1"/>
      <c r="BI30" s="1"/>
      <c r="BJ30" s="1"/>
      <c r="BK30" s="1"/>
      <c r="BL30" s="1"/>
      <c r="BM30" s="1"/>
      <c r="BN30" s="1"/>
      <c r="BO30" s="1"/>
      <c r="BP30" s="1"/>
      <c r="BQ30" s="1"/>
      <c r="BR30" s="1"/>
      <c r="BS30" s="1"/>
    </row>
    <row r="31" spans="1:71" s="2" customFormat="1">
      <c r="A31" s="14" t="s">
        <v>46</v>
      </c>
      <c r="B31" s="15">
        <f t="shared" si="10"/>
        <v>59</v>
      </c>
      <c r="C31" s="15">
        <v>20</v>
      </c>
      <c r="D31" s="15">
        <v>29</v>
      </c>
      <c r="E31" s="15">
        <v>0</v>
      </c>
      <c r="F31" s="15">
        <v>9</v>
      </c>
      <c r="G31" s="15">
        <v>1</v>
      </c>
      <c r="H31" s="15">
        <f t="shared" si="0"/>
        <v>58</v>
      </c>
      <c r="I31" s="15">
        <f t="shared" si="11"/>
        <v>49</v>
      </c>
      <c r="J31" s="15">
        <f t="shared" si="1"/>
        <v>9</v>
      </c>
      <c r="K31" s="23">
        <f t="shared" si="2"/>
        <v>43.5</v>
      </c>
      <c r="L31" s="23">
        <f t="shared" si="3"/>
        <v>14.5</v>
      </c>
      <c r="M31" s="4">
        <f t="shared" si="4"/>
        <v>1.6678156958735875</v>
      </c>
      <c r="N31" s="4">
        <f t="shared" si="5"/>
        <v>3.8414588206941236</v>
      </c>
      <c r="O31" s="23">
        <f t="shared" si="6"/>
        <v>14.5</v>
      </c>
      <c r="P31" s="23">
        <f t="shared" si="7"/>
        <v>29</v>
      </c>
      <c r="Q31" s="23">
        <f t="shared" si="8"/>
        <v>14.5</v>
      </c>
      <c r="R31" s="4">
        <f t="shared" si="9"/>
        <v>2.0426487199475707</v>
      </c>
      <c r="S31" s="4">
        <v>5.99</v>
      </c>
      <c r="T31" s="11">
        <v>59</v>
      </c>
      <c r="U31" s="11">
        <v>98</v>
      </c>
      <c r="V31" s="1"/>
      <c r="W31" s="1"/>
      <c r="X31" s="1"/>
      <c r="Y31" s="1"/>
      <c r="Z31" s="1"/>
      <c r="AA31" s="1"/>
      <c r="AB31" s="1"/>
      <c r="AC31" s="1"/>
      <c r="AD31" s="1"/>
      <c r="AE31" s="1"/>
      <c r="AF31" s="1"/>
      <c r="AG31" s="1"/>
      <c r="AH31" s="1"/>
      <c r="AI31" s="1"/>
      <c r="AJ31" s="1"/>
      <c r="AK31" s="1"/>
      <c r="AL31" s="1"/>
      <c r="AM31" s="1"/>
      <c r="AN31" s="1"/>
      <c r="AO31" s="1"/>
      <c r="AP31" s="1"/>
      <c r="AQ31" s="1"/>
      <c r="AR31" s="1"/>
      <c r="AS31" s="1"/>
      <c r="AT31" s="1"/>
      <c r="AU31" s="1"/>
      <c r="AV31" s="1"/>
      <c r="AW31" s="1"/>
      <c r="AX31" s="1"/>
      <c r="AY31" s="1"/>
      <c r="AZ31" s="1"/>
      <c r="BA31" s="1"/>
      <c r="BB31" s="1"/>
      <c r="BC31" s="1"/>
      <c r="BD31" s="1"/>
      <c r="BE31" s="1"/>
      <c r="BF31" s="1"/>
      <c r="BG31" s="1"/>
      <c r="BH31" s="1"/>
      <c r="BI31" s="1"/>
      <c r="BJ31" s="1"/>
      <c r="BK31" s="1"/>
      <c r="BL31" s="1"/>
      <c r="BM31" s="1"/>
      <c r="BN31" s="1"/>
      <c r="BO31" s="1"/>
      <c r="BP31" s="1"/>
      <c r="BQ31" s="1"/>
      <c r="BR31" s="1"/>
      <c r="BS31" s="1"/>
    </row>
    <row r="32" spans="1:71" s="2" customFormat="1">
      <c r="A32" s="14" t="s">
        <v>47</v>
      </c>
      <c r="B32" s="15">
        <f t="shared" si="10"/>
        <v>59</v>
      </c>
      <c r="C32" s="15">
        <v>16</v>
      </c>
      <c r="D32" s="15">
        <v>27</v>
      </c>
      <c r="E32" s="15">
        <v>0</v>
      </c>
      <c r="F32" s="15">
        <v>16</v>
      </c>
      <c r="G32" s="15">
        <v>0</v>
      </c>
      <c r="H32" s="15">
        <f t="shared" si="0"/>
        <v>59</v>
      </c>
      <c r="I32" s="15">
        <f t="shared" si="11"/>
        <v>43</v>
      </c>
      <c r="J32" s="15">
        <f t="shared" si="1"/>
        <v>16</v>
      </c>
      <c r="K32" s="23">
        <f t="shared" si="2"/>
        <v>44.25</v>
      </c>
      <c r="L32" s="23">
        <f t="shared" si="3"/>
        <v>14.75</v>
      </c>
      <c r="M32" s="4">
        <f t="shared" si="4"/>
        <v>0.37582301400141443</v>
      </c>
      <c r="N32" s="4">
        <f t="shared" si="5"/>
        <v>3.8414588206941236</v>
      </c>
      <c r="O32" s="23">
        <f t="shared" si="6"/>
        <v>14.75</v>
      </c>
      <c r="P32" s="23">
        <f t="shared" si="7"/>
        <v>29.5</v>
      </c>
      <c r="Q32" s="23">
        <f t="shared" si="8"/>
        <v>14.75</v>
      </c>
      <c r="R32" s="4">
        <f t="shared" si="9"/>
        <v>0.65094455490411929</v>
      </c>
      <c r="S32" s="4">
        <v>5.99</v>
      </c>
      <c r="T32" s="11">
        <v>59</v>
      </c>
      <c r="U32" s="11">
        <v>98</v>
      </c>
      <c r="V32" s="1"/>
      <c r="W32" s="1"/>
      <c r="X32" s="1"/>
      <c r="Y32" s="1"/>
      <c r="Z32" s="1"/>
      <c r="AA32" s="1"/>
      <c r="AB32" s="1"/>
      <c r="AC32" s="1"/>
      <c r="AD32" s="1"/>
      <c r="AE32" s="1"/>
      <c r="AF32" s="1"/>
      <c r="AG32" s="1"/>
      <c r="AH32" s="1"/>
      <c r="AI32" s="1"/>
      <c r="AJ32" s="1"/>
      <c r="AK32" s="1"/>
      <c r="AL32" s="1"/>
      <c r="AM32" s="1"/>
      <c r="AN32" s="1"/>
      <c r="AO32" s="1"/>
      <c r="AP32" s="1"/>
      <c r="AQ32" s="1"/>
      <c r="AR32" s="1"/>
      <c r="AS32" s="1"/>
      <c r="AT32" s="1"/>
      <c r="AU32" s="1"/>
      <c r="AV32" s="1"/>
      <c r="AW32" s="1"/>
      <c r="AX32" s="1"/>
      <c r="AY32" s="1"/>
      <c r="AZ32" s="1"/>
      <c r="BA32" s="1"/>
      <c r="BB32" s="1"/>
      <c r="BC32" s="1"/>
      <c r="BD32" s="1"/>
      <c r="BE32" s="1"/>
      <c r="BF32" s="1"/>
      <c r="BG32" s="1"/>
      <c r="BH32" s="1"/>
      <c r="BI32" s="1"/>
      <c r="BJ32" s="1"/>
      <c r="BK32" s="1"/>
      <c r="BL32" s="1"/>
      <c r="BM32" s="1"/>
      <c r="BN32" s="1"/>
      <c r="BO32" s="1"/>
      <c r="BP32" s="1"/>
      <c r="BQ32" s="1"/>
      <c r="BR32" s="1"/>
      <c r="BS32" s="1"/>
    </row>
    <row r="33" spans="1:71" s="2" customFormat="1">
      <c r="A33" s="14" t="s">
        <v>48</v>
      </c>
      <c r="B33" s="15">
        <f t="shared" si="10"/>
        <v>58</v>
      </c>
      <c r="C33" s="15">
        <v>20</v>
      </c>
      <c r="D33" s="15">
        <v>13</v>
      </c>
      <c r="E33" s="15">
        <v>0</v>
      </c>
      <c r="F33" s="15">
        <v>20</v>
      </c>
      <c r="G33" s="15">
        <v>5</v>
      </c>
      <c r="H33" s="15">
        <f t="shared" si="0"/>
        <v>53</v>
      </c>
      <c r="I33" s="15">
        <f t="shared" si="11"/>
        <v>33</v>
      </c>
      <c r="J33" s="15">
        <f t="shared" si="1"/>
        <v>20</v>
      </c>
      <c r="K33" s="23">
        <f t="shared" si="2"/>
        <v>39.75</v>
      </c>
      <c r="L33" s="23">
        <f t="shared" si="3"/>
        <v>13.25</v>
      </c>
      <c r="M33" s="4">
        <f t="shared" si="4"/>
        <v>2.1412392814389891</v>
      </c>
      <c r="N33" s="4">
        <f t="shared" si="5"/>
        <v>3.8414588206941236</v>
      </c>
      <c r="O33" s="23">
        <f t="shared" si="6"/>
        <v>13.25</v>
      </c>
      <c r="P33" s="23">
        <f t="shared" si="7"/>
        <v>26.5</v>
      </c>
      <c r="Q33" s="23">
        <f t="shared" si="8"/>
        <v>13.25</v>
      </c>
      <c r="R33" s="4">
        <f t="shared" si="9"/>
        <v>3.7087352266146034</v>
      </c>
      <c r="S33" s="4">
        <v>5.99</v>
      </c>
      <c r="T33" s="11">
        <v>58</v>
      </c>
      <c r="U33" s="11">
        <v>97</v>
      </c>
      <c r="V33" s="1"/>
      <c r="W33" s="1"/>
      <c r="X33" s="1"/>
      <c r="Y33" s="1"/>
      <c r="Z33" s="1"/>
      <c r="AA33" s="1"/>
      <c r="AB33" s="1"/>
      <c r="AC33" s="1"/>
      <c r="AD33" s="1"/>
      <c r="AE33" s="1"/>
      <c r="AF33" s="1"/>
      <c r="AG33" s="1"/>
      <c r="AH33" s="1"/>
      <c r="AI33" s="1"/>
      <c r="AJ33" s="1"/>
      <c r="AK33" s="1"/>
      <c r="AL33" s="1"/>
      <c r="AM33" s="1"/>
      <c r="AN33" s="1"/>
      <c r="AO33" s="1"/>
      <c r="AP33" s="1"/>
      <c r="AQ33" s="1"/>
      <c r="AR33" s="1"/>
      <c r="AS33" s="1"/>
      <c r="AT33" s="1"/>
      <c r="AU33" s="1"/>
      <c r="AV33" s="1"/>
      <c r="AW33" s="1"/>
      <c r="AX33" s="1"/>
      <c r="AY33" s="1"/>
      <c r="AZ33" s="1"/>
      <c r="BA33" s="1"/>
      <c r="BB33" s="1"/>
      <c r="BC33" s="1"/>
      <c r="BD33" s="1"/>
      <c r="BE33" s="1"/>
      <c r="BF33" s="1"/>
      <c r="BG33" s="1"/>
      <c r="BH33" s="1"/>
      <c r="BI33" s="1"/>
      <c r="BJ33" s="1"/>
      <c r="BK33" s="1"/>
      <c r="BL33" s="1"/>
      <c r="BM33" s="1"/>
      <c r="BN33" s="1"/>
      <c r="BO33" s="1"/>
      <c r="BP33" s="1"/>
      <c r="BQ33" s="1"/>
      <c r="BR33" s="1"/>
      <c r="BS33" s="1"/>
    </row>
    <row r="34" spans="1:71" s="2" customFormat="1">
      <c r="A34" s="14" t="s">
        <v>49</v>
      </c>
      <c r="B34" s="15">
        <f t="shared" si="10"/>
        <v>60</v>
      </c>
      <c r="C34" s="15">
        <v>21</v>
      </c>
      <c r="D34" s="15">
        <v>24</v>
      </c>
      <c r="E34" s="15">
        <v>0</v>
      </c>
      <c r="F34" s="15">
        <v>14</v>
      </c>
      <c r="G34" s="15">
        <v>1</v>
      </c>
      <c r="H34" s="15">
        <f t="shared" si="0"/>
        <v>59</v>
      </c>
      <c r="I34" s="15">
        <f t="shared" si="11"/>
        <v>45</v>
      </c>
      <c r="J34" s="15">
        <f t="shared" si="1"/>
        <v>14</v>
      </c>
      <c r="K34" s="23">
        <f t="shared" si="2"/>
        <v>44.25</v>
      </c>
      <c r="L34" s="23">
        <f t="shared" si="3"/>
        <v>14.75</v>
      </c>
      <c r="M34" s="4">
        <f t="shared" si="4"/>
        <v>0.22549380840084865</v>
      </c>
      <c r="N34" s="4">
        <f t="shared" si="5"/>
        <v>3.8414588206941236</v>
      </c>
      <c r="O34" s="23">
        <f t="shared" si="6"/>
        <v>14.75</v>
      </c>
      <c r="P34" s="23">
        <f t="shared" si="7"/>
        <v>29.5</v>
      </c>
      <c r="Q34" s="23">
        <f t="shared" si="8"/>
        <v>14.75</v>
      </c>
      <c r="R34" s="4">
        <f t="shared" si="9"/>
        <v>1.9266199435227647</v>
      </c>
      <c r="S34" s="4">
        <v>5.99</v>
      </c>
      <c r="T34" s="11">
        <v>60</v>
      </c>
      <c r="U34" s="11">
        <v>100</v>
      </c>
      <c r="V34" s="1"/>
      <c r="W34" s="1"/>
      <c r="X34" s="1"/>
      <c r="Y34" s="1"/>
      <c r="Z34" s="1"/>
      <c r="AA34" s="1"/>
      <c r="AB34" s="1"/>
      <c r="AC34" s="1"/>
      <c r="AD34" s="1"/>
      <c r="AE34" s="1"/>
      <c r="AF34" s="1"/>
      <c r="AG34" s="1"/>
      <c r="AH34" s="1"/>
      <c r="AI34" s="1"/>
      <c r="AJ34" s="1"/>
      <c r="AK34" s="1"/>
      <c r="AL34" s="1"/>
      <c r="AM34" s="1"/>
      <c r="AN34" s="1"/>
      <c r="AO34" s="1"/>
      <c r="AP34" s="1"/>
      <c r="AQ34" s="1"/>
      <c r="AR34" s="1"/>
      <c r="AS34" s="1"/>
      <c r="AT34" s="1"/>
      <c r="AU34" s="1"/>
      <c r="AV34" s="1"/>
      <c r="AW34" s="1"/>
      <c r="AX34" s="1"/>
      <c r="AY34" s="1"/>
      <c r="AZ34" s="1"/>
      <c r="BA34" s="1"/>
      <c r="BB34" s="1"/>
      <c r="BC34" s="1"/>
      <c r="BD34" s="1"/>
      <c r="BE34" s="1"/>
      <c r="BF34" s="1"/>
      <c r="BG34" s="1"/>
      <c r="BH34" s="1"/>
      <c r="BI34" s="1"/>
      <c r="BJ34" s="1"/>
      <c r="BK34" s="1"/>
      <c r="BL34" s="1"/>
      <c r="BM34" s="1"/>
      <c r="BN34" s="1"/>
      <c r="BO34" s="1"/>
      <c r="BP34" s="1"/>
      <c r="BQ34" s="1"/>
      <c r="BR34" s="1"/>
      <c r="BS34" s="1"/>
    </row>
    <row r="35" spans="1:71" s="2" customFormat="1">
      <c r="A35" s="14" t="s">
        <v>50</v>
      </c>
      <c r="B35" s="15">
        <f t="shared" si="10"/>
        <v>56</v>
      </c>
      <c r="C35" s="15">
        <v>20</v>
      </c>
      <c r="D35" s="15">
        <v>19</v>
      </c>
      <c r="E35" s="15">
        <v>1</v>
      </c>
      <c r="F35" s="15">
        <v>16</v>
      </c>
      <c r="G35" s="15">
        <v>0</v>
      </c>
      <c r="H35" s="15">
        <f t="shared" si="0"/>
        <v>56</v>
      </c>
      <c r="I35" s="15">
        <f t="shared" si="11"/>
        <v>40</v>
      </c>
      <c r="J35" s="15">
        <f t="shared" si="1"/>
        <v>16</v>
      </c>
      <c r="K35" s="23">
        <f t="shared" si="2"/>
        <v>42</v>
      </c>
      <c r="L35" s="23">
        <f t="shared" si="3"/>
        <v>14</v>
      </c>
      <c r="M35" s="4">
        <f t="shared" si="4"/>
        <v>0.61721339984836765</v>
      </c>
      <c r="N35" s="4">
        <f t="shared" si="5"/>
        <v>3.8414588206941236</v>
      </c>
      <c r="O35" s="23">
        <f t="shared" si="6"/>
        <v>14</v>
      </c>
      <c r="P35" s="23">
        <f t="shared" si="7"/>
        <v>28</v>
      </c>
      <c r="Q35" s="23">
        <f t="shared" si="8"/>
        <v>14</v>
      </c>
      <c r="R35" s="4">
        <f t="shared" si="9"/>
        <v>2.3979157616563596</v>
      </c>
      <c r="S35" s="4">
        <v>5.99</v>
      </c>
      <c r="T35" s="11">
        <v>56</v>
      </c>
      <c r="U35" s="11">
        <v>93</v>
      </c>
      <c r="V35" s="1"/>
      <c r="W35" s="1"/>
      <c r="X35" s="1"/>
      <c r="Y35" s="1"/>
      <c r="Z35" s="1"/>
      <c r="AA35" s="1"/>
      <c r="AB35" s="1"/>
      <c r="AC35" s="1"/>
      <c r="AD35" s="1"/>
      <c r="AE35" s="1"/>
      <c r="AF35" s="1"/>
      <c r="AG35" s="1"/>
      <c r="AH35" s="1"/>
      <c r="AI35" s="1"/>
      <c r="AJ35" s="1"/>
      <c r="AK35" s="1"/>
      <c r="AL35" s="1"/>
      <c r="AM35" s="1"/>
      <c r="AN35" s="1"/>
      <c r="AO35" s="1"/>
      <c r="AP35" s="1"/>
      <c r="AQ35" s="1"/>
      <c r="AR35" s="1"/>
      <c r="AS35" s="1"/>
      <c r="AT35" s="1"/>
      <c r="AU35" s="1"/>
      <c r="AV35" s="1"/>
      <c r="AW35" s="1"/>
      <c r="AX35" s="1"/>
      <c r="AY35" s="1"/>
      <c r="AZ35" s="1"/>
      <c r="BA35" s="1"/>
      <c r="BB35" s="1"/>
      <c r="BC35" s="1"/>
      <c r="BD35" s="1"/>
      <c r="BE35" s="1"/>
      <c r="BF35" s="1"/>
      <c r="BG35" s="1"/>
      <c r="BH35" s="1"/>
      <c r="BI35" s="1"/>
      <c r="BJ35" s="1"/>
      <c r="BK35" s="1"/>
      <c r="BL35" s="1"/>
      <c r="BM35" s="1"/>
      <c r="BN35" s="1"/>
      <c r="BO35" s="1"/>
      <c r="BP35" s="1"/>
      <c r="BQ35" s="1"/>
      <c r="BR35" s="1"/>
      <c r="BS35" s="1"/>
    </row>
    <row r="36" spans="1:71" s="2" customFormat="1">
      <c r="A36" s="14" t="s">
        <v>51</v>
      </c>
      <c r="B36" s="15">
        <f t="shared" si="10"/>
        <v>57</v>
      </c>
      <c r="C36" s="15">
        <v>12</v>
      </c>
      <c r="D36" s="15">
        <v>27</v>
      </c>
      <c r="E36" s="15">
        <v>0</v>
      </c>
      <c r="F36" s="15">
        <v>17</v>
      </c>
      <c r="G36" s="15">
        <v>1</v>
      </c>
      <c r="H36" s="15">
        <f t="shared" si="0"/>
        <v>56</v>
      </c>
      <c r="I36" s="15">
        <f t="shared" si="11"/>
        <v>39</v>
      </c>
      <c r="J36" s="15">
        <f t="shared" si="1"/>
        <v>17</v>
      </c>
      <c r="K36" s="23">
        <f t="shared" si="2"/>
        <v>42</v>
      </c>
      <c r="L36" s="23">
        <f t="shared" si="3"/>
        <v>14</v>
      </c>
      <c r="M36" s="4">
        <f t="shared" si="4"/>
        <v>0.92582009977255153</v>
      </c>
      <c r="N36" s="4">
        <f t="shared" si="5"/>
        <v>3.8414588206941236</v>
      </c>
      <c r="O36" s="23">
        <f t="shared" si="6"/>
        <v>14</v>
      </c>
      <c r="P36" s="23">
        <f t="shared" si="7"/>
        <v>28</v>
      </c>
      <c r="Q36" s="23">
        <f t="shared" si="8"/>
        <v>14</v>
      </c>
      <c r="R36" s="4">
        <f t="shared" si="9"/>
        <v>0.98198050606196574</v>
      </c>
      <c r="S36" s="4">
        <v>5.99</v>
      </c>
      <c r="T36" s="11">
        <v>57</v>
      </c>
      <c r="U36" s="11">
        <v>95</v>
      </c>
      <c r="V36" s="1"/>
      <c r="W36" s="1"/>
      <c r="X36" s="1"/>
      <c r="Y36" s="1"/>
      <c r="Z36" s="1"/>
      <c r="AA36" s="1"/>
      <c r="AB36" s="1"/>
      <c r="AC36" s="1"/>
      <c r="AD36" s="1"/>
      <c r="AE36" s="1"/>
      <c r="AF36" s="1"/>
      <c r="AG36" s="1"/>
      <c r="AH36" s="1"/>
      <c r="AI36" s="1"/>
      <c r="AJ36" s="1"/>
      <c r="AK36" s="1"/>
      <c r="AL36" s="1"/>
      <c r="AM36" s="1"/>
      <c r="AN36" s="1"/>
      <c r="AO36" s="1"/>
      <c r="AP36" s="1"/>
      <c r="AQ36" s="1"/>
      <c r="AR36" s="1"/>
      <c r="AS36" s="1"/>
      <c r="AT36" s="1"/>
      <c r="AU36" s="1"/>
      <c r="AV36" s="1"/>
      <c r="AW36" s="1"/>
      <c r="AX36" s="1"/>
      <c r="AY36" s="1"/>
      <c r="AZ36" s="1"/>
      <c r="BA36" s="1"/>
      <c r="BB36" s="1"/>
      <c r="BC36" s="1"/>
      <c r="BD36" s="1"/>
      <c r="BE36" s="1"/>
      <c r="BF36" s="1"/>
      <c r="BG36" s="1"/>
      <c r="BH36" s="1"/>
      <c r="BI36" s="1"/>
      <c r="BJ36" s="1"/>
      <c r="BK36" s="1"/>
      <c r="BL36" s="1"/>
      <c r="BM36" s="1"/>
      <c r="BN36" s="1"/>
      <c r="BO36" s="1"/>
      <c r="BP36" s="1"/>
      <c r="BQ36" s="1"/>
      <c r="BR36" s="1"/>
      <c r="BS36" s="1"/>
    </row>
    <row r="37" spans="1:71" s="2" customFormat="1">
      <c r="A37" s="14" t="s">
        <v>52</v>
      </c>
      <c r="B37" s="15">
        <f t="shared" si="10"/>
        <v>57</v>
      </c>
      <c r="C37" s="15">
        <v>11</v>
      </c>
      <c r="D37" s="15">
        <v>29</v>
      </c>
      <c r="E37" s="15">
        <v>0</v>
      </c>
      <c r="F37" s="15">
        <v>16</v>
      </c>
      <c r="G37" s="15">
        <v>1</v>
      </c>
      <c r="H37" s="15">
        <f t="shared" si="0"/>
        <v>56</v>
      </c>
      <c r="I37" s="15">
        <f t="shared" si="11"/>
        <v>40</v>
      </c>
      <c r="J37" s="15">
        <f t="shared" si="1"/>
        <v>16</v>
      </c>
      <c r="K37" s="23">
        <f t="shared" si="2"/>
        <v>42</v>
      </c>
      <c r="L37" s="23">
        <f t="shared" si="3"/>
        <v>14</v>
      </c>
      <c r="M37" s="4">
        <f t="shared" si="4"/>
        <v>0.61721339984836765</v>
      </c>
      <c r="N37" s="4">
        <f t="shared" si="5"/>
        <v>3.8414588206941236</v>
      </c>
      <c r="O37" s="23">
        <f t="shared" si="6"/>
        <v>14</v>
      </c>
      <c r="P37" s="23">
        <f t="shared" si="7"/>
        <v>28</v>
      </c>
      <c r="Q37" s="23">
        <f t="shared" si="8"/>
        <v>14</v>
      </c>
      <c r="R37" s="4">
        <f t="shared" si="9"/>
        <v>0.98198050606196574</v>
      </c>
      <c r="S37" s="4">
        <v>5.99</v>
      </c>
      <c r="T37" s="11">
        <v>58</v>
      </c>
      <c r="U37" s="11">
        <v>97</v>
      </c>
      <c r="V37" s="1"/>
      <c r="W37" s="1"/>
      <c r="X37" s="1"/>
      <c r="Y37" s="1"/>
      <c r="Z37" s="1"/>
      <c r="AA37" s="1"/>
      <c r="AB37" s="1"/>
      <c r="AC37" s="1"/>
      <c r="AD37" s="1"/>
      <c r="AE37" s="1"/>
      <c r="AF37" s="1"/>
      <c r="AG37" s="1"/>
      <c r="AH37" s="1"/>
      <c r="AI37" s="1"/>
      <c r="AJ37" s="1"/>
      <c r="AK37" s="1"/>
      <c r="AL37" s="1"/>
      <c r="AM37" s="1"/>
      <c r="AN37" s="1"/>
      <c r="AO37" s="1"/>
      <c r="AP37" s="1"/>
      <c r="AQ37" s="1"/>
      <c r="AR37" s="1"/>
      <c r="AS37" s="1"/>
      <c r="AT37" s="1"/>
      <c r="AU37" s="1"/>
      <c r="AV37" s="1"/>
      <c r="AW37" s="1"/>
      <c r="AX37" s="1"/>
      <c r="AY37" s="1"/>
      <c r="AZ37" s="1"/>
      <c r="BA37" s="1"/>
      <c r="BB37" s="1"/>
      <c r="BC37" s="1"/>
      <c r="BD37" s="1"/>
      <c r="BE37" s="1"/>
      <c r="BF37" s="1"/>
      <c r="BG37" s="1"/>
      <c r="BH37" s="1"/>
      <c r="BI37" s="1"/>
      <c r="BJ37" s="1"/>
      <c r="BK37" s="1"/>
      <c r="BL37" s="1"/>
      <c r="BM37" s="1"/>
      <c r="BN37" s="1"/>
      <c r="BO37" s="1"/>
      <c r="BP37" s="1"/>
      <c r="BQ37" s="1"/>
      <c r="BR37" s="1"/>
      <c r="BS37" s="1"/>
    </row>
    <row r="38" spans="1:71" s="2" customFormat="1">
      <c r="A38" s="14" t="s">
        <v>53</v>
      </c>
      <c r="B38" s="15">
        <f t="shared" si="10"/>
        <v>59</v>
      </c>
      <c r="C38" s="15">
        <v>11</v>
      </c>
      <c r="D38" s="15">
        <v>28</v>
      </c>
      <c r="E38" s="15">
        <v>1</v>
      </c>
      <c r="F38" s="15">
        <v>17</v>
      </c>
      <c r="G38" s="15">
        <v>2</v>
      </c>
      <c r="H38" s="15">
        <f t="shared" si="0"/>
        <v>57</v>
      </c>
      <c r="I38" s="15">
        <f t="shared" si="11"/>
        <v>40</v>
      </c>
      <c r="J38" s="15">
        <f t="shared" si="1"/>
        <v>17</v>
      </c>
      <c r="K38" s="23">
        <f t="shared" si="2"/>
        <v>42.75</v>
      </c>
      <c r="L38" s="23">
        <f t="shared" si="3"/>
        <v>14.25</v>
      </c>
      <c r="M38" s="4">
        <f t="shared" si="4"/>
        <v>0.84119102419205982</v>
      </c>
      <c r="N38" s="4">
        <f t="shared" si="5"/>
        <v>3.8414588206941236</v>
      </c>
      <c r="O38" s="23">
        <f t="shared" si="6"/>
        <v>14.25</v>
      </c>
      <c r="P38" s="23">
        <f t="shared" si="7"/>
        <v>28.5</v>
      </c>
      <c r="Q38" s="23">
        <f t="shared" si="8"/>
        <v>14.25</v>
      </c>
      <c r="R38" s="4">
        <f t="shared" si="9"/>
        <v>1.1316809419557992</v>
      </c>
      <c r="S38" s="4">
        <v>5.99</v>
      </c>
      <c r="T38" s="11">
        <v>59</v>
      </c>
      <c r="U38" s="11">
        <v>98</v>
      </c>
      <c r="V38" s="1"/>
      <c r="W38" s="1"/>
      <c r="X38" s="1"/>
      <c r="Y38" s="1"/>
      <c r="Z38" s="1"/>
      <c r="AA38" s="1"/>
      <c r="AB38" s="1"/>
      <c r="AC38" s="1"/>
      <c r="AD38" s="1"/>
      <c r="AE38" s="1"/>
      <c r="AF38" s="1"/>
      <c r="AG38" s="1"/>
      <c r="AH38" s="1"/>
      <c r="AI38" s="1"/>
      <c r="AJ38" s="1"/>
      <c r="AK38" s="1"/>
      <c r="AL38" s="1"/>
      <c r="AM38" s="1"/>
      <c r="AN38" s="1"/>
      <c r="AO38" s="1"/>
      <c r="AP38" s="1"/>
      <c r="AQ38" s="1"/>
      <c r="AR38" s="1"/>
      <c r="AS38" s="1"/>
      <c r="AT38" s="1"/>
      <c r="AU38" s="1"/>
      <c r="AV38" s="1"/>
      <c r="AW38" s="1"/>
      <c r="AX38" s="1"/>
      <c r="AY38" s="1"/>
      <c r="AZ38" s="1"/>
      <c r="BA38" s="1"/>
      <c r="BB38" s="1"/>
      <c r="BC38" s="1"/>
      <c r="BD38" s="1"/>
      <c r="BE38" s="1"/>
      <c r="BF38" s="1"/>
      <c r="BG38" s="1"/>
      <c r="BH38" s="1"/>
      <c r="BI38" s="1"/>
      <c r="BJ38" s="1"/>
      <c r="BK38" s="1"/>
      <c r="BL38" s="1"/>
      <c r="BM38" s="1"/>
      <c r="BN38" s="1"/>
      <c r="BO38" s="1"/>
      <c r="BP38" s="1"/>
      <c r="BQ38" s="1"/>
      <c r="BR38" s="1"/>
      <c r="BS38" s="1"/>
    </row>
    <row r="39" spans="1:71" s="2" customFormat="1">
      <c r="A39" s="14" t="s">
        <v>54</v>
      </c>
      <c r="B39" s="15">
        <f t="shared" si="10"/>
        <v>59</v>
      </c>
      <c r="C39" s="15">
        <v>10</v>
      </c>
      <c r="D39" s="15">
        <v>33</v>
      </c>
      <c r="E39" s="15">
        <v>2</v>
      </c>
      <c r="F39" s="15">
        <v>12</v>
      </c>
      <c r="G39" s="15">
        <v>2</v>
      </c>
      <c r="H39" s="15">
        <f t="shared" si="0"/>
        <v>57</v>
      </c>
      <c r="I39" s="15">
        <f t="shared" si="11"/>
        <v>45</v>
      </c>
      <c r="J39" s="15">
        <f t="shared" si="1"/>
        <v>12</v>
      </c>
      <c r="K39" s="23">
        <f t="shared" si="2"/>
        <v>42.75</v>
      </c>
      <c r="L39" s="23">
        <f t="shared" si="3"/>
        <v>14.25</v>
      </c>
      <c r="M39" s="4">
        <f t="shared" si="4"/>
        <v>0.68824720161168529</v>
      </c>
      <c r="N39" s="4">
        <f t="shared" si="5"/>
        <v>3.8414588206941236</v>
      </c>
      <c r="O39" s="23">
        <f t="shared" si="6"/>
        <v>14.25</v>
      </c>
      <c r="P39" s="23">
        <f t="shared" si="7"/>
        <v>28.5</v>
      </c>
      <c r="Q39" s="23">
        <f t="shared" si="8"/>
        <v>14.25</v>
      </c>
      <c r="R39" s="4">
        <f t="shared" si="9"/>
        <v>1.5275252316519468</v>
      </c>
      <c r="S39" s="4">
        <v>5.99</v>
      </c>
      <c r="T39" s="11">
        <v>59</v>
      </c>
      <c r="U39" s="11">
        <v>98</v>
      </c>
      <c r="V39" s="1"/>
      <c r="W39" s="1"/>
      <c r="X39" s="1"/>
      <c r="Y39" s="1"/>
      <c r="Z39" s="1"/>
      <c r="AA39" s="1"/>
      <c r="AB39" s="1"/>
      <c r="AC39" s="1"/>
      <c r="AD39" s="1"/>
      <c r="AE39" s="1"/>
      <c r="AF39" s="1"/>
      <c r="AG39" s="1"/>
      <c r="AH39" s="1"/>
      <c r="AI39" s="1"/>
      <c r="AJ39" s="1"/>
      <c r="AK39" s="1"/>
      <c r="AL39" s="1"/>
      <c r="AM39" s="1"/>
      <c r="AN39" s="1"/>
      <c r="AO39" s="1"/>
      <c r="AP39" s="1"/>
      <c r="AQ39" s="1"/>
      <c r="AR39" s="1"/>
      <c r="AS39" s="1"/>
      <c r="AT39" s="1"/>
      <c r="AU39" s="1"/>
      <c r="AV39" s="1"/>
      <c r="AW39" s="1"/>
      <c r="AX39" s="1"/>
      <c r="AY39" s="1"/>
      <c r="AZ39" s="1"/>
      <c r="BA39" s="1"/>
      <c r="BB39" s="1"/>
      <c r="BC39" s="1"/>
      <c r="BD39" s="1"/>
      <c r="BE39" s="1"/>
      <c r="BF39" s="1"/>
      <c r="BG39" s="1"/>
      <c r="BH39" s="1"/>
      <c r="BI39" s="1"/>
      <c r="BJ39" s="1"/>
      <c r="BK39" s="1"/>
      <c r="BL39" s="1"/>
      <c r="BM39" s="1"/>
      <c r="BN39" s="1"/>
      <c r="BO39" s="1"/>
      <c r="BP39" s="1"/>
      <c r="BQ39" s="1"/>
      <c r="BR39" s="1"/>
      <c r="BS39" s="1"/>
    </row>
    <row r="40" spans="1:71" s="3" customFormat="1">
      <c r="A40" s="14" t="s">
        <v>55</v>
      </c>
      <c r="B40" s="15">
        <f t="shared" si="10"/>
        <v>57</v>
      </c>
      <c r="C40" s="15">
        <v>12</v>
      </c>
      <c r="D40" s="15">
        <v>24</v>
      </c>
      <c r="E40" s="15">
        <v>1</v>
      </c>
      <c r="F40" s="15">
        <v>19</v>
      </c>
      <c r="G40" s="15">
        <v>1</v>
      </c>
      <c r="H40" s="15">
        <f t="shared" si="0"/>
        <v>56</v>
      </c>
      <c r="I40" s="15">
        <f t="shared" si="11"/>
        <v>37</v>
      </c>
      <c r="J40" s="15">
        <f t="shared" si="1"/>
        <v>19</v>
      </c>
      <c r="K40" s="23">
        <f t="shared" si="2"/>
        <v>42</v>
      </c>
      <c r="L40" s="23">
        <f t="shared" si="3"/>
        <v>14</v>
      </c>
      <c r="M40" s="4">
        <f t="shared" si="4"/>
        <v>1.5430334996209192</v>
      </c>
      <c r="N40" s="4">
        <f t="shared" si="5"/>
        <v>3.8414588206941236</v>
      </c>
      <c r="O40" s="23">
        <f t="shared" si="6"/>
        <v>14</v>
      </c>
      <c r="P40" s="23">
        <f t="shared" si="7"/>
        <v>28</v>
      </c>
      <c r="Q40" s="23">
        <f t="shared" si="8"/>
        <v>14</v>
      </c>
      <c r="R40" s="4">
        <f t="shared" si="9"/>
        <v>1.625686668105863</v>
      </c>
      <c r="S40" s="4">
        <v>5.99</v>
      </c>
      <c r="T40" s="11">
        <v>57</v>
      </c>
      <c r="U40" s="11">
        <v>95</v>
      </c>
      <c r="V40" s="1"/>
      <c r="W40" s="1"/>
      <c r="X40" s="1"/>
      <c r="Y40" s="1"/>
      <c r="Z40" s="1"/>
      <c r="AA40" s="1"/>
      <c r="AB40" s="1"/>
      <c r="AC40" s="1"/>
      <c r="AD40" s="1"/>
      <c r="AE40" s="1"/>
      <c r="AF40" s="1"/>
      <c r="AG40" s="1"/>
      <c r="AH40" s="1"/>
      <c r="AI40" s="1"/>
      <c r="AJ40" s="1"/>
      <c r="AK40" s="1"/>
      <c r="AL40" s="1"/>
      <c r="AM40" s="1"/>
      <c r="AN40" s="1"/>
      <c r="AO40" s="1"/>
      <c r="AP40" s="1"/>
      <c r="AQ40" s="1"/>
      <c r="AR40" s="1"/>
      <c r="AS40" s="1"/>
      <c r="AT40" s="1"/>
      <c r="AU40" s="1"/>
      <c r="AV40" s="1"/>
      <c r="AW40" s="1"/>
      <c r="AX40" s="1"/>
      <c r="AY40" s="1"/>
      <c r="AZ40" s="1"/>
      <c r="BA40" s="1"/>
      <c r="BB40" s="1"/>
      <c r="BC40" s="1"/>
      <c r="BD40" s="1"/>
      <c r="BE40" s="1"/>
      <c r="BF40" s="1"/>
      <c r="BG40" s="1"/>
      <c r="BH40" s="1"/>
      <c r="BI40" s="1"/>
      <c r="BJ40" s="1"/>
      <c r="BK40" s="1"/>
      <c r="BL40" s="1"/>
      <c r="BM40" s="1"/>
      <c r="BN40" s="1"/>
      <c r="BO40" s="1"/>
      <c r="BP40" s="1"/>
      <c r="BQ40" s="1"/>
      <c r="BR40" s="1"/>
      <c r="BS40" s="1"/>
    </row>
    <row r="41" spans="1:71" s="3" customFormat="1">
      <c r="A41" s="14" t="s">
        <v>56</v>
      </c>
      <c r="B41" s="15">
        <f t="shared" si="10"/>
        <v>58</v>
      </c>
      <c r="C41" s="15">
        <v>16</v>
      </c>
      <c r="D41" s="15">
        <v>26</v>
      </c>
      <c r="E41" s="15">
        <v>0</v>
      </c>
      <c r="F41" s="15">
        <v>14</v>
      </c>
      <c r="G41" s="15">
        <v>2</v>
      </c>
      <c r="H41" s="15">
        <f t="shared" si="0"/>
        <v>56</v>
      </c>
      <c r="I41" s="15">
        <f t="shared" si="11"/>
        <v>42</v>
      </c>
      <c r="J41" s="15">
        <f t="shared" si="1"/>
        <v>14</v>
      </c>
      <c r="K41" s="23">
        <f t="shared" si="2"/>
        <v>42</v>
      </c>
      <c r="L41" s="23">
        <f t="shared" si="3"/>
        <v>14</v>
      </c>
      <c r="M41" s="4">
        <f t="shared" si="4"/>
        <v>0</v>
      </c>
      <c r="N41" s="4">
        <f t="shared" si="5"/>
        <v>3.8414588206941236</v>
      </c>
      <c r="O41" s="23">
        <f t="shared" si="6"/>
        <v>14</v>
      </c>
      <c r="P41" s="23">
        <f t="shared" si="7"/>
        <v>28</v>
      </c>
      <c r="Q41" s="23">
        <f t="shared" si="8"/>
        <v>14</v>
      </c>
      <c r="R41" s="4">
        <f t="shared" si="9"/>
        <v>0.65465367070797709</v>
      </c>
      <c r="S41" s="4">
        <v>5.99</v>
      </c>
      <c r="T41" s="11">
        <v>58</v>
      </c>
      <c r="U41" s="11">
        <v>97</v>
      </c>
      <c r="V41" s="1"/>
      <c r="W41" s="1"/>
      <c r="X41" s="1"/>
      <c r="Y41" s="1"/>
      <c r="Z41" s="1"/>
      <c r="AA41" s="1"/>
      <c r="AB41" s="1"/>
      <c r="AC41" s="1"/>
      <c r="AD41" s="1"/>
      <c r="AE41" s="1"/>
      <c r="AF41" s="1"/>
      <c r="AG41" s="1"/>
      <c r="AH41" s="1"/>
      <c r="AI41" s="1"/>
      <c r="AJ41" s="1"/>
      <c r="AK41" s="1"/>
      <c r="AL41" s="1"/>
      <c r="AM41" s="1"/>
      <c r="AN41" s="1"/>
      <c r="AO41" s="1"/>
      <c r="AP41" s="1"/>
      <c r="AQ41" s="1"/>
      <c r="AR41" s="1"/>
      <c r="AS41" s="1"/>
      <c r="AT41" s="1"/>
      <c r="AU41" s="1"/>
      <c r="AV41" s="1"/>
      <c r="AW41" s="1"/>
      <c r="AX41" s="1"/>
      <c r="AY41" s="1"/>
      <c r="AZ41" s="1"/>
      <c r="BA41" s="1"/>
      <c r="BB41" s="1"/>
      <c r="BC41" s="1"/>
      <c r="BD41" s="1"/>
      <c r="BE41" s="1"/>
      <c r="BF41" s="1"/>
      <c r="BG41" s="1"/>
      <c r="BH41" s="1"/>
      <c r="BI41" s="1"/>
      <c r="BJ41" s="1"/>
      <c r="BK41" s="1"/>
      <c r="BL41" s="1"/>
      <c r="BM41" s="1"/>
      <c r="BN41" s="1"/>
      <c r="BO41" s="1"/>
      <c r="BP41" s="1"/>
      <c r="BQ41" s="1"/>
      <c r="BR41" s="1"/>
      <c r="BS41" s="1"/>
    </row>
    <row r="42" spans="1:71" s="3" customFormat="1">
      <c r="A42" s="14" t="s">
        <v>57</v>
      </c>
      <c r="B42" s="15">
        <f t="shared" si="10"/>
        <v>59</v>
      </c>
      <c r="C42" s="15">
        <v>17</v>
      </c>
      <c r="D42" s="15">
        <v>29</v>
      </c>
      <c r="E42" s="15">
        <v>0</v>
      </c>
      <c r="F42" s="15">
        <v>11</v>
      </c>
      <c r="G42" s="15">
        <v>2</v>
      </c>
      <c r="H42" s="15">
        <f t="shared" si="0"/>
        <v>57</v>
      </c>
      <c r="I42" s="15">
        <f t="shared" si="11"/>
        <v>46</v>
      </c>
      <c r="J42" s="15">
        <f t="shared" si="1"/>
        <v>11</v>
      </c>
      <c r="K42" s="23">
        <f t="shared" si="2"/>
        <v>42.75</v>
      </c>
      <c r="L42" s="23">
        <f t="shared" si="3"/>
        <v>14.25</v>
      </c>
      <c r="M42" s="4">
        <f t="shared" si="4"/>
        <v>0.99413484677243436</v>
      </c>
      <c r="N42" s="4">
        <f t="shared" si="5"/>
        <v>3.8414588206941236</v>
      </c>
      <c r="O42" s="23">
        <f t="shared" si="6"/>
        <v>14.25</v>
      </c>
      <c r="P42" s="23">
        <f t="shared" si="7"/>
        <v>28.5</v>
      </c>
      <c r="Q42" s="23">
        <f t="shared" si="8"/>
        <v>14.25</v>
      </c>
      <c r="R42" s="4">
        <f t="shared" si="9"/>
        <v>1.1316809419557992</v>
      </c>
      <c r="S42" s="4">
        <v>5.99</v>
      </c>
      <c r="T42" s="11">
        <v>59</v>
      </c>
      <c r="U42" s="11">
        <v>98</v>
      </c>
      <c r="V42" s="1"/>
      <c r="W42" s="1"/>
      <c r="X42" s="1"/>
      <c r="Y42" s="1"/>
      <c r="Z42" s="1"/>
      <c r="AA42" s="1"/>
      <c r="AB42" s="1"/>
      <c r="AC42" s="1"/>
      <c r="AD42" s="1"/>
      <c r="AE42" s="1"/>
      <c r="AF42" s="1"/>
      <c r="AG42" s="1"/>
      <c r="AH42" s="1"/>
      <c r="AI42" s="1"/>
      <c r="AJ42" s="1"/>
      <c r="AK42" s="1"/>
      <c r="AL42" s="1"/>
      <c r="AM42" s="1"/>
      <c r="AN42" s="1"/>
      <c r="AO42" s="1"/>
      <c r="AP42" s="1"/>
      <c r="AQ42" s="1"/>
      <c r="AR42" s="1"/>
      <c r="AS42" s="1"/>
      <c r="AT42" s="1"/>
      <c r="AU42" s="1"/>
      <c r="AV42" s="1"/>
      <c r="AW42" s="1"/>
      <c r="AX42" s="1"/>
      <c r="AY42" s="1"/>
      <c r="AZ42" s="1"/>
      <c r="BA42" s="1"/>
      <c r="BB42" s="1"/>
      <c r="BC42" s="1"/>
      <c r="BD42" s="1"/>
      <c r="BE42" s="1"/>
      <c r="BF42" s="1"/>
      <c r="BG42" s="1"/>
      <c r="BH42" s="1"/>
      <c r="BI42" s="1"/>
      <c r="BJ42" s="1"/>
      <c r="BK42" s="1"/>
      <c r="BL42" s="1"/>
      <c r="BM42" s="1"/>
      <c r="BN42" s="1"/>
      <c r="BO42" s="1"/>
      <c r="BP42" s="1"/>
      <c r="BQ42" s="1"/>
      <c r="BR42" s="1"/>
      <c r="BS42" s="1"/>
    </row>
    <row r="43" spans="1:71">
      <c r="A43" s="13" t="s">
        <v>58</v>
      </c>
      <c r="T43" s="32"/>
      <c r="U43" s="32"/>
    </row>
    <row r="44" spans="1:71">
      <c r="A44" s="13" t="s">
        <v>86</v>
      </c>
    </row>
    <row r="45" spans="1:71">
      <c r="A45" s="13" t="s">
        <v>87</v>
      </c>
    </row>
    <row r="46" spans="1:71">
      <c r="A46" s="18" t="s">
        <v>81</v>
      </c>
      <c r="B46" s="17"/>
      <c r="F46" s="17"/>
    </row>
    <row r="47" spans="1:71">
      <c r="A47" s="13"/>
      <c r="B47" s="21"/>
      <c r="F47" s="21"/>
    </row>
    <row r="48" spans="1:71">
      <c r="A48" s="13" t="s">
        <v>64</v>
      </c>
    </row>
    <row r="49" spans="1:1">
      <c r="A49" s="12" t="s">
        <v>66</v>
      </c>
    </row>
    <row r="50" spans="1:1">
      <c r="A50" s="20" t="s">
        <v>65</v>
      </c>
    </row>
  </sheetData>
  <sortState xmlns:xlrd2="http://schemas.microsoft.com/office/spreadsheetml/2017/richdata2" ref="A3:BS43">
    <sortCondition ref="A3:A43"/>
  </sortState>
  <hyperlinks>
    <hyperlink ref="A50" r:id="rId1" xr:uid="{EF919BE5-E29F-4626-BE3B-643332776595}"/>
  </hyperlinks>
  <pageMargins left="0.7" right="0.7" top="0.75" bottom="0.75" header="0.3" footer="0.3"/>
  <pageSetup orientation="portrait" r:id="rId2"/>
  <headerFooter>
    <oddFooter>&amp;R&amp;1#&amp;"Calibri"&amp;22&amp;KFF8939RESTRICTED</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G11"/>
  <sheetViews>
    <sheetView workbookViewId="0">
      <selection activeCell="E18" sqref="E18"/>
    </sheetView>
  </sheetViews>
  <sheetFormatPr defaultColWidth="8.90625" defaultRowHeight="14.5"/>
  <cols>
    <col min="1" max="1" width="32.453125" style="1" customWidth="1"/>
    <col min="2" max="2" width="14.36328125" style="1" customWidth="1"/>
    <col min="3" max="3" width="18.453125" style="5" customWidth="1"/>
    <col min="4" max="7" width="9.08984375" style="1"/>
  </cols>
  <sheetData>
    <row r="1" spans="1:3">
      <c r="A1" s="39" t="s">
        <v>85</v>
      </c>
      <c r="B1" s="6" t="s">
        <v>9</v>
      </c>
      <c r="C1" s="7" t="s">
        <v>10</v>
      </c>
    </row>
    <row r="2" spans="1:3" ht="30.75" customHeight="1">
      <c r="A2" s="39"/>
      <c r="B2" s="38" t="s">
        <v>63</v>
      </c>
      <c r="C2" s="38"/>
    </row>
    <row r="3" spans="1:3">
      <c r="A3" s="9" t="s">
        <v>61</v>
      </c>
      <c r="B3" s="9" t="s">
        <v>62</v>
      </c>
      <c r="C3" s="10">
        <v>0.94499999999999995</v>
      </c>
    </row>
    <row r="4" spans="1:3">
      <c r="A4" s="6" t="s">
        <v>4</v>
      </c>
      <c r="B4" s="6">
        <v>39</v>
      </c>
      <c r="C4" s="7">
        <v>0.97499999999999998</v>
      </c>
    </row>
    <row r="5" spans="1:3">
      <c r="A5" s="6" t="s">
        <v>75</v>
      </c>
      <c r="B5" s="6">
        <v>39</v>
      </c>
      <c r="C5" s="7">
        <v>0.97499999999999998</v>
      </c>
    </row>
    <row r="6" spans="1:3">
      <c r="A6" s="6" t="s">
        <v>5</v>
      </c>
      <c r="B6" s="6">
        <v>1</v>
      </c>
      <c r="C6" s="7">
        <v>2.5000000000000001E-2</v>
      </c>
    </row>
    <row r="7" spans="1:3">
      <c r="A7" s="6" t="s">
        <v>6</v>
      </c>
      <c r="B7" s="6">
        <v>0</v>
      </c>
      <c r="C7" s="7">
        <v>0</v>
      </c>
    </row>
    <row r="8" spans="1:3">
      <c r="A8" s="6" t="s">
        <v>79</v>
      </c>
      <c r="B8" s="6">
        <v>40</v>
      </c>
      <c r="C8" s="7">
        <v>1</v>
      </c>
    </row>
    <row r="9" spans="1:3">
      <c r="A9" s="6" t="s">
        <v>7</v>
      </c>
      <c r="B9" s="6">
        <v>40</v>
      </c>
      <c r="C9" s="7">
        <v>1</v>
      </c>
    </row>
    <row r="10" spans="1:3">
      <c r="A10" s="8" t="s">
        <v>8</v>
      </c>
      <c r="B10" s="6">
        <v>38</v>
      </c>
      <c r="C10" s="7">
        <f>19/20</f>
        <v>0.95</v>
      </c>
    </row>
    <row r="11" spans="1:3">
      <c r="A11" s="40" t="s">
        <v>80</v>
      </c>
      <c r="B11" s="40"/>
      <c r="C11" s="40"/>
    </row>
  </sheetData>
  <mergeCells count="3">
    <mergeCell ref="B2:C2"/>
    <mergeCell ref="A1:A2"/>
    <mergeCell ref="A11:C11"/>
  </mergeCells>
  <pageMargins left="0.7" right="0.7" top="0.75" bottom="0.75" header="0.3" footer="0.3"/>
  <pageSetup orientation="portrait" r:id="rId1"/>
  <headerFooter>
    <oddFooter>&amp;R&amp;1#&amp;"Calibri"&amp;22&amp;KFF8939RESTRICTED</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3BB5B6-BED9-4D08-99F0-1F67C921DE19}">
  <dimension ref="A1:H8"/>
  <sheetViews>
    <sheetView workbookViewId="0">
      <selection activeCell="H16" sqref="H16"/>
    </sheetView>
  </sheetViews>
  <sheetFormatPr defaultRowHeight="14.5"/>
  <cols>
    <col min="5" max="5" width="11.36328125" customWidth="1"/>
    <col min="6" max="6" width="17.90625" customWidth="1"/>
    <col min="7" max="7" width="13.08984375" customWidth="1"/>
    <col min="8" max="8" width="13.453125" customWidth="1"/>
  </cols>
  <sheetData>
    <row r="1" spans="1:8" ht="15.5">
      <c r="A1" s="31" t="s">
        <v>84</v>
      </c>
    </row>
    <row r="2" spans="1:8">
      <c r="A2" s="42" t="s">
        <v>12</v>
      </c>
      <c r="B2" s="42" t="s">
        <v>3</v>
      </c>
      <c r="C2" s="42" t="s">
        <v>76</v>
      </c>
      <c r="D2" s="42" t="s">
        <v>77</v>
      </c>
      <c r="E2" s="43" t="s">
        <v>14</v>
      </c>
      <c r="F2" s="44" t="s">
        <v>78</v>
      </c>
      <c r="G2" s="39" t="s">
        <v>82</v>
      </c>
      <c r="H2" s="39" t="s">
        <v>11</v>
      </c>
    </row>
    <row r="3" spans="1:8">
      <c r="A3" s="42"/>
      <c r="B3" s="42"/>
      <c r="C3" s="42"/>
      <c r="D3" s="42"/>
      <c r="E3" s="43"/>
      <c r="F3" s="44"/>
      <c r="G3" s="41"/>
      <c r="H3" s="39"/>
    </row>
    <row r="4" spans="1:8">
      <c r="A4" s="42"/>
      <c r="B4" s="42"/>
      <c r="C4" s="42"/>
      <c r="D4" s="42"/>
      <c r="E4" s="43"/>
      <c r="F4" s="44"/>
      <c r="G4" s="41"/>
      <c r="H4" s="39"/>
    </row>
    <row r="5" spans="1:8">
      <c r="A5" s="33">
        <v>1</v>
      </c>
      <c r="B5" s="33">
        <v>40</v>
      </c>
      <c r="C5" s="33">
        <v>7</v>
      </c>
      <c r="D5" s="33">
        <v>33</v>
      </c>
      <c r="E5" s="34">
        <v>30</v>
      </c>
      <c r="F5" s="34">
        <v>10</v>
      </c>
      <c r="G5" s="37">
        <v>8.4</v>
      </c>
      <c r="H5" s="34">
        <v>3.84</v>
      </c>
    </row>
    <row r="6" spans="1:8">
      <c r="A6" s="33">
        <v>2</v>
      </c>
      <c r="B6" s="33">
        <v>106</v>
      </c>
      <c r="C6" s="33">
        <v>76</v>
      </c>
      <c r="D6" s="33">
        <v>30</v>
      </c>
      <c r="E6" s="34">
        <v>79.5</v>
      </c>
      <c r="F6" s="34">
        <v>26.5</v>
      </c>
      <c r="G6" s="34">
        <v>0.79</v>
      </c>
      <c r="H6" s="34">
        <v>3.84</v>
      </c>
    </row>
    <row r="7" spans="1:8">
      <c r="A7" s="33">
        <v>3</v>
      </c>
      <c r="B7" s="33">
        <v>88</v>
      </c>
      <c r="C7" s="33">
        <v>63</v>
      </c>
      <c r="D7" s="33">
        <v>25</v>
      </c>
      <c r="E7" s="34">
        <v>66</v>
      </c>
      <c r="F7" s="34">
        <v>22</v>
      </c>
      <c r="G7" s="34">
        <v>0.74</v>
      </c>
      <c r="H7" s="34">
        <v>3.84</v>
      </c>
    </row>
    <row r="8" spans="1:8">
      <c r="A8" s="33">
        <v>4</v>
      </c>
      <c r="B8" s="33">
        <v>54</v>
      </c>
      <c r="C8" s="33">
        <v>1</v>
      </c>
      <c r="D8" s="33">
        <v>53</v>
      </c>
      <c r="E8" s="34">
        <v>40.5</v>
      </c>
      <c r="F8" s="34">
        <v>13.5</v>
      </c>
      <c r="G8" s="37">
        <v>12.41</v>
      </c>
      <c r="H8" s="34">
        <v>3.84</v>
      </c>
    </row>
  </sheetData>
  <mergeCells count="8">
    <mergeCell ref="G2:G4"/>
    <mergeCell ref="H2:H4"/>
    <mergeCell ref="A2:A4"/>
    <mergeCell ref="B2:B4"/>
    <mergeCell ref="C2:C4"/>
    <mergeCell ref="D2:D4"/>
    <mergeCell ref="E2:E4"/>
    <mergeCell ref="F2:F4"/>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3</vt:i4>
      </vt:variant>
    </vt:vector>
  </HeadingPairs>
  <TitlesOfParts>
    <vt:vector size="3" baseType="lpstr">
      <vt:lpstr>T1 segregation from 40 events</vt:lpstr>
      <vt:lpstr>T1 segregation summary</vt:lpstr>
      <vt:lpstr> POC plant T1 Chi-square</vt:lpstr>
    </vt:vector>
  </TitlesOfParts>
  <Company>Monsanto</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MMSTEI</dc:creator>
  <cp:lastModifiedBy>Hima Bhatt</cp:lastModifiedBy>
  <dcterms:created xsi:type="dcterms:W3CDTF">2013-11-12T20:50:29Z</dcterms:created>
  <dcterms:modified xsi:type="dcterms:W3CDTF">2023-05-12T07:56:05Z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2c76c141-ac86-40e5-abf2-c6f60e474cee_Enabled">
    <vt:lpwstr>true</vt:lpwstr>
  </property>
  <property fmtid="{D5CDD505-2E9C-101B-9397-08002B2CF9AE}" pid="3" name="MSIP_Label_2c76c141-ac86-40e5-abf2-c6f60e474cee_SetDate">
    <vt:lpwstr>2023-01-23T15:22:39Z</vt:lpwstr>
  </property>
  <property fmtid="{D5CDD505-2E9C-101B-9397-08002B2CF9AE}" pid="4" name="MSIP_Label_2c76c141-ac86-40e5-abf2-c6f60e474cee_Method">
    <vt:lpwstr>Standard</vt:lpwstr>
  </property>
  <property fmtid="{D5CDD505-2E9C-101B-9397-08002B2CF9AE}" pid="5" name="MSIP_Label_2c76c141-ac86-40e5-abf2-c6f60e474cee_Name">
    <vt:lpwstr>2c76c141-ac86-40e5-abf2-c6f60e474cee</vt:lpwstr>
  </property>
  <property fmtid="{D5CDD505-2E9C-101B-9397-08002B2CF9AE}" pid="6" name="MSIP_Label_2c76c141-ac86-40e5-abf2-c6f60e474cee_SiteId">
    <vt:lpwstr>fcb2b37b-5da0-466b-9b83-0014b67a7c78</vt:lpwstr>
  </property>
  <property fmtid="{D5CDD505-2E9C-101B-9397-08002B2CF9AE}" pid="7" name="MSIP_Label_2c76c141-ac86-40e5-abf2-c6f60e474cee_ActionId">
    <vt:lpwstr>3abb166a-9552-49bf-bf9b-65b5fd5ce984</vt:lpwstr>
  </property>
  <property fmtid="{D5CDD505-2E9C-101B-9397-08002B2CF9AE}" pid="8" name="MSIP_Label_2c76c141-ac86-40e5-abf2-c6f60e474cee_ContentBits">
    <vt:lpwstr>2</vt:lpwstr>
  </property>
</Properties>
</file>