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E:\科研及项目\博士论文冲冲冲\李世恩—柴达木盆地碳酸盐岩\英文论文\论文\英文\SG投稿\Supplementary material\"/>
    </mc:Choice>
  </mc:AlternateContent>
  <xr:revisionPtr revIDLastSave="0" documentId="13_ncr:1_{D3AB73E1-665D-49A5-B0F3-37D76D5264AE}" xr6:coauthVersionLast="47" xr6:coauthVersionMax="47" xr10:uidLastSave="{00000000-0000-0000-0000-000000000000}"/>
  <bookViews>
    <workbookView xWindow="-23148" yWindow="1080" windowWidth="23256" windowHeight="12456" tabRatio="743" xr2:uid="{00000000-000D-0000-FFFF-FFFF00000000}"/>
  </bookViews>
  <sheets>
    <sheet name="E31-N22" sheetId="3" r:id="rId1"/>
    <sheet name="岩心柱状图（补充）" sheetId="20" state="hidden" r:id="rId2"/>
    <sheet name="无隐藏表格" sheetId="1" state="hidden" r:id="rId3"/>
    <sheet name="小数化表格" sheetId="4" state="hidden" r:id="rId4"/>
    <sheet name="CO同位素原始数据" sheetId="6" state="hidden" r:id="rId5"/>
    <sheet name="上干+下油" sheetId="14" state="hidden" r:id="rId6"/>
    <sheet name="总表 （原始版）" sheetId="16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2" i="3" l="1"/>
  <c r="F122" i="3" s="1"/>
  <c r="D121" i="3"/>
  <c r="F121" i="3" s="1"/>
  <c r="D120" i="3"/>
  <c r="F120" i="3" s="1"/>
  <c r="D119" i="3"/>
  <c r="F119" i="3" s="1"/>
  <c r="F118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1" i="3"/>
  <c r="F29" i="3"/>
  <c r="F28" i="3"/>
  <c r="F27" i="3"/>
  <c r="F26" i="3"/>
  <c r="F25" i="3"/>
  <c r="F24" i="3"/>
  <c r="F23" i="3"/>
  <c r="F22" i="3"/>
  <c r="F21" i="3"/>
  <c r="F19" i="3"/>
  <c r="F18" i="3"/>
  <c r="F17" i="3"/>
  <c r="F15" i="3"/>
  <c r="F14" i="3"/>
  <c r="F13" i="3"/>
  <c r="F12" i="3"/>
  <c r="F10" i="3"/>
  <c r="F9" i="3"/>
  <c r="F8" i="3"/>
  <c r="G7" i="3"/>
  <c r="F4" i="3"/>
  <c r="G3" i="3"/>
  <c r="AD4" i="3" l="1"/>
  <c r="AD5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3" i="3"/>
  <c r="I114" i="16" l="1"/>
  <c r="AA113" i="16"/>
  <c r="Z113" i="16"/>
  <c r="Y113" i="16"/>
  <c r="W113" i="16"/>
  <c r="V113" i="16"/>
  <c r="T113" i="16"/>
  <c r="S113" i="16"/>
  <c r="R113" i="16"/>
  <c r="Q113" i="16"/>
  <c r="O113" i="16"/>
  <c r="N113" i="16"/>
  <c r="M113" i="16"/>
  <c r="I113" i="16"/>
  <c r="H113" i="16"/>
  <c r="H114" i="16" s="1"/>
  <c r="X112" i="16"/>
  <c r="U112" i="16"/>
  <c r="AC112" i="16" s="1"/>
  <c r="P112" i="16"/>
  <c r="AD112" i="16" s="1"/>
  <c r="L112" i="16"/>
  <c r="X111" i="16"/>
  <c r="U111" i="16"/>
  <c r="AC111" i="16" s="1"/>
  <c r="P111" i="16"/>
  <c r="L111" i="16"/>
  <c r="AB111" i="16" s="1"/>
  <c r="AC110" i="16"/>
  <c r="AB110" i="16"/>
  <c r="X110" i="16"/>
  <c r="U110" i="16"/>
  <c r="P110" i="16"/>
  <c r="L110" i="16"/>
  <c r="AD110" i="16" s="1"/>
  <c r="X109" i="16"/>
  <c r="U109" i="16"/>
  <c r="AC109" i="16" s="1"/>
  <c r="P109" i="16"/>
  <c r="AD109" i="16" s="1"/>
  <c r="L109" i="16"/>
  <c r="X108" i="16"/>
  <c r="U108" i="16"/>
  <c r="AC108" i="16" s="1"/>
  <c r="P108" i="16"/>
  <c r="L108" i="16"/>
  <c r="AB108" i="16" s="1"/>
  <c r="X107" i="16"/>
  <c r="AC107" i="16" s="1"/>
  <c r="U107" i="16"/>
  <c r="P107" i="16"/>
  <c r="L107" i="16"/>
  <c r="X106" i="16"/>
  <c r="AC106" i="16" s="1"/>
  <c r="U106" i="16"/>
  <c r="P106" i="16"/>
  <c r="L106" i="16"/>
  <c r="AD106" i="16" s="1"/>
  <c r="AF105" i="16"/>
  <c r="X105" i="16"/>
  <c r="AC105" i="16" s="1"/>
  <c r="U105" i="16"/>
  <c r="P105" i="16"/>
  <c r="L105" i="16"/>
  <c r="AD105" i="16" s="1"/>
  <c r="X104" i="16"/>
  <c r="U104" i="16"/>
  <c r="AC104" i="16" s="1"/>
  <c r="P104" i="16"/>
  <c r="L104" i="16"/>
  <c r="AD104" i="16" s="1"/>
  <c r="X103" i="16"/>
  <c r="U103" i="16"/>
  <c r="AC103" i="16" s="1"/>
  <c r="P103" i="16"/>
  <c r="AD103" i="16" s="1"/>
  <c r="L103" i="16"/>
  <c r="X102" i="16"/>
  <c r="U102" i="16"/>
  <c r="AC102" i="16" s="1"/>
  <c r="P102" i="16"/>
  <c r="L102" i="16"/>
  <c r="X101" i="16"/>
  <c r="U101" i="16"/>
  <c r="AC101" i="16" s="1"/>
  <c r="P101" i="16"/>
  <c r="L101" i="16"/>
  <c r="AD101" i="16" s="1"/>
  <c r="X100" i="16"/>
  <c r="U100" i="16"/>
  <c r="AC100" i="16" s="1"/>
  <c r="P100" i="16"/>
  <c r="AD100" i="16" s="1"/>
  <c r="L100" i="16"/>
  <c r="AD99" i="16"/>
  <c r="X99" i="16"/>
  <c r="U99" i="16"/>
  <c r="AC99" i="16" s="1"/>
  <c r="P99" i="16"/>
  <c r="L99" i="16"/>
  <c r="X98" i="16"/>
  <c r="AC98" i="16" s="1"/>
  <c r="U98" i="16"/>
  <c r="P98" i="16"/>
  <c r="L98" i="16"/>
  <c r="X97" i="16"/>
  <c r="AC97" i="16" s="1"/>
  <c r="U97" i="16"/>
  <c r="P97" i="16"/>
  <c r="L97" i="16"/>
  <c r="AD97" i="16" s="1"/>
  <c r="X96" i="16"/>
  <c r="U96" i="16"/>
  <c r="P96" i="16"/>
  <c r="L96" i="16"/>
  <c r="AD96" i="16" s="1"/>
  <c r="AD95" i="16"/>
  <c r="X95" i="16"/>
  <c r="U95" i="16"/>
  <c r="P95" i="16"/>
  <c r="L95" i="16"/>
  <c r="AB95" i="16" s="1"/>
  <c r="X94" i="16"/>
  <c r="U94" i="16"/>
  <c r="AC94" i="16" s="1"/>
  <c r="P94" i="16"/>
  <c r="L94" i="16"/>
  <c r="X93" i="16"/>
  <c r="U93" i="16"/>
  <c r="AC93" i="16" s="1"/>
  <c r="P93" i="16"/>
  <c r="L93" i="16"/>
  <c r="AD93" i="16" s="1"/>
  <c r="AD92" i="16"/>
  <c r="X92" i="16"/>
  <c r="U92" i="16"/>
  <c r="P92" i="16"/>
  <c r="L92" i="16"/>
  <c r="X91" i="16"/>
  <c r="U91" i="16"/>
  <c r="AC91" i="16" s="1"/>
  <c r="P91" i="16"/>
  <c r="L91" i="16"/>
  <c r="AF90" i="16"/>
  <c r="X90" i="16"/>
  <c r="U90" i="16"/>
  <c r="P90" i="16"/>
  <c r="L90" i="16"/>
  <c r="AB90" i="16" s="1"/>
  <c r="AC89" i="16"/>
  <c r="X89" i="16"/>
  <c r="U89" i="16"/>
  <c r="P89" i="16"/>
  <c r="L89" i="16"/>
  <c r="X88" i="16"/>
  <c r="U88" i="16"/>
  <c r="P88" i="16"/>
  <c r="L88" i="16"/>
  <c r="AD88" i="16" s="1"/>
  <c r="X87" i="16"/>
  <c r="U87" i="16"/>
  <c r="P87" i="16"/>
  <c r="L87" i="16"/>
  <c r="AD87" i="16" s="1"/>
  <c r="X86" i="16"/>
  <c r="U86" i="16"/>
  <c r="AC86" i="16" s="1"/>
  <c r="P86" i="16"/>
  <c r="AB86" i="16" s="1"/>
  <c r="L86" i="16"/>
  <c r="AD86" i="16" s="1"/>
  <c r="X85" i="16"/>
  <c r="U85" i="16"/>
  <c r="AC85" i="16" s="1"/>
  <c r="P85" i="16"/>
  <c r="L85" i="16"/>
  <c r="AB85" i="16" s="1"/>
  <c r="AC84" i="16"/>
  <c r="AB84" i="16"/>
  <c r="X84" i="16"/>
  <c r="U84" i="16"/>
  <c r="P84" i="16"/>
  <c r="L84" i="16"/>
  <c r="AD84" i="16" s="1"/>
  <c r="X83" i="16"/>
  <c r="U83" i="16"/>
  <c r="AC83" i="16" s="1"/>
  <c r="P83" i="16"/>
  <c r="L83" i="16"/>
  <c r="AD83" i="16" s="1"/>
  <c r="X82" i="16"/>
  <c r="U82" i="16"/>
  <c r="AC82" i="16" s="1"/>
  <c r="P82" i="16"/>
  <c r="L82" i="16"/>
  <c r="AB82" i="16" s="1"/>
  <c r="X81" i="16"/>
  <c r="AC81" i="16" s="1"/>
  <c r="U81" i="16"/>
  <c r="P81" i="16"/>
  <c r="L81" i="16"/>
  <c r="X80" i="16"/>
  <c r="AC80" i="16" s="1"/>
  <c r="U80" i="16"/>
  <c r="P80" i="16"/>
  <c r="L80" i="16"/>
  <c r="AD80" i="16" s="1"/>
  <c r="X79" i="16"/>
  <c r="U79" i="16"/>
  <c r="P79" i="16"/>
  <c r="L79" i="16"/>
  <c r="AD79" i="16" s="1"/>
  <c r="X78" i="16"/>
  <c r="U78" i="16"/>
  <c r="AC78" i="16" s="1"/>
  <c r="P78" i="16"/>
  <c r="L78" i="16"/>
  <c r="AB78" i="16" s="1"/>
  <c r="AC77" i="16"/>
  <c r="X77" i="16"/>
  <c r="U77" i="16"/>
  <c r="P77" i="16"/>
  <c r="L77" i="16"/>
  <c r="X76" i="16"/>
  <c r="AC76" i="16" s="1"/>
  <c r="U76" i="16"/>
  <c r="P76" i="16"/>
  <c r="L76" i="16"/>
  <c r="AD76" i="16" s="1"/>
  <c r="X75" i="16"/>
  <c r="U75" i="16"/>
  <c r="AC75" i="16" s="1"/>
  <c r="P75" i="16"/>
  <c r="L75" i="16"/>
  <c r="AD75" i="16" s="1"/>
  <c r="X74" i="16"/>
  <c r="U74" i="16"/>
  <c r="AC74" i="16" s="1"/>
  <c r="P74" i="16"/>
  <c r="L74" i="16"/>
  <c r="AD74" i="16" s="1"/>
  <c r="X73" i="16"/>
  <c r="U73" i="16"/>
  <c r="AC73" i="16" s="1"/>
  <c r="P73" i="16"/>
  <c r="AD73" i="16" s="1"/>
  <c r="L73" i="16"/>
  <c r="X72" i="16"/>
  <c r="U72" i="16"/>
  <c r="P72" i="16"/>
  <c r="L72" i="16"/>
  <c r="AD72" i="16" s="1"/>
  <c r="X71" i="16"/>
  <c r="U71" i="16"/>
  <c r="AC71" i="16" s="1"/>
  <c r="P71" i="16"/>
  <c r="L71" i="16"/>
  <c r="X70" i="16"/>
  <c r="U70" i="16"/>
  <c r="P70" i="16"/>
  <c r="L70" i="16"/>
  <c r="AD70" i="16" s="1"/>
  <c r="AC69" i="16"/>
  <c r="X69" i="16"/>
  <c r="U69" i="16"/>
  <c r="P69" i="16"/>
  <c r="L69" i="16"/>
  <c r="AB69" i="16" s="1"/>
  <c r="X68" i="16"/>
  <c r="U68" i="16"/>
  <c r="AB68" i="16" s="1"/>
  <c r="P68" i="16"/>
  <c r="L68" i="16"/>
  <c r="X67" i="16"/>
  <c r="U67" i="16"/>
  <c r="P67" i="16"/>
  <c r="L67" i="16"/>
  <c r="AD67" i="16" s="1"/>
  <c r="AD66" i="16"/>
  <c r="X66" i="16"/>
  <c r="U66" i="16"/>
  <c r="P66" i="16"/>
  <c r="L66" i="16"/>
  <c r="AB66" i="16" s="1"/>
  <c r="AF65" i="16"/>
  <c r="AD65" i="16"/>
  <c r="X65" i="16"/>
  <c r="U65" i="16"/>
  <c r="AC65" i="16" s="1"/>
  <c r="P65" i="16"/>
  <c r="L65" i="16"/>
  <c r="X64" i="16"/>
  <c r="U64" i="16"/>
  <c r="AC64" i="16" s="1"/>
  <c r="P64" i="16"/>
  <c r="L64" i="16"/>
  <c r="X63" i="16"/>
  <c r="AC63" i="16" s="1"/>
  <c r="U63" i="16"/>
  <c r="P63" i="16"/>
  <c r="L63" i="16"/>
  <c r="AD63" i="16" s="1"/>
  <c r="X62" i="16"/>
  <c r="U62" i="16"/>
  <c r="P62" i="16"/>
  <c r="L62" i="16"/>
  <c r="AD62" i="16" s="1"/>
  <c r="AD61" i="16"/>
  <c r="X61" i="16"/>
  <c r="U61" i="16"/>
  <c r="P61" i="16"/>
  <c r="L61" i="16"/>
  <c r="X60" i="16"/>
  <c r="U60" i="16"/>
  <c r="AC60" i="16" s="1"/>
  <c r="P60" i="16"/>
  <c r="L60" i="16"/>
  <c r="X59" i="16"/>
  <c r="U59" i="16"/>
  <c r="AC59" i="16" s="1"/>
  <c r="P59" i="16"/>
  <c r="L59" i="16"/>
  <c r="AD59" i="16" s="1"/>
  <c r="AD58" i="16"/>
  <c r="X58" i="16"/>
  <c r="U58" i="16"/>
  <c r="P58" i="16"/>
  <c r="L58" i="16"/>
  <c r="X57" i="16"/>
  <c r="U57" i="16"/>
  <c r="AC57" i="16" s="1"/>
  <c r="P57" i="16"/>
  <c r="L57" i="16"/>
  <c r="X56" i="16"/>
  <c r="U56" i="16"/>
  <c r="AC56" i="16" s="1"/>
  <c r="P56" i="16"/>
  <c r="L56" i="16"/>
  <c r="X55" i="16"/>
  <c r="U55" i="16"/>
  <c r="P55" i="16"/>
  <c r="L55" i="16"/>
  <c r="X54" i="16"/>
  <c r="U54" i="16"/>
  <c r="AC54" i="16" s="1"/>
  <c r="P54" i="16"/>
  <c r="L54" i="16"/>
  <c r="AD54" i="16" s="1"/>
  <c r="AD53" i="16"/>
  <c r="X53" i="16"/>
  <c r="U53" i="16"/>
  <c r="P53" i="16"/>
  <c r="L53" i="16"/>
  <c r="X52" i="16"/>
  <c r="U52" i="16"/>
  <c r="AC52" i="16" s="1"/>
  <c r="P52" i="16"/>
  <c r="L52" i="16"/>
  <c r="AB52" i="16" s="1"/>
  <c r="X51" i="16"/>
  <c r="U51" i="16"/>
  <c r="AC51" i="16" s="1"/>
  <c r="P51" i="16"/>
  <c r="L51" i="16"/>
  <c r="AD51" i="16" s="1"/>
  <c r="AD50" i="16"/>
  <c r="X50" i="16"/>
  <c r="U50" i="16"/>
  <c r="P50" i="16"/>
  <c r="L50" i="16"/>
  <c r="X49" i="16"/>
  <c r="U49" i="16"/>
  <c r="AC49" i="16" s="1"/>
  <c r="P49" i="16"/>
  <c r="L49" i="16"/>
  <c r="AB49" i="16" s="1"/>
  <c r="AC48" i="16"/>
  <c r="X48" i="16"/>
  <c r="U48" i="16"/>
  <c r="P48" i="16"/>
  <c r="AB48" i="16" s="1"/>
  <c r="L48" i="16"/>
  <c r="X47" i="16"/>
  <c r="U47" i="16"/>
  <c r="P47" i="16"/>
  <c r="L47" i="16"/>
  <c r="X46" i="16"/>
  <c r="U46" i="16"/>
  <c r="AC46" i="16" s="1"/>
  <c r="P46" i="16"/>
  <c r="L46" i="16"/>
  <c r="AD45" i="16"/>
  <c r="X45" i="16"/>
  <c r="U45" i="16"/>
  <c r="AC45" i="16" s="1"/>
  <c r="P45" i="16"/>
  <c r="L45" i="16"/>
  <c r="X44" i="16"/>
  <c r="U44" i="16"/>
  <c r="AC44" i="16" s="1"/>
  <c r="P44" i="16"/>
  <c r="L44" i="16"/>
  <c r="AB44" i="16" s="1"/>
  <c r="AB43" i="16"/>
  <c r="X43" i="16"/>
  <c r="AC43" i="16" s="1"/>
  <c r="U43" i="16"/>
  <c r="P43" i="16"/>
  <c r="L43" i="16"/>
  <c r="AD43" i="16" s="1"/>
  <c r="X42" i="16"/>
  <c r="U42" i="16"/>
  <c r="AC42" i="16" s="1"/>
  <c r="P42" i="16"/>
  <c r="L42" i="16"/>
  <c r="X41" i="16"/>
  <c r="U41" i="16"/>
  <c r="AC41" i="16" s="1"/>
  <c r="P41" i="16"/>
  <c r="L41" i="16"/>
  <c r="AB41" i="16" s="1"/>
  <c r="X40" i="16"/>
  <c r="AC40" i="16" s="1"/>
  <c r="U40" i="16"/>
  <c r="P40" i="16"/>
  <c r="L40" i="16"/>
  <c r="X39" i="16"/>
  <c r="AC39" i="16" s="1"/>
  <c r="U39" i="16"/>
  <c r="P39" i="16"/>
  <c r="L39" i="16"/>
  <c r="AD39" i="16" s="1"/>
  <c r="AD38" i="16"/>
  <c r="X38" i="16"/>
  <c r="U38" i="16"/>
  <c r="P38" i="16"/>
  <c r="L38" i="16"/>
  <c r="AB38" i="16" s="1"/>
  <c r="AF37" i="16"/>
  <c r="AD37" i="16"/>
  <c r="X37" i="16"/>
  <c r="U37" i="16"/>
  <c r="AC37" i="16" s="1"/>
  <c r="P37" i="16"/>
  <c r="L37" i="16"/>
  <c r="X36" i="16"/>
  <c r="U36" i="16"/>
  <c r="P36" i="16"/>
  <c r="L36" i="16"/>
  <c r="AB36" i="16" s="1"/>
  <c r="AC35" i="16"/>
  <c r="X35" i="16"/>
  <c r="U35" i="16"/>
  <c r="P35" i="16"/>
  <c r="L35" i="16"/>
  <c r="AB35" i="16" s="1"/>
  <c r="X34" i="16"/>
  <c r="U34" i="16"/>
  <c r="P34" i="16"/>
  <c r="L34" i="16"/>
  <c r="X33" i="16"/>
  <c r="U33" i="16"/>
  <c r="AC33" i="16" s="1"/>
  <c r="P33" i="16"/>
  <c r="L33" i="16"/>
  <c r="AB33" i="16" s="1"/>
  <c r="AD32" i="16"/>
  <c r="X32" i="16"/>
  <c r="U32" i="16"/>
  <c r="P32" i="16"/>
  <c r="L32" i="16"/>
  <c r="X31" i="16"/>
  <c r="U31" i="16"/>
  <c r="AC31" i="16" s="1"/>
  <c r="P31" i="16"/>
  <c r="L31" i="16"/>
  <c r="AD31" i="16" s="1"/>
  <c r="X30" i="16"/>
  <c r="AC30" i="16" s="1"/>
  <c r="U30" i="16"/>
  <c r="P30" i="16"/>
  <c r="L30" i="16"/>
  <c r="AD30" i="16" s="1"/>
  <c r="X29" i="16"/>
  <c r="U29" i="16"/>
  <c r="AC29" i="16" s="1"/>
  <c r="P29" i="16"/>
  <c r="L29" i="16"/>
  <c r="X28" i="16"/>
  <c r="U28" i="16"/>
  <c r="AC28" i="16" s="1"/>
  <c r="P28" i="16"/>
  <c r="L28" i="16"/>
  <c r="AB28" i="16" s="1"/>
  <c r="X27" i="16"/>
  <c r="AC27" i="16" s="1"/>
  <c r="U27" i="16"/>
  <c r="P27" i="16"/>
  <c r="L27" i="16"/>
  <c r="X26" i="16"/>
  <c r="U26" i="16"/>
  <c r="P26" i="16"/>
  <c r="L26" i="16"/>
  <c r="AD26" i="16" s="1"/>
  <c r="X25" i="16"/>
  <c r="U25" i="16"/>
  <c r="AC25" i="16" s="1"/>
  <c r="P25" i="16"/>
  <c r="AD25" i="16" s="1"/>
  <c r="L25" i="16"/>
  <c r="AD24" i="16"/>
  <c r="X24" i="16"/>
  <c r="U24" i="16"/>
  <c r="AC24" i="16" s="1"/>
  <c r="P24" i="16"/>
  <c r="L24" i="16"/>
  <c r="X23" i="16"/>
  <c r="AC23" i="16" s="1"/>
  <c r="U23" i="16"/>
  <c r="P23" i="16"/>
  <c r="L23" i="16"/>
  <c r="AD23" i="16" s="1"/>
  <c r="X22" i="16"/>
  <c r="AC22" i="16" s="1"/>
  <c r="U22" i="16"/>
  <c r="P22" i="16"/>
  <c r="L22" i="16"/>
  <c r="AD22" i="16" s="1"/>
  <c r="X21" i="16"/>
  <c r="U21" i="16"/>
  <c r="AC21" i="16" s="1"/>
  <c r="P21" i="16"/>
  <c r="L21" i="16"/>
  <c r="AB21" i="16" s="1"/>
  <c r="X20" i="16"/>
  <c r="U20" i="16"/>
  <c r="AC20" i="16" s="1"/>
  <c r="P20" i="16"/>
  <c r="AD20" i="16" s="1"/>
  <c r="L20" i="16"/>
  <c r="X19" i="16"/>
  <c r="U19" i="16"/>
  <c r="AC19" i="16" s="1"/>
  <c r="P19" i="16"/>
  <c r="L19" i="16"/>
  <c r="X18" i="16"/>
  <c r="AC18" i="16" s="1"/>
  <c r="U18" i="16"/>
  <c r="P18" i="16"/>
  <c r="L18" i="16"/>
  <c r="AD18" i="16" s="1"/>
  <c r="AD17" i="16"/>
  <c r="X17" i="16"/>
  <c r="U17" i="16"/>
  <c r="P17" i="16"/>
  <c r="L17" i="16"/>
  <c r="AB17" i="16" s="1"/>
  <c r="X16" i="16"/>
  <c r="U16" i="16"/>
  <c r="AC16" i="16" s="1"/>
  <c r="P16" i="16"/>
  <c r="L16" i="16"/>
  <c r="X15" i="16"/>
  <c r="U15" i="16"/>
  <c r="AC15" i="16" s="1"/>
  <c r="P15" i="16"/>
  <c r="L15" i="16"/>
  <c r="AD15" i="16" s="1"/>
  <c r="X14" i="16"/>
  <c r="U14" i="16"/>
  <c r="P14" i="16"/>
  <c r="L14" i="16"/>
  <c r="X13" i="16"/>
  <c r="U13" i="16"/>
  <c r="P13" i="16"/>
  <c r="L13" i="16"/>
  <c r="AB13" i="16" s="1"/>
  <c r="AD12" i="16"/>
  <c r="X12" i="16"/>
  <c r="U12" i="16"/>
  <c r="P12" i="16"/>
  <c r="L12" i="16"/>
  <c r="AB12" i="16" s="1"/>
  <c r="X11" i="16"/>
  <c r="U11" i="16"/>
  <c r="AC11" i="16" s="1"/>
  <c r="P11" i="16"/>
  <c r="L11" i="16"/>
  <c r="X10" i="16"/>
  <c r="U10" i="16"/>
  <c r="P10" i="16"/>
  <c r="L10" i="16"/>
  <c r="AD10" i="16" s="1"/>
  <c r="AG9" i="16"/>
  <c r="AB9" i="16"/>
  <c r="X9" i="16"/>
  <c r="AC9" i="16" s="1"/>
  <c r="U9" i="16"/>
  <c r="P9" i="16"/>
  <c r="L9" i="16"/>
  <c r="AD9" i="16" s="1"/>
  <c r="X8" i="16"/>
  <c r="U8" i="16"/>
  <c r="AC8" i="16" s="1"/>
  <c r="P8" i="16"/>
  <c r="AD8" i="16" s="1"/>
  <c r="L8" i="16"/>
  <c r="X7" i="16"/>
  <c r="U7" i="16"/>
  <c r="AC7" i="16" s="1"/>
  <c r="P7" i="16"/>
  <c r="L7" i="16"/>
  <c r="AB7" i="16" s="1"/>
  <c r="X6" i="16"/>
  <c r="AC6" i="16" s="1"/>
  <c r="U6" i="16"/>
  <c r="P6" i="16"/>
  <c r="L6" i="16"/>
  <c r="X5" i="16"/>
  <c r="U5" i="16"/>
  <c r="P5" i="16"/>
  <c r="L5" i="16"/>
  <c r="AB5" i="16" s="1"/>
  <c r="AD4" i="16"/>
  <c r="X4" i="16"/>
  <c r="U4" i="16"/>
  <c r="AC4" i="16" s="1"/>
  <c r="P4" i="16"/>
  <c r="L4" i="16"/>
  <c r="AB4" i="16" s="1"/>
  <c r="X3" i="16"/>
  <c r="U3" i="16"/>
  <c r="AC3" i="16" s="1"/>
  <c r="P3" i="16"/>
  <c r="AB3" i="16" s="1"/>
  <c r="L3" i="16"/>
  <c r="X2" i="16"/>
  <c r="U2" i="16"/>
  <c r="AC2" i="16" s="1"/>
  <c r="P2" i="16"/>
  <c r="L2" i="16"/>
  <c r="AB2" i="16" s="1"/>
  <c r="AB83" i="16" l="1"/>
  <c r="AB8" i="16"/>
  <c r="AB11" i="16"/>
  <c r="AB16" i="16"/>
  <c r="AB29" i="16"/>
  <c r="AC32" i="16"/>
  <c r="AD34" i="16"/>
  <c r="AB42" i="16"/>
  <c r="AD47" i="16"/>
  <c r="AC50" i="16"/>
  <c r="AC53" i="16"/>
  <c r="AB57" i="16"/>
  <c r="AB58" i="16"/>
  <c r="AB60" i="16"/>
  <c r="AC79" i="16"/>
  <c r="AB91" i="16"/>
  <c r="AB92" i="16"/>
  <c r="AB94" i="16"/>
  <c r="AB112" i="16"/>
  <c r="AB76" i="16"/>
  <c r="AB70" i="16"/>
  <c r="AD3" i="16"/>
  <c r="AC13" i="16"/>
  <c r="AD16" i="16"/>
  <c r="AB20" i="16"/>
  <c r="AB25" i="16"/>
  <c r="AC26" i="16"/>
  <c r="AD29" i="16"/>
  <c r="AB34" i="16"/>
  <c r="AC36" i="16"/>
  <c r="AD42" i="16"/>
  <c r="AD46" i="16"/>
  <c r="AD48" i="16"/>
  <c r="AD56" i="16"/>
  <c r="AD57" i="16"/>
  <c r="AC62" i="16"/>
  <c r="AC67" i="16"/>
  <c r="AC68" i="16"/>
  <c r="AC70" i="16"/>
  <c r="AB74" i="16"/>
  <c r="AB75" i="16"/>
  <c r="AB77" i="16"/>
  <c r="AC88" i="16"/>
  <c r="AC90" i="16"/>
  <c r="AD91" i="16"/>
  <c r="AC96" i="16"/>
  <c r="AB103" i="16"/>
  <c r="AD98" i="16"/>
  <c r="AD21" i="16"/>
  <c r="AB26" i="16"/>
  <c r="AD49" i="16"/>
  <c r="AB67" i="16"/>
  <c r="AD78" i="16"/>
  <c r="AB101" i="16"/>
  <c r="AC47" i="16"/>
  <c r="AD64" i="16"/>
  <c r="U113" i="16"/>
  <c r="AC5" i="16"/>
  <c r="X113" i="16"/>
  <c r="AD6" i="16"/>
  <c r="AC10" i="16"/>
  <c r="AC113" i="16" s="1"/>
  <c r="AD13" i="16"/>
  <c r="AB18" i="16"/>
  <c r="AB27" i="16"/>
  <c r="AB32" i="16"/>
  <c r="AD36" i="16"/>
  <c r="AD40" i="16"/>
  <c r="AB50" i="16"/>
  <c r="AB53" i="16"/>
  <c r="AB59" i="16"/>
  <c r="AB61" i="16"/>
  <c r="AC72" i="16"/>
  <c r="AD89" i="16"/>
  <c r="AD90" i="16"/>
  <c r="AB93" i="16"/>
  <c r="AC14" i="16"/>
  <c r="AB31" i="16"/>
  <c r="AC55" i="16"/>
  <c r="AC34" i="16"/>
  <c r="AB109" i="16"/>
  <c r="P113" i="16"/>
  <c r="AD7" i="16"/>
  <c r="AB10" i="16"/>
  <c r="AC12" i="16"/>
  <c r="AB14" i="16"/>
  <c r="AC17" i="16"/>
  <c r="AB19" i="16"/>
  <c r="AB24" i="16"/>
  <c r="AD28" i="16"/>
  <c r="AD33" i="16"/>
  <c r="AB37" i="16"/>
  <c r="AC38" i="16"/>
  <c r="AB40" i="16"/>
  <c r="AD41" i="16"/>
  <c r="AB45" i="16"/>
  <c r="AB51" i="16"/>
  <c r="AD55" i="16"/>
  <c r="AC58" i="16"/>
  <c r="AC61" i="16"/>
  <c r="AB65" i="16"/>
  <c r="AC66" i="16"/>
  <c r="AD68" i="16"/>
  <c r="AD71" i="16"/>
  <c r="AD81" i="16"/>
  <c r="AD82" i="16"/>
  <c r="AC87" i="16"/>
  <c r="AC92" i="16"/>
  <c r="AC95" i="16"/>
  <c r="AB99" i="16"/>
  <c r="AB100" i="16"/>
  <c r="AB102" i="16"/>
  <c r="AD107" i="16"/>
  <c r="AD108" i="16"/>
  <c r="AD11" i="16"/>
  <c r="AD19" i="16"/>
  <c r="AD27" i="16"/>
  <c r="AD35" i="16"/>
  <c r="AD44" i="16"/>
  <c r="AD52" i="16"/>
  <c r="AD60" i="16"/>
  <c r="AD69" i="16"/>
  <c r="AD77" i="16"/>
  <c r="AD85" i="16"/>
  <c r="AD94" i="16"/>
  <c r="AD102" i="16"/>
  <c r="AD111" i="16"/>
  <c r="AD2" i="16"/>
  <c r="AB6" i="16"/>
  <c r="AB113" i="16" s="1"/>
  <c r="AB15" i="16"/>
  <c r="AB23" i="16"/>
  <c r="AB56" i="16"/>
  <c r="AB64" i="16"/>
  <c r="AB73" i="16"/>
  <c r="AB81" i="16"/>
  <c r="AB89" i="16"/>
  <c r="AB98" i="16"/>
  <c r="AB107" i="16"/>
  <c r="L113" i="16"/>
  <c r="AB22" i="16"/>
  <c r="AB30" i="16"/>
  <c r="AB39" i="16"/>
  <c r="AB47" i="16"/>
  <c r="AB55" i="16"/>
  <c r="AB63" i="16"/>
  <c r="AB72" i="16"/>
  <c r="AB80" i="16"/>
  <c r="AB88" i="16"/>
  <c r="AB97" i="16"/>
  <c r="AB105" i="16"/>
  <c r="AB106" i="16"/>
  <c r="AB46" i="16"/>
  <c r="AB54" i="16"/>
  <c r="AB62" i="16"/>
  <c r="AB71" i="16"/>
  <c r="AB79" i="16"/>
  <c r="AB87" i="16"/>
  <c r="AB96" i="16"/>
  <c r="AB104" i="16"/>
  <c r="AD5" i="16"/>
  <c r="AD14" i="16"/>
  <c r="AD113" i="16" l="1"/>
  <c r="F2" i="1" l="1"/>
  <c r="J2" i="1" l="1"/>
  <c r="W55" i="14" l="1"/>
  <c r="W2" i="14"/>
  <c r="V53" i="14"/>
  <c r="K53" i="14"/>
  <c r="K54" i="14" s="1"/>
  <c r="L53" i="14"/>
  <c r="M53" i="14"/>
  <c r="O53" i="14"/>
  <c r="P53" i="14"/>
  <c r="Q53" i="14"/>
  <c r="S53" i="14"/>
  <c r="T53" i="14"/>
  <c r="U53" i="14"/>
  <c r="X53" i="14"/>
  <c r="Y53" i="14"/>
  <c r="AA53" i="14"/>
  <c r="AB53" i="14"/>
  <c r="AC53" i="14"/>
  <c r="J53" i="14"/>
  <c r="J54" i="14" s="1"/>
  <c r="Z52" i="14"/>
  <c r="W52" i="14"/>
  <c r="AE52" i="14" s="1"/>
  <c r="R52" i="14"/>
  <c r="N52" i="14"/>
  <c r="Z51" i="14"/>
  <c r="W51" i="14"/>
  <c r="AE51" i="14" s="1"/>
  <c r="R51" i="14"/>
  <c r="N51" i="14"/>
  <c r="AD51" i="14" s="1"/>
  <c r="Z50" i="14"/>
  <c r="W50" i="14"/>
  <c r="AE50" i="14" s="1"/>
  <c r="R50" i="14"/>
  <c r="N50" i="14"/>
  <c r="Z49" i="14"/>
  <c r="W49" i="14"/>
  <c r="AE49" i="14" s="1"/>
  <c r="R49" i="14"/>
  <c r="N49" i="14"/>
  <c r="AD49" i="14" s="1"/>
  <c r="Z48" i="14"/>
  <c r="W48" i="14"/>
  <c r="AE48" i="14" s="1"/>
  <c r="R48" i="14"/>
  <c r="N48" i="14"/>
  <c r="Z47" i="14"/>
  <c r="W47" i="14"/>
  <c r="AE47" i="14" s="1"/>
  <c r="R47" i="14"/>
  <c r="N47" i="14"/>
  <c r="AD47" i="14" s="1"/>
  <c r="Z46" i="14"/>
  <c r="W46" i="14"/>
  <c r="AE46" i="14" s="1"/>
  <c r="R46" i="14"/>
  <c r="N46" i="14"/>
  <c r="Z45" i="14"/>
  <c r="W45" i="14"/>
  <c r="AE45" i="14" s="1"/>
  <c r="R45" i="14"/>
  <c r="N45" i="14"/>
  <c r="AD45" i="14" s="1"/>
  <c r="Z44" i="14"/>
  <c r="W44" i="14"/>
  <c r="AE44" i="14" s="1"/>
  <c r="R44" i="14"/>
  <c r="N44" i="14"/>
  <c r="Z43" i="14"/>
  <c r="W43" i="14"/>
  <c r="AE43" i="14" s="1"/>
  <c r="R43" i="14"/>
  <c r="N43" i="14"/>
  <c r="AD43" i="14" s="1"/>
  <c r="Z42" i="14"/>
  <c r="W42" i="14"/>
  <c r="AE42" i="14" s="1"/>
  <c r="R42" i="14"/>
  <c r="N42" i="14"/>
  <c r="Z41" i="14"/>
  <c r="W41" i="14"/>
  <c r="AE41" i="14" s="1"/>
  <c r="R41" i="14"/>
  <c r="N41" i="14"/>
  <c r="AD41" i="14" s="1"/>
  <c r="Z40" i="14"/>
  <c r="W40" i="14"/>
  <c r="AE40" i="14" s="1"/>
  <c r="R40" i="14"/>
  <c r="N40" i="14"/>
  <c r="Z39" i="14"/>
  <c r="W39" i="14"/>
  <c r="AE39" i="14" s="1"/>
  <c r="R39" i="14"/>
  <c r="N39" i="14"/>
  <c r="AD39" i="14" s="1"/>
  <c r="Z38" i="14"/>
  <c r="W38" i="14"/>
  <c r="AE38" i="14" s="1"/>
  <c r="R38" i="14"/>
  <c r="N38" i="14"/>
  <c r="Z37" i="14"/>
  <c r="W37" i="14"/>
  <c r="AE37" i="14" s="1"/>
  <c r="R37" i="14"/>
  <c r="N37" i="14"/>
  <c r="AD37" i="14" s="1"/>
  <c r="Z36" i="14"/>
  <c r="W36" i="14"/>
  <c r="AE36" i="14" s="1"/>
  <c r="R36" i="14"/>
  <c r="N36" i="14"/>
  <c r="Z35" i="14"/>
  <c r="W35" i="14"/>
  <c r="AE35" i="14" s="1"/>
  <c r="R35" i="14"/>
  <c r="N35" i="14"/>
  <c r="AD35" i="14" s="1"/>
  <c r="Z34" i="14"/>
  <c r="W34" i="14"/>
  <c r="AE34" i="14" s="1"/>
  <c r="R34" i="14"/>
  <c r="N34" i="14"/>
  <c r="Z33" i="14"/>
  <c r="W33" i="14"/>
  <c r="AE33" i="14" s="1"/>
  <c r="R33" i="14"/>
  <c r="N33" i="14"/>
  <c r="AD33" i="14" s="1"/>
  <c r="Z32" i="14"/>
  <c r="W32" i="14"/>
  <c r="AE32" i="14" s="1"/>
  <c r="R32" i="14"/>
  <c r="N32" i="14"/>
  <c r="Z31" i="14"/>
  <c r="W31" i="14"/>
  <c r="AE31" i="14" s="1"/>
  <c r="R31" i="14"/>
  <c r="N31" i="14"/>
  <c r="AD31" i="14" s="1"/>
  <c r="Z30" i="14"/>
  <c r="W30" i="14"/>
  <c r="AE30" i="14" s="1"/>
  <c r="R30" i="14"/>
  <c r="N30" i="14"/>
  <c r="Z29" i="14"/>
  <c r="W29" i="14"/>
  <c r="AE29" i="14" s="1"/>
  <c r="R29" i="14"/>
  <c r="N29" i="14"/>
  <c r="AD29" i="14" s="1"/>
  <c r="Z28" i="14"/>
  <c r="W28" i="14"/>
  <c r="AE28" i="14" s="1"/>
  <c r="R28" i="14"/>
  <c r="N28" i="14"/>
  <c r="Z27" i="14"/>
  <c r="W27" i="14"/>
  <c r="AE27" i="14" s="1"/>
  <c r="R27" i="14"/>
  <c r="N27" i="14"/>
  <c r="AD27" i="14" s="1"/>
  <c r="Z26" i="14"/>
  <c r="W26" i="14"/>
  <c r="AE26" i="14" s="1"/>
  <c r="R26" i="14"/>
  <c r="N26" i="14"/>
  <c r="Z25" i="14"/>
  <c r="W25" i="14"/>
  <c r="R25" i="14"/>
  <c r="N25" i="14"/>
  <c r="Z24" i="14"/>
  <c r="W24" i="14"/>
  <c r="R24" i="14"/>
  <c r="N24" i="14"/>
  <c r="Z23" i="14"/>
  <c r="W23" i="14"/>
  <c r="R23" i="14"/>
  <c r="N23" i="14"/>
  <c r="Z22" i="14"/>
  <c r="W22" i="14"/>
  <c r="R22" i="14"/>
  <c r="N22" i="14"/>
  <c r="Z21" i="14"/>
  <c r="W21" i="14"/>
  <c r="R21" i="14"/>
  <c r="N21" i="14"/>
  <c r="Z20" i="14"/>
  <c r="W20" i="14"/>
  <c r="R20" i="14"/>
  <c r="N20" i="14"/>
  <c r="Z19" i="14"/>
  <c r="W19" i="14"/>
  <c r="R19" i="14"/>
  <c r="N19" i="14"/>
  <c r="Z18" i="14"/>
  <c r="W18" i="14"/>
  <c r="R18" i="14"/>
  <c r="N18" i="14"/>
  <c r="Z17" i="14"/>
  <c r="W17" i="14"/>
  <c r="R17" i="14"/>
  <c r="N17" i="14"/>
  <c r="Z16" i="14"/>
  <c r="W16" i="14"/>
  <c r="R16" i="14"/>
  <c r="N16" i="14"/>
  <c r="Z15" i="14"/>
  <c r="W15" i="14"/>
  <c r="R15" i="14"/>
  <c r="N15" i="14"/>
  <c r="Z14" i="14"/>
  <c r="W14" i="14"/>
  <c r="R14" i="14"/>
  <c r="N14" i="14"/>
  <c r="Z13" i="14"/>
  <c r="W13" i="14"/>
  <c r="R13" i="14"/>
  <c r="N13" i="14"/>
  <c r="Z12" i="14"/>
  <c r="W12" i="14"/>
  <c r="R12" i="14"/>
  <c r="N12" i="14"/>
  <c r="Z11" i="14"/>
  <c r="W11" i="14"/>
  <c r="R11" i="14"/>
  <c r="N11" i="14"/>
  <c r="Z10" i="14"/>
  <c r="W10" i="14"/>
  <c r="R10" i="14"/>
  <c r="N10" i="14"/>
  <c r="Z9" i="14"/>
  <c r="W9" i="14"/>
  <c r="R9" i="14"/>
  <c r="N9" i="14"/>
  <c r="Z8" i="14"/>
  <c r="W8" i="14"/>
  <c r="R8" i="14"/>
  <c r="N8" i="14"/>
  <c r="Z7" i="14"/>
  <c r="W7" i="14"/>
  <c r="R7" i="14"/>
  <c r="N7" i="14"/>
  <c r="Z6" i="14"/>
  <c r="W6" i="14"/>
  <c r="R6" i="14"/>
  <c r="N6" i="14"/>
  <c r="Z5" i="14"/>
  <c r="W5" i="14"/>
  <c r="AE5" i="14" s="1"/>
  <c r="R5" i="14"/>
  <c r="N5" i="14"/>
  <c r="Z4" i="14"/>
  <c r="W4" i="14"/>
  <c r="R4" i="14"/>
  <c r="N4" i="14"/>
  <c r="Z3" i="14"/>
  <c r="W3" i="14"/>
  <c r="AE3" i="14" s="1"/>
  <c r="R3" i="14"/>
  <c r="N3" i="14"/>
  <c r="Z2" i="14"/>
  <c r="Z53" i="14" s="1"/>
  <c r="R2" i="14"/>
  <c r="N2" i="14"/>
  <c r="N53" i="14" s="1"/>
  <c r="R53" i="14" l="1"/>
  <c r="AE2" i="14"/>
  <c r="AD26" i="14"/>
  <c r="AD28" i="14"/>
  <c r="AD30" i="14"/>
  <c r="AD32" i="14"/>
  <c r="AD34" i="14"/>
  <c r="AD36" i="14"/>
  <c r="AD38" i="14"/>
  <c r="AD40" i="14"/>
  <c r="AD42" i="14"/>
  <c r="AD44" i="14"/>
  <c r="AD46" i="14"/>
  <c r="AD48" i="14"/>
  <c r="AD50" i="14"/>
  <c r="AD52" i="14"/>
  <c r="AE4" i="14"/>
  <c r="AE6" i="14"/>
  <c r="AE8" i="14"/>
  <c r="AE10" i="14"/>
  <c r="AE12" i="14"/>
  <c r="AE14" i="14"/>
  <c r="AE16" i="14"/>
  <c r="AE18" i="14"/>
  <c r="AE20" i="14"/>
  <c r="AE22" i="14"/>
  <c r="AE24" i="14"/>
  <c r="AD3" i="14"/>
  <c r="AD5" i="14"/>
  <c r="AD7" i="14"/>
  <c r="AD9" i="14"/>
  <c r="AD11" i="14"/>
  <c r="AD13" i="14"/>
  <c r="AD15" i="14"/>
  <c r="AD17" i="14"/>
  <c r="AD19" i="14"/>
  <c r="AD21" i="14"/>
  <c r="AD23" i="14"/>
  <c r="AD25" i="14"/>
  <c r="W53" i="14"/>
  <c r="AE7" i="14"/>
  <c r="AE9" i="14"/>
  <c r="AE11" i="14"/>
  <c r="AE13" i="14"/>
  <c r="AE15" i="14"/>
  <c r="AE17" i="14"/>
  <c r="AE19" i="14"/>
  <c r="AE21" i="14"/>
  <c r="AE23" i="14"/>
  <c r="AE25" i="14"/>
  <c r="AD2" i="14"/>
  <c r="AD4" i="14"/>
  <c r="AD6" i="14"/>
  <c r="AD8" i="14"/>
  <c r="AD10" i="14"/>
  <c r="AD12" i="14"/>
  <c r="AD14" i="14"/>
  <c r="AD16" i="14"/>
  <c r="AD18" i="14"/>
  <c r="AD20" i="14"/>
  <c r="AD22" i="14"/>
  <c r="AD24" i="14"/>
  <c r="J89" i="1" l="1"/>
  <c r="F74" i="1"/>
  <c r="H3" i="4" l="1"/>
  <c r="J3" i="4" s="1"/>
  <c r="M3" i="4" s="1"/>
  <c r="H4" i="4"/>
  <c r="J4" i="4" s="1"/>
  <c r="M4" i="4" s="1"/>
  <c r="H5" i="4"/>
  <c r="J5" i="4" s="1"/>
  <c r="M5" i="4" s="1"/>
  <c r="H6" i="4"/>
  <c r="J6" i="4" s="1"/>
  <c r="M6" i="4" s="1"/>
  <c r="H7" i="4"/>
  <c r="J7" i="4" s="1"/>
  <c r="M7" i="4" s="1"/>
  <c r="H8" i="4"/>
  <c r="J8" i="4" s="1"/>
  <c r="M8" i="4" s="1"/>
  <c r="H9" i="4"/>
  <c r="J9" i="4" s="1"/>
  <c r="M9" i="4" s="1"/>
  <c r="H10" i="4"/>
  <c r="J10" i="4" s="1"/>
  <c r="M10" i="4" s="1"/>
  <c r="H11" i="4"/>
  <c r="J11" i="4" s="1"/>
  <c r="M11" i="4" s="1"/>
  <c r="H12" i="4"/>
  <c r="J12" i="4" s="1"/>
  <c r="M12" i="4" s="1"/>
  <c r="H13" i="4"/>
  <c r="J13" i="4" s="1"/>
  <c r="M13" i="4" s="1"/>
  <c r="H14" i="4"/>
  <c r="J14" i="4" s="1"/>
  <c r="M14" i="4" s="1"/>
  <c r="H15" i="4"/>
  <c r="J15" i="4" s="1"/>
  <c r="M15" i="4" s="1"/>
  <c r="H16" i="4"/>
  <c r="J16" i="4" s="1"/>
  <c r="M16" i="4" s="1"/>
  <c r="H17" i="4"/>
  <c r="J17" i="4" s="1"/>
  <c r="M17" i="4" s="1"/>
  <c r="H18" i="4"/>
  <c r="J18" i="4" s="1"/>
  <c r="M18" i="4" s="1"/>
  <c r="H19" i="4"/>
  <c r="J19" i="4" s="1"/>
  <c r="M19" i="4" s="1"/>
  <c r="H20" i="4"/>
  <c r="J20" i="4" s="1"/>
  <c r="M20" i="4" s="1"/>
  <c r="H21" i="4"/>
  <c r="J21" i="4" s="1"/>
  <c r="M21" i="4" s="1"/>
  <c r="H22" i="4"/>
  <c r="J22" i="4" s="1"/>
  <c r="M22" i="4" s="1"/>
  <c r="H23" i="4"/>
  <c r="J23" i="4" s="1"/>
  <c r="M23" i="4" s="1"/>
  <c r="H24" i="4"/>
  <c r="J24" i="4" s="1"/>
  <c r="M24" i="4" s="1"/>
  <c r="H25" i="4"/>
  <c r="J25" i="4" s="1"/>
  <c r="M25" i="4" s="1"/>
  <c r="H26" i="4"/>
  <c r="J26" i="4" s="1"/>
  <c r="M26" i="4" s="1"/>
  <c r="H27" i="4"/>
  <c r="J27" i="4" s="1"/>
  <c r="M27" i="4" s="1"/>
  <c r="H28" i="4"/>
  <c r="J28" i="4" s="1"/>
  <c r="M28" i="4" s="1"/>
  <c r="H29" i="4"/>
  <c r="J29" i="4" s="1"/>
  <c r="M29" i="4" s="1"/>
  <c r="H30" i="4"/>
  <c r="J30" i="4" s="1"/>
  <c r="M30" i="4" s="1"/>
  <c r="H31" i="4"/>
  <c r="J31" i="4" s="1"/>
  <c r="M31" i="4" s="1"/>
  <c r="H32" i="4"/>
  <c r="J32" i="4" s="1"/>
  <c r="M32" i="4" s="1"/>
  <c r="H33" i="4"/>
  <c r="J33" i="4" s="1"/>
  <c r="M33" i="4" s="1"/>
  <c r="H34" i="4"/>
  <c r="J34" i="4" s="1"/>
  <c r="M34" i="4" s="1"/>
  <c r="H35" i="4"/>
  <c r="J35" i="4" s="1"/>
  <c r="M35" i="4" s="1"/>
  <c r="H36" i="4"/>
  <c r="J36" i="4" s="1"/>
  <c r="M36" i="4" s="1"/>
  <c r="H37" i="4"/>
  <c r="J37" i="4" s="1"/>
  <c r="M37" i="4" s="1"/>
  <c r="H38" i="4"/>
  <c r="J38" i="4" s="1"/>
  <c r="M38" i="4" s="1"/>
  <c r="H39" i="4"/>
  <c r="J39" i="4" s="1"/>
  <c r="M39" i="4" s="1"/>
  <c r="H40" i="4"/>
  <c r="J40" i="4" s="1"/>
  <c r="M40" i="4" s="1"/>
  <c r="H41" i="4"/>
  <c r="J41" i="4" s="1"/>
  <c r="M41" i="4" s="1"/>
  <c r="H42" i="4"/>
  <c r="J42" i="4" s="1"/>
  <c r="M42" i="4" s="1"/>
  <c r="H43" i="4"/>
  <c r="J43" i="4" s="1"/>
  <c r="M43" i="4" s="1"/>
  <c r="H44" i="4"/>
  <c r="J44" i="4" s="1"/>
  <c r="M44" i="4" s="1"/>
  <c r="H45" i="4"/>
  <c r="J45" i="4" s="1"/>
  <c r="M45" i="4" s="1"/>
  <c r="H46" i="4"/>
  <c r="J46" i="4" s="1"/>
  <c r="M46" i="4" s="1"/>
  <c r="H47" i="4"/>
  <c r="J47" i="4" s="1"/>
  <c r="M47" i="4" s="1"/>
  <c r="H48" i="4"/>
  <c r="J48" i="4" s="1"/>
  <c r="M48" i="4" s="1"/>
  <c r="H49" i="4"/>
  <c r="J49" i="4" s="1"/>
  <c r="M49" i="4" s="1"/>
  <c r="H50" i="4"/>
  <c r="J50" i="4" s="1"/>
  <c r="M50" i="4" s="1"/>
  <c r="H51" i="4"/>
  <c r="J51" i="4" s="1"/>
  <c r="M51" i="4" s="1"/>
  <c r="H52" i="4"/>
  <c r="J52" i="4" s="1"/>
  <c r="M52" i="4" s="1"/>
  <c r="H53" i="4"/>
  <c r="J53" i="4" s="1"/>
  <c r="M53" i="4" s="1"/>
  <c r="H54" i="4"/>
  <c r="J54" i="4" s="1"/>
  <c r="M54" i="4" s="1"/>
  <c r="H55" i="4"/>
  <c r="J55" i="4" s="1"/>
  <c r="M55" i="4" s="1"/>
  <c r="H56" i="4"/>
  <c r="J56" i="4" s="1"/>
  <c r="M56" i="4" s="1"/>
  <c r="H57" i="4"/>
  <c r="J57" i="4" s="1"/>
  <c r="M57" i="4" s="1"/>
  <c r="H58" i="4"/>
  <c r="J58" i="4" s="1"/>
  <c r="M58" i="4" s="1"/>
  <c r="H59" i="4"/>
  <c r="J59" i="4" s="1"/>
  <c r="M59" i="4" s="1"/>
  <c r="H60" i="4"/>
  <c r="J60" i="4" s="1"/>
  <c r="M60" i="4" s="1"/>
  <c r="H61" i="4"/>
  <c r="J61" i="4" s="1"/>
  <c r="M61" i="4" s="1"/>
  <c r="H62" i="4"/>
  <c r="J62" i="4" s="1"/>
  <c r="M62" i="4" s="1"/>
  <c r="H63" i="4"/>
  <c r="J63" i="4" s="1"/>
  <c r="M63" i="4" s="1"/>
  <c r="H64" i="4"/>
  <c r="J64" i="4" s="1"/>
  <c r="M64" i="4" s="1"/>
  <c r="H65" i="4"/>
  <c r="J65" i="4" s="1"/>
  <c r="M65" i="4" s="1"/>
  <c r="H66" i="4"/>
  <c r="J66" i="4" s="1"/>
  <c r="M66" i="4" s="1"/>
  <c r="H67" i="4"/>
  <c r="J67" i="4" s="1"/>
  <c r="M67" i="4" s="1"/>
  <c r="H68" i="4"/>
  <c r="J68" i="4" s="1"/>
  <c r="M68" i="4" s="1"/>
  <c r="H69" i="4"/>
  <c r="J69" i="4" s="1"/>
  <c r="M69" i="4" s="1"/>
  <c r="H70" i="4"/>
  <c r="J70" i="4" s="1"/>
  <c r="M70" i="4" s="1"/>
  <c r="H71" i="4"/>
  <c r="J71" i="4" s="1"/>
  <c r="M71" i="4" s="1"/>
  <c r="H72" i="4"/>
  <c r="J72" i="4" s="1"/>
  <c r="M72" i="4" s="1"/>
  <c r="H73" i="4"/>
  <c r="J73" i="4" s="1"/>
  <c r="M73" i="4" s="1"/>
  <c r="H74" i="4"/>
  <c r="J74" i="4" s="1"/>
  <c r="M74" i="4" s="1"/>
  <c r="H75" i="4"/>
  <c r="J75" i="4" s="1"/>
  <c r="M75" i="4" s="1"/>
  <c r="H76" i="4"/>
  <c r="J76" i="4" s="1"/>
  <c r="M76" i="4" s="1"/>
  <c r="H77" i="4"/>
  <c r="J77" i="4" s="1"/>
  <c r="M77" i="4" s="1"/>
  <c r="H78" i="4"/>
  <c r="J78" i="4" s="1"/>
  <c r="M78" i="4" s="1"/>
  <c r="H79" i="4"/>
  <c r="J79" i="4" s="1"/>
  <c r="M79" i="4" s="1"/>
  <c r="H80" i="4"/>
  <c r="J80" i="4" s="1"/>
  <c r="M80" i="4" s="1"/>
  <c r="H81" i="4"/>
  <c r="J81" i="4" s="1"/>
  <c r="M81" i="4" s="1"/>
  <c r="H82" i="4"/>
  <c r="J82" i="4" s="1"/>
  <c r="M82" i="4" s="1"/>
  <c r="H83" i="4"/>
  <c r="J83" i="4" s="1"/>
  <c r="M83" i="4" s="1"/>
  <c r="H84" i="4"/>
  <c r="J84" i="4" s="1"/>
  <c r="M84" i="4" s="1"/>
  <c r="H85" i="4"/>
  <c r="J85" i="4" s="1"/>
  <c r="M85" i="4" s="1"/>
  <c r="H86" i="4"/>
  <c r="J86" i="4" s="1"/>
  <c r="M86" i="4" s="1"/>
  <c r="H87" i="4"/>
  <c r="J87" i="4" s="1"/>
  <c r="M87" i="4" s="1"/>
  <c r="H88" i="4"/>
  <c r="J88" i="4" s="1"/>
  <c r="M88" i="4" s="1"/>
  <c r="H89" i="4"/>
  <c r="J89" i="4" s="1"/>
  <c r="M89" i="4" s="1"/>
  <c r="H90" i="4"/>
  <c r="J90" i="4" s="1"/>
  <c r="M90" i="4" s="1"/>
  <c r="H91" i="4"/>
  <c r="J91" i="4" s="1"/>
  <c r="M91" i="4" s="1"/>
  <c r="H92" i="4"/>
  <c r="J92" i="4" s="1"/>
  <c r="M92" i="4" s="1"/>
  <c r="H93" i="4"/>
  <c r="J93" i="4" s="1"/>
  <c r="M93" i="4" s="1"/>
  <c r="H94" i="4"/>
  <c r="J94" i="4" s="1"/>
  <c r="M94" i="4" s="1"/>
  <c r="H95" i="4"/>
  <c r="J95" i="4" s="1"/>
  <c r="M95" i="4" s="1"/>
  <c r="H96" i="4"/>
  <c r="J96" i="4" s="1"/>
  <c r="M96" i="4" s="1"/>
  <c r="H97" i="4"/>
  <c r="J97" i="4" s="1"/>
  <c r="M97" i="4" s="1"/>
  <c r="H98" i="4"/>
  <c r="J98" i="4" s="1"/>
  <c r="M98" i="4" s="1"/>
  <c r="H99" i="4"/>
  <c r="J99" i="4" s="1"/>
  <c r="M99" i="4" s="1"/>
  <c r="H100" i="4"/>
  <c r="J100" i="4" s="1"/>
  <c r="M100" i="4" s="1"/>
  <c r="H101" i="4"/>
  <c r="J101" i="4" s="1"/>
  <c r="M101" i="4" s="1"/>
  <c r="H102" i="4"/>
  <c r="J102" i="4" s="1"/>
  <c r="M102" i="4" s="1"/>
  <c r="H103" i="4"/>
  <c r="J103" i="4" s="1"/>
  <c r="M103" i="4" s="1"/>
  <c r="H104" i="4"/>
  <c r="J104" i="4" s="1"/>
  <c r="M104" i="4" s="1"/>
  <c r="H105" i="4"/>
  <c r="J105" i="4" s="1"/>
  <c r="M105" i="4" s="1"/>
  <c r="H106" i="4"/>
  <c r="J106" i="4" s="1"/>
  <c r="M106" i="4" s="1"/>
  <c r="H107" i="4"/>
  <c r="J107" i="4" s="1"/>
  <c r="M107" i="4" s="1"/>
  <c r="H108" i="4"/>
  <c r="J108" i="4" s="1"/>
  <c r="M108" i="4" s="1"/>
  <c r="H109" i="4"/>
  <c r="J109" i="4" s="1"/>
  <c r="M109" i="4" s="1"/>
  <c r="H110" i="4"/>
  <c r="J110" i="4" s="1"/>
  <c r="M110" i="4" s="1"/>
  <c r="H111" i="4"/>
  <c r="J111" i="4" s="1"/>
  <c r="M111" i="4" s="1"/>
  <c r="H112" i="4"/>
  <c r="J112" i="4" s="1"/>
  <c r="M112" i="4" s="1"/>
  <c r="H2" i="4"/>
  <c r="J2" i="4" s="1"/>
  <c r="M2" i="4" s="1"/>
  <c r="O85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2" i="1"/>
  <c r="J87" i="1" l="1"/>
  <c r="V7" i="1" l="1"/>
  <c r="V8" i="1"/>
  <c r="V15" i="1"/>
  <c r="V16" i="1"/>
  <c r="V23" i="1"/>
  <c r="V24" i="1"/>
  <c r="V31" i="1"/>
  <c r="V32" i="1"/>
  <c r="V39" i="1"/>
  <c r="V40" i="1"/>
  <c r="V47" i="1"/>
  <c r="V48" i="1"/>
  <c r="V55" i="1"/>
  <c r="V56" i="1"/>
  <c r="V63" i="1"/>
  <c r="V64" i="1"/>
  <c r="V71" i="1"/>
  <c r="V72" i="1"/>
  <c r="V79" i="1"/>
  <c r="V80" i="1"/>
  <c r="V87" i="1"/>
  <c r="V88" i="1"/>
  <c r="V95" i="1"/>
  <c r="V96" i="1"/>
  <c r="V103" i="1"/>
  <c r="V104" i="1"/>
  <c r="V111" i="1"/>
  <c r="V112" i="1"/>
  <c r="V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V74" i="1" s="1"/>
  <c r="J75" i="1"/>
  <c r="J76" i="1"/>
  <c r="J77" i="1"/>
  <c r="J78" i="1"/>
  <c r="J79" i="1"/>
  <c r="J80" i="1"/>
  <c r="J81" i="1"/>
  <c r="J82" i="1"/>
  <c r="J83" i="1"/>
  <c r="J84" i="1"/>
  <c r="J85" i="1"/>
  <c r="J86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F3" i="1"/>
  <c r="V3" i="1" s="1"/>
  <c r="F4" i="1"/>
  <c r="V4" i="1" s="1"/>
  <c r="F5" i="1"/>
  <c r="V5" i="1" s="1"/>
  <c r="F6" i="1"/>
  <c r="V6" i="1" s="1"/>
  <c r="F7" i="1"/>
  <c r="F8" i="1"/>
  <c r="F9" i="1"/>
  <c r="V9" i="1" s="1"/>
  <c r="F10" i="1"/>
  <c r="V10" i="1" s="1"/>
  <c r="F11" i="1"/>
  <c r="V11" i="1" s="1"/>
  <c r="F12" i="1"/>
  <c r="V12" i="1" s="1"/>
  <c r="F13" i="1"/>
  <c r="V13" i="1" s="1"/>
  <c r="F14" i="1"/>
  <c r="V14" i="1" s="1"/>
  <c r="F15" i="1"/>
  <c r="F16" i="1"/>
  <c r="F17" i="1"/>
  <c r="V17" i="1" s="1"/>
  <c r="F18" i="1"/>
  <c r="V18" i="1" s="1"/>
  <c r="F19" i="1"/>
  <c r="V19" i="1" s="1"/>
  <c r="F20" i="1"/>
  <c r="V20" i="1" s="1"/>
  <c r="F21" i="1"/>
  <c r="V21" i="1" s="1"/>
  <c r="F22" i="1"/>
  <c r="V22" i="1" s="1"/>
  <c r="F23" i="1"/>
  <c r="F24" i="1"/>
  <c r="F25" i="1"/>
  <c r="V25" i="1" s="1"/>
  <c r="F26" i="1"/>
  <c r="V26" i="1" s="1"/>
  <c r="F27" i="1"/>
  <c r="V27" i="1" s="1"/>
  <c r="F28" i="1"/>
  <c r="V28" i="1" s="1"/>
  <c r="F29" i="1"/>
  <c r="V29" i="1" s="1"/>
  <c r="F30" i="1"/>
  <c r="V30" i="1" s="1"/>
  <c r="F31" i="1"/>
  <c r="F32" i="1"/>
  <c r="F33" i="1"/>
  <c r="V33" i="1" s="1"/>
  <c r="F34" i="1"/>
  <c r="V34" i="1" s="1"/>
  <c r="F35" i="1"/>
  <c r="V35" i="1" s="1"/>
  <c r="F36" i="1"/>
  <c r="V36" i="1" s="1"/>
  <c r="F37" i="1"/>
  <c r="V37" i="1" s="1"/>
  <c r="F38" i="1"/>
  <c r="V38" i="1" s="1"/>
  <c r="F39" i="1"/>
  <c r="F40" i="1"/>
  <c r="F41" i="1"/>
  <c r="V41" i="1" s="1"/>
  <c r="F42" i="1"/>
  <c r="V42" i="1" s="1"/>
  <c r="F43" i="1"/>
  <c r="V43" i="1" s="1"/>
  <c r="F44" i="1"/>
  <c r="V44" i="1" s="1"/>
  <c r="F45" i="1"/>
  <c r="V45" i="1" s="1"/>
  <c r="F46" i="1"/>
  <c r="V46" i="1" s="1"/>
  <c r="F47" i="1"/>
  <c r="F48" i="1"/>
  <c r="F49" i="1"/>
  <c r="V49" i="1" s="1"/>
  <c r="F50" i="1"/>
  <c r="V50" i="1" s="1"/>
  <c r="F51" i="1"/>
  <c r="V51" i="1" s="1"/>
  <c r="F52" i="1"/>
  <c r="V52" i="1" s="1"/>
  <c r="F53" i="1"/>
  <c r="V53" i="1" s="1"/>
  <c r="F54" i="1"/>
  <c r="V54" i="1" s="1"/>
  <c r="F55" i="1"/>
  <c r="F56" i="1"/>
  <c r="F57" i="1"/>
  <c r="V57" i="1" s="1"/>
  <c r="F58" i="1"/>
  <c r="V58" i="1" s="1"/>
  <c r="F59" i="1"/>
  <c r="V59" i="1" s="1"/>
  <c r="F60" i="1"/>
  <c r="V60" i="1" s="1"/>
  <c r="F61" i="1"/>
  <c r="V61" i="1" s="1"/>
  <c r="F62" i="1"/>
  <c r="V62" i="1" s="1"/>
  <c r="F63" i="1"/>
  <c r="F64" i="1"/>
  <c r="F65" i="1"/>
  <c r="V65" i="1" s="1"/>
  <c r="F66" i="1"/>
  <c r="V66" i="1" s="1"/>
  <c r="F67" i="1"/>
  <c r="V67" i="1" s="1"/>
  <c r="F68" i="1"/>
  <c r="V68" i="1" s="1"/>
  <c r="F69" i="1"/>
  <c r="V69" i="1" s="1"/>
  <c r="F70" i="1"/>
  <c r="V70" i="1" s="1"/>
  <c r="F71" i="1"/>
  <c r="F72" i="1"/>
  <c r="F73" i="1"/>
  <c r="V73" i="1" s="1"/>
  <c r="F75" i="1"/>
  <c r="V75" i="1" s="1"/>
  <c r="F76" i="1"/>
  <c r="V76" i="1" s="1"/>
  <c r="F77" i="1"/>
  <c r="V77" i="1" s="1"/>
  <c r="F78" i="1"/>
  <c r="V78" i="1" s="1"/>
  <c r="F79" i="1"/>
  <c r="F80" i="1"/>
  <c r="F81" i="1"/>
  <c r="V81" i="1" s="1"/>
  <c r="F82" i="1"/>
  <c r="V82" i="1" s="1"/>
  <c r="F83" i="1"/>
  <c r="V83" i="1" s="1"/>
  <c r="F84" i="1"/>
  <c r="V84" i="1" s="1"/>
  <c r="F85" i="1"/>
  <c r="V85" i="1" s="1"/>
  <c r="F86" i="1"/>
  <c r="V86" i="1" s="1"/>
  <c r="F87" i="1"/>
  <c r="F88" i="1"/>
  <c r="F89" i="1"/>
  <c r="V89" i="1" s="1"/>
  <c r="F90" i="1"/>
  <c r="V90" i="1" s="1"/>
  <c r="F91" i="1"/>
  <c r="V91" i="1" s="1"/>
  <c r="F92" i="1"/>
  <c r="V92" i="1" s="1"/>
  <c r="F93" i="1"/>
  <c r="V93" i="1" s="1"/>
  <c r="F94" i="1"/>
  <c r="V94" i="1" s="1"/>
  <c r="F95" i="1"/>
  <c r="F96" i="1"/>
  <c r="F97" i="1"/>
  <c r="V97" i="1" s="1"/>
  <c r="F98" i="1"/>
  <c r="V98" i="1" s="1"/>
  <c r="F99" i="1"/>
  <c r="V99" i="1" s="1"/>
  <c r="F100" i="1"/>
  <c r="V100" i="1" s="1"/>
  <c r="F101" i="1"/>
  <c r="V101" i="1" s="1"/>
  <c r="F102" i="1"/>
  <c r="V102" i="1" s="1"/>
  <c r="F103" i="1"/>
  <c r="F104" i="1"/>
  <c r="F105" i="1"/>
  <c r="V105" i="1" s="1"/>
  <c r="F106" i="1"/>
  <c r="V106" i="1" s="1"/>
  <c r="F107" i="1"/>
  <c r="V107" i="1" s="1"/>
  <c r="F108" i="1"/>
  <c r="V108" i="1" s="1"/>
  <c r="F109" i="1"/>
  <c r="V109" i="1" s="1"/>
  <c r="F110" i="1"/>
  <c r="V110" i="1" s="1"/>
  <c r="F111" i="1"/>
  <c r="F112" i="1"/>
  <c r="R112" i="1" l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</calcChain>
</file>

<file path=xl/sharedStrings.xml><?xml version="1.0" encoding="utf-8"?>
<sst xmlns="http://schemas.openxmlformats.org/spreadsheetml/2006/main" count="2757" uniqueCount="370">
  <si>
    <t>样品名称</t>
  </si>
  <si>
    <t>石英</t>
  </si>
  <si>
    <t>斜长石</t>
  </si>
  <si>
    <t>微斜长石</t>
  </si>
  <si>
    <t>方沸石</t>
  </si>
  <si>
    <t>碎屑颗粒</t>
  </si>
  <si>
    <t>绿泥石</t>
  </si>
  <si>
    <t>云母</t>
  </si>
  <si>
    <t>粘土</t>
  </si>
  <si>
    <t>方解石</t>
  </si>
  <si>
    <t>白云石</t>
  </si>
  <si>
    <t>铁白云石</t>
  </si>
  <si>
    <t>文石</t>
  </si>
  <si>
    <t>碳酸盐</t>
  </si>
  <si>
    <t>硬石膏</t>
  </si>
  <si>
    <t>钙芒硝</t>
  </si>
  <si>
    <t>硫酸盐</t>
  </si>
  <si>
    <t>石盐</t>
  </si>
  <si>
    <t>赤铁矿</t>
  </si>
  <si>
    <t>黄铁矿</t>
  </si>
  <si>
    <t>-</t>
  </si>
  <si>
    <t>--</t>
  </si>
  <si>
    <t>611-1</t>
  </si>
  <si>
    <t>泥岩</t>
    <phoneticPr fontId="5" type="noConversion"/>
  </si>
  <si>
    <t>泥质粉砂岩</t>
    <phoneticPr fontId="5" type="noConversion"/>
  </si>
  <si>
    <t>粉砂质泥岩</t>
    <phoneticPr fontId="5" type="noConversion"/>
  </si>
  <si>
    <t>粗砂岩</t>
    <phoneticPr fontId="5" type="noConversion"/>
  </si>
  <si>
    <t>砂岩</t>
    <phoneticPr fontId="5" type="noConversion"/>
  </si>
  <si>
    <t>细砂岩</t>
    <phoneticPr fontId="5" type="noConversion"/>
  </si>
  <si>
    <t>细砾岩</t>
    <phoneticPr fontId="5" type="noConversion"/>
  </si>
  <si>
    <t>灰质泥岩</t>
    <phoneticPr fontId="5" type="noConversion"/>
  </si>
  <si>
    <t>膏质含灰泥岩</t>
    <phoneticPr fontId="5" type="noConversion"/>
  </si>
  <si>
    <t>泥灰岩</t>
    <phoneticPr fontId="5" type="noConversion"/>
  </si>
  <si>
    <t>泥岩-云岩</t>
    <phoneticPr fontId="5" type="noConversion"/>
  </si>
  <si>
    <t>膏质泥岩</t>
    <phoneticPr fontId="5" type="noConversion"/>
  </si>
  <si>
    <t>白云岩</t>
    <phoneticPr fontId="5" type="noConversion"/>
  </si>
  <si>
    <t>灰-膏质泥岩</t>
    <phoneticPr fontId="5" type="noConversion"/>
  </si>
  <si>
    <t>泥质灰岩</t>
    <phoneticPr fontId="5" type="noConversion"/>
  </si>
  <si>
    <t>含泥云灰岩</t>
    <phoneticPr fontId="5" type="noConversion"/>
  </si>
  <si>
    <t>砂/泥</t>
    <phoneticPr fontId="5" type="noConversion"/>
  </si>
  <si>
    <t>粉砂岩</t>
    <phoneticPr fontId="5" type="noConversion"/>
  </si>
  <si>
    <t>砂质泥岩</t>
    <phoneticPr fontId="5" type="noConversion"/>
  </si>
  <si>
    <r>
      <rPr>
        <sz val="11"/>
        <color theme="1"/>
        <rFont val="宋体"/>
        <family val="3"/>
        <charset val="134"/>
      </rPr>
      <t>泥岩</t>
    </r>
    <r>
      <rPr>
        <sz val="11"/>
        <color theme="1"/>
        <rFont val="Times New Roman"/>
        <family val="1"/>
      </rPr>
      <t/>
    </r>
    <phoneticPr fontId="5" type="noConversion"/>
  </si>
  <si>
    <t>钙质泥岩</t>
    <phoneticPr fontId="5" type="noConversion"/>
  </si>
  <si>
    <t>钙质粉砂岩</t>
    <phoneticPr fontId="5" type="noConversion"/>
  </si>
  <si>
    <r>
      <rPr>
        <sz val="11"/>
        <color theme="1"/>
        <rFont val="宋体"/>
        <family val="3"/>
        <charset val="134"/>
      </rPr>
      <t>细砂岩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泥岩</t>
    </r>
    <phoneticPr fontId="5" type="noConversion"/>
  </si>
  <si>
    <r>
      <rPr>
        <sz val="11"/>
        <color theme="1"/>
        <rFont val="宋体"/>
        <family val="3"/>
        <charset val="134"/>
      </rPr>
      <t>泥岩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粉砂岩</t>
    </r>
    <phoneticPr fontId="5" type="noConversion"/>
  </si>
  <si>
    <t>500m</t>
    <phoneticPr fontId="5" type="noConversion"/>
  </si>
  <si>
    <t>地层</t>
    <phoneticPr fontId="5" type="noConversion"/>
  </si>
  <si>
    <t>下油砂山组N21</t>
    <phoneticPr fontId="5" type="noConversion"/>
  </si>
  <si>
    <t>上干柴沟组N1</t>
    <phoneticPr fontId="5" type="noConversion"/>
  </si>
  <si>
    <t>顶深</t>
    <phoneticPr fontId="5" type="noConversion"/>
  </si>
  <si>
    <t>岩性</t>
    <phoneticPr fontId="5" type="noConversion"/>
  </si>
  <si>
    <t>顶深</t>
  </si>
  <si>
    <t>底深</t>
  </si>
  <si>
    <t>岩性</t>
  </si>
  <si>
    <t>砂/泥</t>
  </si>
  <si>
    <t>粉砂质泥岩</t>
  </si>
  <si>
    <t>泥岩</t>
  </si>
  <si>
    <t>灰质泥岩</t>
  </si>
  <si>
    <t>泥灰岩</t>
  </si>
  <si>
    <t>钙质泥岩</t>
  </si>
  <si>
    <t>砂岩</t>
  </si>
  <si>
    <t>泥质粉砂岩</t>
  </si>
  <si>
    <t>钙质粉砂岩</t>
  </si>
  <si>
    <t>细砂岩-泥岩</t>
  </si>
  <si>
    <t>泥岩-粉砂岩</t>
  </si>
  <si>
    <t>粉砂岩</t>
  </si>
  <si>
    <t>砂质泥岩</t>
  </si>
  <si>
    <t>细砂岩</t>
  </si>
  <si>
    <t>膏质含灰泥岩</t>
  </si>
  <si>
    <t>泥岩-云岩</t>
  </si>
  <si>
    <t>膏质泥岩</t>
  </si>
  <si>
    <t>白云岩</t>
  </si>
  <si>
    <t>灰-膏质泥岩</t>
  </si>
  <si>
    <t>泥质灰岩</t>
  </si>
  <si>
    <t>含泥云灰岩</t>
  </si>
  <si>
    <t>粗砂岩</t>
  </si>
  <si>
    <t>细砾岩</t>
  </si>
  <si>
    <t>深度</t>
  </si>
  <si>
    <t>石盐</t>
    <phoneticPr fontId="11" type="noConversion"/>
  </si>
  <si>
    <t>样品号</t>
  </si>
  <si>
    <r>
      <t>方解石</t>
    </r>
    <r>
      <rPr>
        <sz val="7.5"/>
        <color theme="1"/>
        <rFont val="Times New Roman"/>
        <family val="1"/>
      </rPr>
      <t>δ</t>
    </r>
    <r>
      <rPr>
        <vertAlign val="superscript"/>
        <sz val="7.5"/>
        <color theme="1"/>
        <rFont val="Times New Roman"/>
        <family val="1"/>
      </rPr>
      <t>13</t>
    </r>
    <r>
      <rPr>
        <sz val="7.5"/>
        <color theme="1"/>
        <rFont val="Times New Roman"/>
        <family val="1"/>
      </rPr>
      <t>C-</t>
    </r>
    <r>
      <rPr>
        <vertAlign val="subscript"/>
        <sz val="7.5"/>
        <color theme="1"/>
        <rFont val="Times New Roman"/>
        <family val="1"/>
      </rPr>
      <t>VPDB</t>
    </r>
    <r>
      <rPr>
        <sz val="7.5"/>
        <color theme="1"/>
        <rFont val="Times New Roman"/>
        <family val="1"/>
      </rPr>
      <t>‰</t>
    </r>
  </si>
  <si>
    <r>
      <t>方解石</t>
    </r>
    <r>
      <rPr>
        <sz val="7.5"/>
        <color theme="1"/>
        <rFont val="Times New Roman"/>
        <family val="1"/>
      </rPr>
      <t>δ</t>
    </r>
    <r>
      <rPr>
        <vertAlign val="superscript"/>
        <sz val="7.5"/>
        <color theme="1"/>
        <rFont val="Times New Roman"/>
        <family val="1"/>
      </rPr>
      <t>18</t>
    </r>
    <r>
      <rPr>
        <sz val="7.5"/>
        <color theme="1"/>
        <rFont val="Times New Roman"/>
        <family val="1"/>
      </rPr>
      <t>O-</t>
    </r>
    <r>
      <rPr>
        <vertAlign val="subscript"/>
        <sz val="7.5"/>
        <color theme="1"/>
        <rFont val="Times New Roman"/>
        <family val="1"/>
      </rPr>
      <t>VPDB</t>
    </r>
    <r>
      <rPr>
        <sz val="7.5"/>
        <color theme="1"/>
        <rFont val="Times New Roman"/>
        <family val="1"/>
      </rPr>
      <t>‰</t>
    </r>
  </si>
  <si>
    <r>
      <t>白云石</t>
    </r>
    <r>
      <rPr>
        <sz val="7.5"/>
        <color theme="1"/>
        <rFont val="Times New Roman"/>
        <family val="1"/>
      </rPr>
      <t>δ</t>
    </r>
    <r>
      <rPr>
        <vertAlign val="superscript"/>
        <sz val="7.5"/>
        <color theme="1"/>
        <rFont val="Times New Roman"/>
        <family val="1"/>
      </rPr>
      <t>13</t>
    </r>
    <r>
      <rPr>
        <sz val="7.5"/>
        <color theme="1"/>
        <rFont val="Times New Roman"/>
        <family val="1"/>
      </rPr>
      <t>C-</t>
    </r>
    <r>
      <rPr>
        <vertAlign val="subscript"/>
        <sz val="7.5"/>
        <color theme="1"/>
        <rFont val="Times New Roman"/>
        <family val="1"/>
      </rPr>
      <t>VPDB</t>
    </r>
    <r>
      <rPr>
        <sz val="7.5"/>
        <color theme="1"/>
        <rFont val="Times New Roman"/>
        <family val="1"/>
      </rPr>
      <t>‰</t>
    </r>
  </si>
  <si>
    <r>
      <t>白云石</t>
    </r>
    <r>
      <rPr>
        <sz val="7.5"/>
        <color theme="1"/>
        <rFont val="Times New Roman"/>
        <family val="1"/>
      </rPr>
      <t>δ</t>
    </r>
    <r>
      <rPr>
        <vertAlign val="superscript"/>
        <sz val="7.5"/>
        <color theme="1"/>
        <rFont val="Times New Roman"/>
        <family val="1"/>
      </rPr>
      <t>18</t>
    </r>
    <r>
      <rPr>
        <sz val="7.5"/>
        <color theme="1"/>
        <rFont val="Times New Roman"/>
        <family val="1"/>
      </rPr>
      <t>O-</t>
    </r>
    <r>
      <rPr>
        <vertAlign val="subscript"/>
        <sz val="7.5"/>
        <color theme="1"/>
        <rFont val="Times New Roman"/>
        <family val="1"/>
      </rPr>
      <t>VPDB</t>
    </r>
    <r>
      <rPr>
        <sz val="7.5"/>
        <color theme="1"/>
        <rFont val="Times New Roman"/>
        <family val="1"/>
      </rPr>
      <t>‰</t>
    </r>
  </si>
  <si>
    <t>编号</t>
    <phoneticPr fontId="5" type="noConversion"/>
  </si>
  <si>
    <t>611-1</t>
    <phoneticPr fontId="5" type="noConversion"/>
  </si>
  <si>
    <t>总和</t>
    <phoneticPr fontId="5" type="noConversion"/>
  </si>
  <si>
    <t>总化学沉积物</t>
    <phoneticPr fontId="5" type="noConversion"/>
  </si>
  <si>
    <t>总黏土</t>
    <phoneticPr fontId="11" type="noConversion"/>
  </si>
  <si>
    <t>总碳酸盐</t>
    <phoneticPr fontId="11" type="noConversion"/>
  </si>
  <si>
    <t>总盐类矿物</t>
    <phoneticPr fontId="11" type="noConversion"/>
  </si>
  <si>
    <t>总铁矿类</t>
    <phoneticPr fontId="11" type="noConversion"/>
  </si>
  <si>
    <t>井号</t>
    <phoneticPr fontId="5" type="noConversion"/>
  </si>
  <si>
    <r>
      <t>方解石δ</t>
    </r>
    <r>
      <rPr>
        <vertAlign val="superscript"/>
        <sz val="9"/>
        <color theme="1"/>
        <rFont val="黑体"/>
        <family val="3"/>
        <charset val="134"/>
      </rPr>
      <t>13</t>
    </r>
    <r>
      <rPr>
        <sz val="9"/>
        <color theme="1"/>
        <rFont val="黑体"/>
        <family val="3"/>
        <charset val="134"/>
      </rPr>
      <t>C-</t>
    </r>
    <r>
      <rPr>
        <vertAlign val="subscript"/>
        <sz val="9"/>
        <color theme="1"/>
        <rFont val="黑体"/>
        <family val="3"/>
        <charset val="134"/>
      </rPr>
      <t>VPDB</t>
    </r>
    <r>
      <rPr>
        <sz val="9"/>
        <color theme="1"/>
        <rFont val="黑体"/>
        <family val="3"/>
        <charset val="134"/>
      </rPr>
      <t>‰</t>
    </r>
  </si>
  <si>
    <r>
      <t>方解石δ</t>
    </r>
    <r>
      <rPr>
        <vertAlign val="superscript"/>
        <sz val="9"/>
        <color theme="1"/>
        <rFont val="黑体"/>
        <family val="3"/>
        <charset val="134"/>
      </rPr>
      <t>18</t>
    </r>
    <r>
      <rPr>
        <sz val="9"/>
        <color theme="1"/>
        <rFont val="黑体"/>
        <family val="3"/>
        <charset val="134"/>
      </rPr>
      <t>O-</t>
    </r>
    <r>
      <rPr>
        <vertAlign val="subscript"/>
        <sz val="9"/>
        <color theme="1"/>
        <rFont val="黑体"/>
        <family val="3"/>
        <charset val="134"/>
      </rPr>
      <t>VPDB</t>
    </r>
    <r>
      <rPr>
        <sz val="9"/>
        <color theme="1"/>
        <rFont val="黑体"/>
        <family val="3"/>
        <charset val="134"/>
      </rPr>
      <t>‰</t>
    </r>
  </si>
  <si>
    <r>
      <t>白云石δ</t>
    </r>
    <r>
      <rPr>
        <vertAlign val="superscript"/>
        <sz val="9"/>
        <color theme="1"/>
        <rFont val="黑体"/>
        <family val="3"/>
        <charset val="134"/>
      </rPr>
      <t>13</t>
    </r>
    <r>
      <rPr>
        <sz val="9"/>
        <color theme="1"/>
        <rFont val="黑体"/>
        <family val="3"/>
        <charset val="134"/>
      </rPr>
      <t>C-</t>
    </r>
    <r>
      <rPr>
        <vertAlign val="subscript"/>
        <sz val="9"/>
        <color theme="1"/>
        <rFont val="黑体"/>
        <family val="3"/>
        <charset val="134"/>
      </rPr>
      <t>VPDB</t>
    </r>
    <r>
      <rPr>
        <sz val="9"/>
        <color theme="1"/>
        <rFont val="黑体"/>
        <family val="3"/>
        <charset val="134"/>
      </rPr>
      <t>‰</t>
    </r>
  </si>
  <si>
    <r>
      <t>白云石δ</t>
    </r>
    <r>
      <rPr>
        <vertAlign val="superscript"/>
        <sz val="9"/>
        <color theme="1"/>
        <rFont val="黑体"/>
        <family val="3"/>
        <charset val="134"/>
      </rPr>
      <t>18</t>
    </r>
    <r>
      <rPr>
        <sz val="9"/>
        <color theme="1"/>
        <rFont val="黑体"/>
        <family val="3"/>
        <charset val="134"/>
      </rPr>
      <t>O-</t>
    </r>
    <r>
      <rPr>
        <vertAlign val="subscript"/>
        <sz val="9"/>
        <color theme="1"/>
        <rFont val="黑体"/>
        <family val="3"/>
        <charset val="134"/>
      </rPr>
      <t>VPDB</t>
    </r>
    <r>
      <rPr>
        <sz val="9"/>
        <color theme="1"/>
        <rFont val="黑体"/>
        <family val="3"/>
        <charset val="134"/>
      </rPr>
      <t>‰</t>
    </r>
  </si>
  <si>
    <t>灰绿色泥岩</t>
    <phoneticPr fontId="5" type="noConversion"/>
  </si>
  <si>
    <t>棕褐色泥质粉砂岩</t>
    <phoneticPr fontId="5" type="noConversion"/>
  </si>
  <si>
    <t>棕褐色粉砂质泥岩</t>
    <phoneticPr fontId="5" type="noConversion"/>
  </si>
  <si>
    <t>浅灰色细砾岩</t>
    <phoneticPr fontId="5" type="noConversion"/>
  </si>
  <si>
    <t>棕红色细砾岩</t>
    <phoneticPr fontId="5" type="noConversion"/>
  </si>
  <si>
    <t>棕褐色细砾岩</t>
    <phoneticPr fontId="5" type="noConversion"/>
  </si>
  <si>
    <t>灰色灰质泥岩</t>
    <phoneticPr fontId="5" type="noConversion"/>
  </si>
  <si>
    <t>扎探2</t>
    <phoneticPr fontId="5" type="noConversion"/>
  </si>
  <si>
    <t>红119</t>
    <phoneticPr fontId="5" type="noConversion"/>
  </si>
  <si>
    <t>切123</t>
  </si>
  <si>
    <t>切126</t>
  </si>
  <si>
    <t>切122</t>
  </si>
  <si>
    <t>切8</t>
  </si>
  <si>
    <t>灰色泥岩</t>
    <phoneticPr fontId="5" type="noConversion"/>
  </si>
  <si>
    <t>棕灰色泥质粉砂岩</t>
    <phoneticPr fontId="5" type="noConversion"/>
  </si>
  <si>
    <t>浅褐色泥质粉砂岩</t>
    <phoneticPr fontId="5" type="noConversion"/>
  </si>
  <si>
    <t>绿11</t>
  </si>
  <si>
    <t>英东102</t>
  </si>
  <si>
    <t>英东104</t>
    <phoneticPr fontId="5" type="noConversion"/>
  </si>
  <si>
    <t>浅灰色粉砂质泥岩</t>
    <phoneticPr fontId="5" type="noConversion"/>
  </si>
  <si>
    <t>英东103</t>
  </si>
  <si>
    <t>浅灰色泥质粉砂岩</t>
    <phoneticPr fontId="5" type="noConversion"/>
  </si>
  <si>
    <t>砂41</t>
  </si>
  <si>
    <t>深灰色灰质泥岩</t>
    <phoneticPr fontId="5" type="noConversion"/>
  </si>
  <si>
    <t>英东106</t>
  </si>
  <si>
    <t>灰色泥质粉砂岩</t>
    <phoneticPr fontId="5" type="noConversion"/>
  </si>
  <si>
    <t>英东104</t>
  </si>
  <si>
    <t>砂40</t>
    <phoneticPr fontId="5" type="noConversion"/>
  </si>
  <si>
    <t>英东107</t>
    <phoneticPr fontId="5" type="noConversion"/>
  </si>
  <si>
    <t>英东201</t>
    <phoneticPr fontId="5" type="noConversion"/>
  </si>
  <si>
    <t>砂38</t>
    <phoneticPr fontId="5" type="noConversion"/>
  </si>
  <si>
    <t>砂45</t>
    <phoneticPr fontId="5" type="noConversion"/>
  </si>
  <si>
    <t>砂39</t>
    <phoneticPr fontId="5" type="noConversion"/>
  </si>
  <si>
    <t>英东105</t>
    <phoneticPr fontId="5" type="noConversion"/>
  </si>
  <si>
    <t>砂37</t>
    <phoneticPr fontId="5" type="noConversion"/>
  </si>
  <si>
    <t>梁101</t>
    <phoneticPr fontId="5" type="noConversion"/>
  </si>
  <si>
    <t>浅灰色灰质泥岩</t>
    <phoneticPr fontId="5" type="noConversion"/>
  </si>
  <si>
    <t>梁105</t>
    <phoneticPr fontId="5" type="noConversion"/>
  </si>
  <si>
    <t>梁108</t>
    <phoneticPr fontId="5" type="noConversion"/>
  </si>
  <si>
    <t>梁中3-3</t>
    <phoneticPr fontId="5" type="noConversion"/>
  </si>
  <si>
    <r>
      <rPr>
        <sz val="11"/>
        <color rgb="FFFF0000"/>
        <rFont val="宋体"/>
        <family val="2"/>
      </rPr>
      <t>扎</t>
    </r>
    <r>
      <rPr>
        <sz val="11"/>
        <color rgb="FFFF0000"/>
        <rFont val="Times New Roman"/>
        <family val="1"/>
      </rPr>
      <t>11</t>
    </r>
    <phoneticPr fontId="5" type="noConversion"/>
  </si>
  <si>
    <r>
      <rPr>
        <sz val="11"/>
        <color rgb="FFFF0000"/>
        <rFont val="宋体"/>
        <family val="2"/>
      </rPr>
      <t>扎</t>
    </r>
    <r>
      <rPr>
        <sz val="11"/>
        <color rgb="FFFF0000"/>
        <rFont val="Times New Roman"/>
        <family val="1"/>
      </rPr>
      <t>102</t>
    </r>
    <phoneticPr fontId="5" type="noConversion"/>
  </si>
  <si>
    <r>
      <rPr>
        <sz val="11"/>
        <color rgb="FFFF0000"/>
        <rFont val="宋体"/>
        <family val="2"/>
      </rPr>
      <t>扎</t>
    </r>
    <r>
      <rPr>
        <sz val="11"/>
        <color rgb="FFFF0000"/>
        <rFont val="Times New Roman"/>
        <family val="1"/>
      </rPr>
      <t>2</t>
    </r>
    <phoneticPr fontId="5" type="noConversion"/>
  </si>
  <si>
    <r>
      <rPr>
        <sz val="11"/>
        <color rgb="FFFF0000"/>
        <rFont val="宋体"/>
        <family val="2"/>
      </rPr>
      <t>扎</t>
    </r>
    <r>
      <rPr>
        <sz val="11"/>
        <color rgb="FFFF0000"/>
        <rFont val="Times New Roman"/>
        <family val="1"/>
      </rPr>
      <t>3</t>
    </r>
    <phoneticPr fontId="5" type="noConversion"/>
  </si>
  <si>
    <r>
      <rPr>
        <sz val="11"/>
        <color theme="1"/>
        <rFont val="宋体"/>
        <family val="2"/>
      </rPr>
      <t>扎</t>
    </r>
    <r>
      <rPr>
        <sz val="11"/>
        <color theme="1"/>
        <rFont val="Times New Roman"/>
        <family val="1"/>
      </rPr>
      <t>2</t>
    </r>
    <phoneticPr fontId="5" type="noConversion"/>
  </si>
  <si>
    <r>
      <rPr>
        <sz val="11"/>
        <color theme="1"/>
        <rFont val="宋体"/>
        <family val="2"/>
      </rPr>
      <t>扎</t>
    </r>
    <r>
      <rPr>
        <sz val="11"/>
        <color theme="1"/>
        <rFont val="Times New Roman"/>
        <family val="1"/>
      </rPr>
      <t>3</t>
    </r>
    <phoneticPr fontId="5" type="noConversion"/>
  </si>
  <si>
    <t>灰褐色泥质粉砂岩</t>
    <phoneticPr fontId="5" type="noConversion"/>
  </si>
  <si>
    <r>
      <rPr>
        <sz val="11"/>
        <color theme="1"/>
        <rFont val="宋体"/>
        <family val="2"/>
      </rPr>
      <t>扎</t>
    </r>
    <r>
      <rPr>
        <sz val="11"/>
        <color theme="1"/>
        <rFont val="Times New Roman"/>
        <family val="1"/>
      </rPr>
      <t>7</t>
    </r>
    <phoneticPr fontId="5" type="noConversion"/>
  </si>
  <si>
    <t>深灰色粉砂质泥岩</t>
    <phoneticPr fontId="5" type="noConversion"/>
  </si>
  <si>
    <r>
      <rPr>
        <sz val="11"/>
        <color theme="1"/>
        <rFont val="宋体"/>
        <family val="2"/>
      </rPr>
      <t>扎</t>
    </r>
    <r>
      <rPr>
        <sz val="11"/>
        <color theme="1"/>
        <rFont val="Times New Roman"/>
        <family val="1"/>
      </rPr>
      <t>206</t>
    </r>
    <phoneticPr fontId="5" type="noConversion"/>
  </si>
  <si>
    <r>
      <rPr>
        <sz val="11"/>
        <color theme="1"/>
        <rFont val="宋体"/>
        <family val="2"/>
      </rPr>
      <t>扎</t>
    </r>
    <r>
      <rPr>
        <sz val="11"/>
        <color theme="1"/>
        <rFont val="Times New Roman"/>
        <family val="1"/>
      </rPr>
      <t>8</t>
    </r>
    <phoneticPr fontId="5" type="noConversion"/>
  </si>
  <si>
    <r>
      <rPr>
        <sz val="11"/>
        <color theme="1"/>
        <rFont val="宋体"/>
        <family val="2"/>
      </rPr>
      <t>扎</t>
    </r>
    <r>
      <rPr>
        <sz val="11"/>
        <color theme="1"/>
        <rFont val="Times New Roman"/>
        <family val="1"/>
      </rPr>
      <t>4</t>
    </r>
    <phoneticPr fontId="5" type="noConversion"/>
  </si>
  <si>
    <t>扎207</t>
    <phoneticPr fontId="5" type="noConversion"/>
  </si>
  <si>
    <r>
      <rPr>
        <sz val="11"/>
        <color theme="1"/>
        <rFont val="宋体"/>
        <family val="2"/>
      </rPr>
      <t>扎</t>
    </r>
    <r>
      <rPr>
        <sz val="11"/>
        <color theme="1"/>
        <rFont val="Times New Roman"/>
        <family val="1"/>
      </rPr>
      <t>204</t>
    </r>
    <phoneticPr fontId="5" type="noConversion"/>
  </si>
  <si>
    <r>
      <rPr>
        <sz val="11"/>
        <color theme="1"/>
        <rFont val="宋体"/>
        <family val="2"/>
      </rPr>
      <t>扎</t>
    </r>
    <r>
      <rPr>
        <sz val="11"/>
        <color theme="1"/>
        <rFont val="Times New Roman"/>
        <family val="1"/>
      </rPr>
      <t>201</t>
    </r>
    <phoneticPr fontId="5" type="noConversion"/>
  </si>
  <si>
    <r>
      <rPr>
        <sz val="11"/>
        <color theme="1"/>
        <rFont val="宋体"/>
        <family val="2"/>
      </rPr>
      <t>扎</t>
    </r>
    <r>
      <rPr>
        <sz val="11"/>
        <color theme="1"/>
        <rFont val="Times New Roman"/>
        <family val="1"/>
      </rPr>
      <t>203</t>
    </r>
    <phoneticPr fontId="5" type="noConversion"/>
  </si>
  <si>
    <t>棕褐色泥岩</t>
    <phoneticPr fontId="5" type="noConversion"/>
  </si>
  <si>
    <r>
      <rPr>
        <sz val="11"/>
        <color theme="1"/>
        <rFont val="宋体"/>
        <family val="2"/>
      </rPr>
      <t>扎</t>
    </r>
    <r>
      <rPr>
        <sz val="11"/>
        <color theme="1"/>
        <rFont val="Times New Roman"/>
        <family val="1"/>
      </rPr>
      <t>5</t>
    </r>
    <phoneticPr fontId="5" type="noConversion"/>
  </si>
  <si>
    <r>
      <rPr>
        <sz val="11"/>
        <color theme="1"/>
        <rFont val="宋体"/>
        <family val="2"/>
      </rPr>
      <t>扎</t>
    </r>
    <r>
      <rPr>
        <sz val="11"/>
        <color theme="1"/>
        <rFont val="Times New Roman"/>
        <family val="1"/>
      </rPr>
      <t>202</t>
    </r>
    <phoneticPr fontId="5" type="noConversion"/>
  </si>
  <si>
    <t>狮38</t>
  </si>
  <si>
    <t>狮40</t>
  </si>
  <si>
    <t>狮37</t>
  </si>
  <si>
    <t>狮46</t>
  </si>
  <si>
    <t>狮1-2</t>
  </si>
  <si>
    <t>狮38-2</t>
  </si>
  <si>
    <t>狮38-4</t>
  </si>
  <si>
    <t>灰色膏质泥岩</t>
    <phoneticPr fontId="5" type="noConversion"/>
  </si>
  <si>
    <t>狮41-6-1</t>
  </si>
  <si>
    <t>灰色灰质-膏质泥岩</t>
    <phoneticPr fontId="5" type="noConversion"/>
  </si>
  <si>
    <t>狮48</t>
  </si>
  <si>
    <t>狮43</t>
  </si>
  <si>
    <t>狮49-1</t>
  </si>
  <si>
    <t>狮3-1加深</t>
  </si>
  <si>
    <t>狮203</t>
  </si>
  <si>
    <t>狮49</t>
  </si>
  <si>
    <t>灰色粉砂质灰质泥岩</t>
    <phoneticPr fontId="5" type="noConversion"/>
  </si>
  <si>
    <t>灰色含灰泥岩</t>
    <phoneticPr fontId="5" type="noConversion"/>
  </si>
  <si>
    <t>纹层状灰色灰质泥岩</t>
    <phoneticPr fontId="5" type="noConversion"/>
  </si>
  <si>
    <t>棕红色含灰泥质粉砂岩</t>
    <phoneticPr fontId="5" type="noConversion"/>
  </si>
  <si>
    <t>灰色含灰泥质粉砂岩</t>
    <phoneticPr fontId="5" type="noConversion"/>
  </si>
  <si>
    <t>灰白色泥灰质粉砂岩</t>
    <phoneticPr fontId="5" type="noConversion"/>
  </si>
  <si>
    <t>浅灰色含灰泥质粉砂岩</t>
    <phoneticPr fontId="5" type="noConversion"/>
  </si>
  <si>
    <t>棕褐色含灰粉砂质泥岩</t>
    <phoneticPr fontId="5" type="noConversion"/>
  </si>
  <si>
    <t>灰棕色含灰钙质粉砂岩</t>
    <phoneticPr fontId="5" type="noConversion"/>
  </si>
  <si>
    <t>棕褐色含灰泥细砂岩</t>
    <phoneticPr fontId="5" type="noConversion"/>
  </si>
  <si>
    <t>棕褐色含灰泥质粉砂岩</t>
    <phoneticPr fontId="5" type="noConversion"/>
  </si>
  <si>
    <t>棕灰色含灰泥质粉砂岩</t>
    <phoneticPr fontId="5" type="noConversion"/>
  </si>
  <si>
    <t>浅灰色含灰粉砂质泥岩</t>
    <phoneticPr fontId="5" type="noConversion"/>
  </si>
  <si>
    <t>灰白色细砂岩</t>
    <phoneticPr fontId="5" type="noConversion"/>
  </si>
  <si>
    <t>灰白色泥质细砂岩</t>
    <phoneticPr fontId="5" type="noConversion"/>
  </si>
  <si>
    <t>灰色含灰粉砂质泥岩</t>
    <phoneticPr fontId="5" type="noConversion"/>
  </si>
  <si>
    <t>深灰色含灰泥岩</t>
    <phoneticPr fontId="5" type="noConversion"/>
  </si>
  <si>
    <t>青灰色含灰粉砂质泥岩</t>
    <phoneticPr fontId="5" type="noConversion"/>
  </si>
  <si>
    <t>青灰色灰质泥岩</t>
    <phoneticPr fontId="5" type="noConversion"/>
  </si>
  <si>
    <t>灰色泥晶灰岩</t>
    <phoneticPr fontId="5" type="noConversion"/>
  </si>
  <si>
    <t>灰绿色泥晶灰岩</t>
    <phoneticPr fontId="5" type="noConversion"/>
  </si>
  <si>
    <t>灰色灰质粉砂质泥岩</t>
    <phoneticPr fontId="5" type="noConversion"/>
  </si>
  <si>
    <t>灰绿色含灰粉砂岩</t>
    <phoneticPr fontId="5" type="noConversion"/>
  </si>
  <si>
    <t>棕灰色含灰细砂岩</t>
    <phoneticPr fontId="5" type="noConversion"/>
  </si>
  <si>
    <t>深灰色纹层状粉砂质泥晶灰岩</t>
    <phoneticPr fontId="5" type="noConversion"/>
  </si>
  <si>
    <t>纹层状深灰色含灰泥岩</t>
    <phoneticPr fontId="5" type="noConversion"/>
  </si>
  <si>
    <t>纹层状灰色泥质粉砂岩</t>
    <phoneticPr fontId="5" type="noConversion"/>
  </si>
  <si>
    <t>棕褐色细砂质泥岩</t>
    <phoneticPr fontId="5" type="noConversion"/>
  </si>
  <si>
    <t>灰色含粉砂灰岩</t>
    <phoneticPr fontId="5" type="noConversion"/>
  </si>
  <si>
    <t>灰色细砂质泥岩</t>
    <phoneticPr fontId="5" type="noConversion"/>
  </si>
  <si>
    <t>灰色灰质粉砂岩</t>
    <phoneticPr fontId="5" type="noConversion"/>
  </si>
  <si>
    <t>灰黄色泥质粉砂岩</t>
    <phoneticPr fontId="5" type="noConversion"/>
  </si>
  <si>
    <t>灰色纹层状泥晶灰岩</t>
    <phoneticPr fontId="5" type="noConversion"/>
  </si>
  <si>
    <t>青灰色泥质粉砂岩</t>
    <phoneticPr fontId="5" type="noConversion"/>
  </si>
  <si>
    <t>含粉砂泥晶颗粒灰岩</t>
    <phoneticPr fontId="5" type="noConversion"/>
  </si>
  <si>
    <t>纹层状深灰色含粉砂灰岩</t>
    <phoneticPr fontId="5" type="noConversion"/>
  </si>
  <si>
    <t>灰色含石膏粉砂质泥岩</t>
    <phoneticPr fontId="5" type="noConversion"/>
  </si>
  <si>
    <t>灰色含石膏石盐粉砂质泥岩</t>
    <phoneticPr fontId="5" type="noConversion"/>
  </si>
  <si>
    <t>纹层状灰色粉砂质泥岩</t>
    <phoneticPr fontId="5" type="noConversion"/>
  </si>
  <si>
    <t>灰色含石膏灰质泥岩</t>
    <phoneticPr fontId="5" type="noConversion"/>
  </si>
  <si>
    <t>深灰色含石膏白云岩</t>
    <phoneticPr fontId="5" type="noConversion"/>
  </si>
  <si>
    <t>深灰色含粉砂泥晶灰岩</t>
    <phoneticPr fontId="5" type="noConversion"/>
  </si>
  <si>
    <t>棕褐色含灰细砂质粉砂岩</t>
    <phoneticPr fontId="5" type="noConversion"/>
  </si>
  <si>
    <t>棕褐色灰质粗砂岩</t>
    <phoneticPr fontId="5" type="noConversion"/>
  </si>
  <si>
    <t>201和206样品只有XRD数据，没有碳氧同位素</t>
    <phoneticPr fontId="34" type="noConversion"/>
  </si>
  <si>
    <t>平均值</t>
    <phoneticPr fontId="37" type="noConversion"/>
  </si>
  <si>
    <t>标准差</t>
    <phoneticPr fontId="37" type="noConversion"/>
  </si>
  <si>
    <t>碎屑矿物</t>
    <phoneticPr fontId="5" type="noConversion"/>
  </si>
  <si>
    <t>年龄</t>
    <phoneticPr fontId="5" type="noConversion"/>
  </si>
  <si>
    <t>蒸发盐类</t>
    <phoneticPr fontId="5" type="noConversion"/>
  </si>
  <si>
    <t>N22</t>
    <phoneticPr fontId="5" type="noConversion"/>
  </si>
  <si>
    <t>N21</t>
    <phoneticPr fontId="5" type="noConversion"/>
  </si>
  <si>
    <t>N1</t>
    <phoneticPr fontId="5" type="noConversion"/>
  </si>
  <si>
    <t>E32</t>
    <phoneticPr fontId="5" type="noConversion"/>
  </si>
  <si>
    <t>E31</t>
    <phoneticPr fontId="5" type="noConversion"/>
  </si>
  <si>
    <t>百分制方解石</t>
  </si>
  <si>
    <t>百分制白云石</t>
  </si>
  <si>
    <t>Formation</t>
    <phoneticPr fontId="5" type="noConversion"/>
  </si>
  <si>
    <t>age(Ma)</t>
    <phoneticPr fontId="5" type="noConversion"/>
  </si>
  <si>
    <t>Number</t>
    <phoneticPr fontId="5" type="noConversion"/>
  </si>
  <si>
    <t>Well Number</t>
    <phoneticPr fontId="5" type="noConversion"/>
  </si>
  <si>
    <t>isotopic data</t>
    <phoneticPr fontId="5" type="noConversion"/>
  </si>
  <si>
    <t>quartz</t>
    <phoneticPr fontId="5" type="noConversion"/>
  </si>
  <si>
    <t>plagioclase</t>
  </si>
  <si>
    <t>microcline</t>
    <phoneticPr fontId="5" type="noConversion"/>
  </si>
  <si>
    <t>mica</t>
  </si>
  <si>
    <t>calcite</t>
    <phoneticPr fontId="5" type="noConversion"/>
  </si>
  <si>
    <t>dolomite</t>
    <phoneticPr fontId="5" type="noConversion"/>
  </si>
  <si>
    <t>ankerite</t>
    <phoneticPr fontId="5" type="noConversion"/>
  </si>
  <si>
    <t>aragonite</t>
    <phoneticPr fontId="5" type="noConversion"/>
  </si>
  <si>
    <t>anhydrite</t>
    <phoneticPr fontId="5" type="noConversion"/>
  </si>
  <si>
    <t>glauberite</t>
    <phoneticPr fontId="5" type="noConversion"/>
  </si>
  <si>
    <t>halite</t>
    <phoneticPr fontId="5" type="noConversion"/>
  </si>
  <si>
    <t>hemetite</t>
    <phoneticPr fontId="5" type="noConversion"/>
  </si>
  <si>
    <t>chlorite</t>
    <phoneticPr fontId="5" type="noConversion"/>
  </si>
  <si>
    <t>analcite</t>
    <phoneticPr fontId="5" type="noConversion"/>
  </si>
  <si>
    <t>pyrite</t>
    <phoneticPr fontId="5" type="noConversion"/>
  </si>
  <si>
    <t xml:space="preserve">TPC(total precipitated components) </t>
  </si>
  <si>
    <t>gray muddy siltstone</t>
    <phoneticPr fontId="5" type="noConversion"/>
  </si>
  <si>
    <t>Brownish-red muddy siltstone</t>
    <phoneticPr fontId="5" type="noConversion"/>
  </si>
  <si>
    <t>gray calcareous mudstone</t>
  </si>
  <si>
    <t>gray calcareous mudstone</t>
    <phoneticPr fontId="5" type="noConversion"/>
  </si>
  <si>
    <t>light-gray muddy siltstone</t>
    <phoneticPr fontId="5" type="noConversion"/>
  </si>
  <si>
    <t>gray mudstone</t>
    <phoneticPr fontId="5" type="noConversion"/>
  </si>
  <si>
    <t>gray calcareous  siltstone</t>
    <phoneticPr fontId="5" type="noConversion"/>
  </si>
  <si>
    <t>light-gray calcareous mudstone</t>
    <phoneticPr fontId="5" type="noConversion"/>
  </si>
  <si>
    <t>dark-gray calcareous mudstone</t>
    <phoneticPr fontId="5" type="noConversion"/>
  </si>
  <si>
    <t>Brownish muddy siltstone</t>
    <phoneticPr fontId="5" type="noConversion"/>
  </si>
  <si>
    <t>Brownish calcareous  siltstone</t>
    <phoneticPr fontId="5" type="noConversion"/>
  </si>
  <si>
    <t>Brownish fine sandstone</t>
    <phoneticPr fontId="5" type="noConversion"/>
  </si>
  <si>
    <t>Brownish silty mudstone</t>
    <phoneticPr fontId="5" type="noConversion"/>
  </si>
  <si>
    <t>Brownish  muddy siltstone</t>
    <phoneticPr fontId="5" type="noConversion"/>
  </si>
  <si>
    <t>gray  mudstone</t>
    <phoneticPr fontId="5" type="noConversion"/>
  </si>
  <si>
    <t>brownish-gray  muddy siltstone</t>
    <phoneticPr fontId="5" type="noConversion"/>
  </si>
  <si>
    <t>light-brown muddy siltstone</t>
    <phoneticPr fontId="5" type="noConversion"/>
  </si>
  <si>
    <t>light-gray silty mudstone</t>
    <phoneticPr fontId="5" type="noConversion"/>
  </si>
  <si>
    <t>gray muddy fine-sandstone</t>
    <phoneticPr fontId="5" type="noConversion"/>
  </si>
  <si>
    <t>gray silty mudstone</t>
    <phoneticPr fontId="5" type="noConversion"/>
  </si>
  <si>
    <t>dark-gray mudstone</t>
    <phoneticPr fontId="5" type="noConversion"/>
  </si>
  <si>
    <t>greyish-green limestone</t>
    <phoneticPr fontId="5" type="noConversion"/>
  </si>
  <si>
    <t xml:space="preserve"> gray limestone</t>
    <phoneticPr fontId="5" type="noConversion"/>
  </si>
  <si>
    <t>greyish-green siltstone</t>
    <phoneticPr fontId="5" type="noConversion"/>
  </si>
  <si>
    <t>brownish-gray fine sandstone</t>
    <phoneticPr fontId="5" type="noConversion"/>
  </si>
  <si>
    <t>light-brown silty mudstone</t>
    <phoneticPr fontId="5" type="noConversion"/>
  </si>
  <si>
    <t>dark-gray silty limestone</t>
    <phoneticPr fontId="5" type="noConversion"/>
  </si>
  <si>
    <t>brownish-gray muddy siltstone</t>
    <phoneticPr fontId="5" type="noConversion"/>
  </si>
  <si>
    <t>light-brown mudstone</t>
    <phoneticPr fontId="5" type="noConversion"/>
  </si>
  <si>
    <t>gray  limestone</t>
    <phoneticPr fontId="5" type="noConversion"/>
  </si>
  <si>
    <t>dark-gray silty mudstone</t>
    <phoneticPr fontId="5" type="noConversion"/>
  </si>
  <si>
    <t>gray siltstone</t>
    <phoneticPr fontId="5" type="noConversion"/>
  </si>
  <si>
    <t>dark-gray limestone</t>
    <phoneticPr fontId="5" type="noConversion"/>
  </si>
  <si>
    <t>gray calcareous gypsum-mudstone</t>
    <phoneticPr fontId="5" type="noConversion"/>
  </si>
  <si>
    <t>gray gypsum-mudstone</t>
    <phoneticPr fontId="5" type="noConversion"/>
  </si>
  <si>
    <t>gray limestone</t>
    <phoneticPr fontId="5" type="noConversion"/>
  </si>
  <si>
    <t>light-brown  mudstone</t>
    <phoneticPr fontId="5" type="noConversion"/>
  </si>
  <si>
    <t>light-brown  siltstone</t>
    <phoneticPr fontId="5" type="noConversion"/>
  </si>
  <si>
    <t>light-brown coarse sandstone</t>
    <phoneticPr fontId="5" type="noConversion"/>
  </si>
  <si>
    <t>light-gray coarse sandstone</t>
    <phoneticPr fontId="5" type="noConversion"/>
  </si>
  <si>
    <t>light-brown medium sandstone</t>
    <phoneticPr fontId="5" type="noConversion"/>
  </si>
  <si>
    <t>light-brown granule conglomerate</t>
    <phoneticPr fontId="5" type="noConversion"/>
  </si>
  <si>
    <t>Yingdong105</t>
  </si>
  <si>
    <t>Yingdong201</t>
  </si>
  <si>
    <t>Yingdong107</t>
  </si>
  <si>
    <t>Yingdong104</t>
  </si>
  <si>
    <t>Yingdong102</t>
  </si>
  <si>
    <t>Yingdong103</t>
  </si>
  <si>
    <t>Yingdong106</t>
  </si>
  <si>
    <t>Liang101</t>
  </si>
  <si>
    <t>Liang105</t>
  </si>
  <si>
    <t>Liang108</t>
  </si>
  <si>
    <t>Liangzhong3-3</t>
  </si>
  <si>
    <t>Sha37</t>
  </si>
  <si>
    <t>Sha45</t>
  </si>
  <si>
    <t>Sha39</t>
  </si>
  <si>
    <t>Sha38</t>
  </si>
  <si>
    <t>Sha40</t>
  </si>
  <si>
    <t>Sha41</t>
  </si>
  <si>
    <t>Lv11</t>
  </si>
  <si>
    <t>Zha11</t>
  </si>
  <si>
    <t>Zha102</t>
  </si>
  <si>
    <t>Zha3</t>
  </si>
  <si>
    <t>Zha2</t>
  </si>
  <si>
    <t>Zha7</t>
  </si>
  <si>
    <t>Zha207</t>
  </si>
  <si>
    <t>Zha4</t>
  </si>
  <si>
    <t>Zha8</t>
  </si>
  <si>
    <t>Zha201</t>
  </si>
  <si>
    <t>Zha204</t>
  </si>
  <si>
    <t>Zha206</t>
  </si>
  <si>
    <t>Zha203</t>
  </si>
  <si>
    <t>Zha5</t>
  </si>
  <si>
    <t>Zha202</t>
  </si>
  <si>
    <t>Shi40</t>
  </si>
  <si>
    <t>Shi38</t>
  </si>
  <si>
    <t>Shi37</t>
  </si>
  <si>
    <t>Shi46</t>
  </si>
  <si>
    <t>Shi1-2</t>
  </si>
  <si>
    <t>Shi43</t>
  </si>
  <si>
    <t>Shi48</t>
  </si>
  <si>
    <t>Shi38-2</t>
  </si>
  <si>
    <t>Shi38-4</t>
  </si>
  <si>
    <t>Shi41-6-1</t>
  </si>
  <si>
    <t>Shi49-1</t>
  </si>
  <si>
    <t>Shi203</t>
  </si>
  <si>
    <t>Shi49</t>
  </si>
  <si>
    <t>Qie123</t>
  </si>
  <si>
    <t>Qie126</t>
  </si>
  <si>
    <t>Qie122</t>
  </si>
  <si>
    <t>Qie8</t>
  </si>
  <si>
    <t>Hong119</t>
  </si>
  <si>
    <t>Shi3-1</t>
    <phoneticPr fontId="5" type="noConversion"/>
  </si>
  <si>
    <t>location</t>
    <phoneticPr fontId="5" type="noConversion"/>
  </si>
  <si>
    <t>Yingdong</t>
  </si>
  <si>
    <t>Yingdong</t>
    <phoneticPr fontId="5" type="noConversion"/>
  </si>
  <si>
    <t>Xiaoliangshan</t>
  </si>
  <si>
    <t>Xiaoliangshan</t>
    <phoneticPr fontId="5" type="noConversion"/>
  </si>
  <si>
    <t>Youshashan</t>
    <phoneticPr fontId="5" type="noConversion"/>
  </si>
  <si>
    <t>Zhahaquan</t>
    <phoneticPr fontId="5" type="noConversion"/>
  </si>
  <si>
    <t>Shizigou</t>
    <phoneticPr fontId="5" type="noConversion"/>
  </si>
  <si>
    <t>Hongliuquan</t>
    <phoneticPr fontId="5" type="noConversion"/>
  </si>
  <si>
    <t>Qiekelike</t>
    <phoneticPr fontId="5" type="noConversion"/>
  </si>
  <si>
    <t>Lvcaotan</t>
    <phoneticPr fontId="5" type="noConversion"/>
  </si>
  <si>
    <t>Samples</t>
    <phoneticPr fontId="5" type="noConversion"/>
  </si>
  <si>
    <t>Percentage content (%)</t>
  </si>
  <si>
    <t>time interval</t>
    <phoneticPr fontId="5" type="noConversion"/>
  </si>
  <si>
    <t>age</t>
    <phoneticPr fontId="5" type="noConversion"/>
  </si>
  <si>
    <r>
      <t>δ</t>
    </r>
    <r>
      <rPr>
        <b/>
        <vertAlign val="superscript"/>
        <sz val="10"/>
        <color theme="1"/>
        <rFont val="Times New Roman"/>
        <family val="1"/>
      </rPr>
      <t>13</t>
    </r>
    <r>
      <rPr>
        <b/>
        <sz val="10"/>
        <color theme="1"/>
        <rFont val="Times New Roman"/>
        <family val="1"/>
      </rPr>
      <t>C(‰,PDB)</t>
    </r>
    <phoneticPr fontId="5" type="noConversion"/>
  </si>
  <si>
    <r>
      <t>δ</t>
    </r>
    <r>
      <rPr>
        <b/>
        <vertAlign val="superscript"/>
        <sz val="10"/>
        <color theme="1"/>
        <rFont val="Times New Roman"/>
        <family val="1"/>
      </rPr>
      <t>18</t>
    </r>
    <r>
      <rPr>
        <b/>
        <sz val="10"/>
        <color theme="1"/>
        <rFont val="Times New Roman"/>
        <family val="1"/>
      </rPr>
      <t>O(‰,PDB)</t>
    </r>
    <phoneticPr fontId="5" type="noConversion"/>
  </si>
  <si>
    <t>age of top(Ma)</t>
    <phoneticPr fontId="5" type="noConversion"/>
  </si>
  <si>
    <t>age of bottom(Ma)</t>
    <phoneticPr fontId="5" type="noConversion"/>
  </si>
  <si>
    <t>Proportion of sample in Formation</t>
    <phoneticPr fontId="5" type="noConversion"/>
  </si>
  <si>
    <t>Formation thickness(m)</t>
    <phoneticPr fontId="5" type="noConversion"/>
  </si>
  <si>
    <t>Bottom depth of Formation(m)</t>
    <phoneticPr fontId="5" type="noConversion"/>
  </si>
  <si>
    <t>Depth of samples (m)</t>
    <phoneticPr fontId="5" type="noConversion"/>
  </si>
  <si>
    <t>Lithology</t>
    <phoneticPr fontId="5" type="noConversion"/>
  </si>
  <si>
    <t>Top depth of formation where sample is located(m)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</si>
</sst>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0.00_ "/>
    <numFmt numFmtId="178" formatCode="0.000"/>
    <numFmt numFmtId="179" formatCode="0.0000_);[Red]\(0.0000\)"/>
  </numFmts>
  <fonts count="49" x14ac:knownFonts="1">
    <font>
      <sz val="11"/>
      <color theme="1"/>
      <name val="等线"/>
      <charset val="134"/>
      <scheme val="minor"/>
    </font>
    <font>
      <sz val="11"/>
      <color theme="1"/>
      <name val="等线"/>
      <family val="2"/>
      <scheme val="minor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Calibri"/>
      <family val="2"/>
    </font>
    <font>
      <sz val="7.5"/>
      <color rgb="FF000000"/>
      <name val="Times New Roman"/>
      <family val="1"/>
    </font>
    <font>
      <sz val="7.5"/>
      <color rgb="FF000000"/>
      <name val="宋体"/>
      <family val="3"/>
      <charset val="134"/>
    </font>
    <font>
      <sz val="7.5"/>
      <color theme="1"/>
      <name val="宋体"/>
      <family val="3"/>
      <charset val="134"/>
    </font>
    <font>
      <sz val="7.5"/>
      <color theme="1"/>
      <name val="Times New Roman"/>
      <family val="1"/>
    </font>
    <font>
      <vertAlign val="superscript"/>
      <sz val="7.5"/>
      <color theme="1"/>
      <name val="Times New Roman"/>
      <family val="1"/>
    </font>
    <font>
      <vertAlign val="subscript"/>
      <sz val="7.5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sz val="9"/>
      <color theme="1"/>
      <name val="黑体"/>
      <family val="3"/>
      <charset val="134"/>
    </font>
    <font>
      <vertAlign val="superscript"/>
      <sz val="9"/>
      <color theme="1"/>
      <name val="黑体"/>
      <family val="3"/>
      <charset val="134"/>
    </font>
    <font>
      <vertAlign val="subscript"/>
      <sz val="9"/>
      <color theme="1"/>
      <name val="黑体"/>
      <family val="3"/>
      <charset val="134"/>
    </font>
    <font>
      <sz val="11"/>
      <color rgb="FFFF0000"/>
      <name val="Times New Roman"/>
      <family val="1"/>
    </font>
    <font>
      <sz val="11"/>
      <color rgb="FFFF0000"/>
      <name val="宋体"/>
      <family val="2"/>
    </font>
    <font>
      <sz val="11"/>
      <color theme="1"/>
      <name val="Times New Roman"/>
      <family val="2"/>
    </font>
    <font>
      <sz val="11"/>
      <color theme="1"/>
      <name val="宋体"/>
      <family val="2"/>
    </font>
    <font>
      <b/>
      <sz val="11"/>
      <color theme="1"/>
      <name val="等线"/>
      <family val="3"/>
      <charset val="134"/>
      <scheme val="minor"/>
    </font>
    <font>
      <sz val="7.5"/>
      <color rgb="FFFF0000"/>
      <name val="Times New Roman"/>
      <family val="1"/>
    </font>
    <font>
      <sz val="9"/>
      <name val="等线"/>
      <family val="2"/>
      <charset val="134"/>
      <scheme val="minor"/>
    </font>
    <font>
      <sz val="9"/>
      <color rgb="FF000000"/>
      <name val="Times New Roman"/>
      <family val="1"/>
    </font>
    <font>
      <sz val="9"/>
      <color rgb="FFFF0000"/>
      <name val="黑体"/>
      <family val="3"/>
      <charset val="134"/>
    </font>
    <font>
      <sz val="9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sz val="11"/>
      <name val="Times New Roman"/>
      <family val="1"/>
    </font>
    <font>
      <b/>
      <sz val="14"/>
      <color theme="1"/>
      <name val="等线"/>
      <family val="3"/>
      <charset val="134"/>
      <scheme val="minor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21" fillId="0" borderId="0" applyFont="0" applyFill="0" applyBorder="0" applyAlignment="0" applyProtection="0">
      <alignment vertical="center"/>
    </xf>
    <xf numFmtId="0" fontId="10" fillId="0" borderId="0"/>
    <xf numFmtId="0" fontId="1" fillId="0" borderId="0"/>
  </cellStyleXfs>
  <cellXfs count="127">
    <xf numFmtId="0" fontId="0" fillId="0" borderId="0" xfId="0"/>
    <xf numFmtId="9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/>
    <xf numFmtId="0" fontId="0" fillId="0" borderId="5" xfId="0" applyFill="1" applyBorder="1" applyAlignment="1">
      <alignment wrapText="1"/>
    </xf>
    <xf numFmtId="0" fontId="0" fillId="2" borderId="0" xfId="0" applyFill="1"/>
    <xf numFmtId="176" fontId="7" fillId="0" borderId="6" xfId="0" applyNumberFormat="1" applyFont="1" applyFill="1" applyBorder="1" applyAlignment="1">
      <alignment horizontal="center" vertical="center"/>
    </xf>
    <xf numFmtId="176" fontId="0" fillId="0" borderId="0" xfId="0" applyNumberFormat="1"/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10" fillId="0" borderId="0" xfId="0" applyFont="1"/>
    <xf numFmtId="0" fontId="10" fillId="0" borderId="6" xfId="0" applyFont="1" applyBorder="1" applyAlignment="1">
      <alignment horizontal="center" vertical="center"/>
    </xf>
    <xf numFmtId="0" fontId="0" fillId="0" borderId="0" xfId="0" applyFill="1"/>
    <xf numFmtId="0" fontId="13" fillId="0" borderId="0" xfId="0" applyFont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9" fontId="16" fillId="0" borderId="0" xfId="0" applyNumberFormat="1" applyFont="1" applyAlignment="1">
      <alignment horizontal="center" vertical="center"/>
    </xf>
    <xf numFmtId="9" fontId="13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4" fillId="2" borderId="9" xfId="0" applyFont="1" applyFill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right" vertical="center"/>
    </xf>
    <xf numFmtId="9" fontId="19" fillId="0" borderId="5" xfId="0" applyNumberFormat="1" applyFont="1" applyBorder="1" applyAlignment="1">
      <alignment horizontal="center" vertical="center"/>
    </xf>
    <xf numFmtId="0" fontId="19" fillId="0" borderId="5" xfId="0" applyFont="1" applyBorder="1"/>
    <xf numFmtId="0" fontId="20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9" fontId="3" fillId="0" borderId="0" xfId="0" applyNumberFormat="1" applyFont="1" applyBorder="1" applyAlignment="1">
      <alignment horizontal="center" vertical="center"/>
    </xf>
    <xf numFmtId="0" fontId="10" fillId="2" borderId="0" xfId="0" applyFont="1" applyFill="1"/>
    <xf numFmtId="0" fontId="3" fillId="2" borderId="0" xfId="0" applyFont="1" applyFill="1" applyBorder="1" applyAlignment="1">
      <alignment horizontal="center" vertical="center"/>
    </xf>
    <xf numFmtId="177" fontId="19" fillId="0" borderId="5" xfId="0" applyNumberFormat="1" applyFont="1" applyBorder="1" applyAlignment="1">
      <alignment horizontal="center" vertical="center"/>
    </xf>
    <xf numFmtId="0" fontId="23" fillId="0" borderId="0" xfId="0" applyFont="1"/>
    <xf numFmtId="0" fontId="24" fillId="2" borderId="5" xfId="0" applyFont="1" applyFill="1" applyBorder="1" applyAlignment="1">
      <alignment vertical="center"/>
    </xf>
    <xf numFmtId="0" fontId="24" fillId="2" borderId="5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/>
    </xf>
    <xf numFmtId="9" fontId="25" fillId="2" borderId="5" xfId="0" applyNumberFormat="1" applyFont="1" applyFill="1" applyBorder="1" applyAlignment="1">
      <alignment horizontal="center" vertical="center"/>
    </xf>
    <xf numFmtId="176" fontId="25" fillId="2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28" fillId="0" borderId="5" xfId="0" applyFont="1" applyFill="1" applyBorder="1" applyAlignment="1">
      <alignment horizontal="left" vertical="center"/>
    </xf>
    <xf numFmtId="0" fontId="28" fillId="0" borderId="5" xfId="0" applyFont="1" applyFill="1" applyBorder="1" applyAlignment="1">
      <alignment vertical="center"/>
    </xf>
    <xf numFmtId="0" fontId="30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vertical="center"/>
    </xf>
    <xf numFmtId="0" fontId="32" fillId="0" borderId="5" xfId="0" applyFont="1" applyFill="1" applyBorder="1"/>
    <xf numFmtId="0" fontId="4" fillId="0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wrapText="1"/>
    </xf>
    <xf numFmtId="0" fontId="4" fillId="0" borderId="5" xfId="0" applyFont="1" applyFill="1" applyBorder="1"/>
    <xf numFmtId="0" fontId="4" fillId="0" borderId="5" xfId="0" applyFont="1" applyFill="1" applyBorder="1" applyAlignment="1">
      <alignment wrapText="1"/>
    </xf>
    <xf numFmtId="0" fontId="4" fillId="0" borderId="0" xfId="0" applyFont="1"/>
    <xf numFmtId="0" fontId="22" fillId="0" borderId="5" xfId="0" applyFont="1" applyBorder="1" applyAlignment="1">
      <alignment vertical="center"/>
    </xf>
    <xf numFmtId="0" fontId="22" fillId="2" borderId="5" xfId="0" applyFont="1" applyFill="1" applyBorder="1" applyAlignment="1">
      <alignment vertical="center"/>
    </xf>
    <xf numFmtId="0" fontId="22" fillId="0" borderId="5" xfId="0" applyFont="1" applyBorder="1" applyAlignment="1">
      <alignment wrapText="1"/>
    </xf>
    <xf numFmtId="0" fontId="22" fillId="0" borderId="5" xfId="0" applyFont="1" applyBorder="1" applyAlignment="1">
      <alignment vertical="center" wrapText="1"/>
    </xf>
    <xf numFmtId="176" fontId="19" fillId="0" borderId="5" xfId="0" applyNumberFormat="1" applyFont="1" applyBorder="1" applyAlignment="1">
      <alignment horizontal="center" vertical="center"/>
    </xf>
    <xf numFmtId="177" fontId="35" fillId="0" borderId="0" xfId="0" applyNumberFormat="1" applyFont="1" applyFill="1" applyBorder="1" applyAlignment="1"/>
    <xf numFmtId="0" fontId="36" fillId="2" borderId="5" xfId="0" applyFont="1" applyFill="1" applyBorder="1" applyAlignment="1">
      <alignment horizontal="center" vertical="center"/>
    </xf>
    <xf numFmtId="178" fontId="0" fillId="0" borderId="0" xfId="0" applyNumberFormat="1" applyAlignment="1">
      <alignment horizontal="center"/>
    </xf>
    <xf numFmtId="10" fontId="0" fillId="4" borderId="0" xfId="0" applyNumberFormat="1" applyFill="1"/>
    <xf numFmtId="10" fontId="0" fillId="0" borderId="0" xfId="1" applyNumberFormat="1" applyFont="1" applyAlignment="1"/>
    <xf numFmtId="0" fontId="33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38" fillId="0" borderId="0" xfId="0" applyFont="1"/>
    <xf numFmtId="0" fontId="9" fillId="0" borderId="0" xfId="0" applyFont="1"/>
    <xf numFmtId="0" fontId="9" fillId="0" borderId="5" xfId="0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5" xfId="3" applyFont="1" applyBorder="1"/>
    <xf numFmtId="0" fontId="38" fillId="0" borderId="5" xfId="0" applyFont="1" applyFill="1" applyBorder="1"/>
    <xf numFmtId="0" fontId="38" fillId="0" borderId="5" xfId="0" applyFont="1" applyFill="1" applyBorder="1" applyAlignment="1"/>
    <xf numFmtId="0" fontId="40" fillId="0" borderId="5" xfId="0" applyFont="1" applyFill="1" applyBorder="1" applyAlignment="1"/>
    <xf numFmtId="0" fontId="41" fillId="0" borderId="5" xfId="0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center" vertical="center"/>
    </xf>
    <xf numFmtId="0" fontId="43" fillId="0" borderId="5" xfId="0" applyFont="1" applyFill="1" applyBorder="1" applyAlignment="1">
      <alignment horizontal="center" vertical="center"/>
    </xf>
    <xf numFmtId="0" fontId="9" fillId="0" borderId="5" xfId="3" applyFont="1" applyBorder="1" applyAlignment="1">
      <alignment wrapText="1"/>
    </xf>
    <xf numFmtId="0" fontId="44" fillId="0" borderId="5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47" fillId="0" borderId="5" xfId="3" applyFont="1" applyBorder="1" applyAlignment="1">
      <alignment horizontal="center" vertical="top"/>
    </xf>
    <xf numFmtId="179" fontId="47" fillId="0" borderId="5" xfId="3" applyNumberFormat="1" applyFont="1" applyBorder="1" applyAlignment="1">
      <alignment horizontal="center" vertical="top"/>
    </xf>
    <xf numFmtId="0" fontId="48" fillId="0" borderId="5" xfId="0" applyFont="1" applyFill="1" applyBorder="1" applyAlignment="1">
      <alignment vertical="center"/>
    </xf>
    <xf numFmtId="0" fontId="48" fillId="0" borderId="5" xfId="0" applyFont="1" applyFill="1" applyBorder="1" applyAlignment="1">
      <alignment horizontal="left" vertical="center"/>
    </xf>
    <xf numFmtId="0" fontId="48" fillId="0" borderId="5" xfId="0" applyFont="1" applyFill="1" applyBorder="1" applyAlignment="1">
      <alignment vertical="center" wrapText="1"/>
    </xf>
    <xf numFmtId="0" fontId="48" fillId="0" borderId="5" xfId="0" applyFont="1" applyFill="1" applyBorder="1" applyAlignment="1">
      <alignment wrapText="1"/>
    </xf>
    <xf numFmtId="0" fontId="48" fillId="0" borderId="5" xfId="0" applyFont="1" applyFill="1" applyBorder="1"/>
    <xf numFmtId="0" fontId="48" fillId="0" borderId="5" xfId="3" applyFont="1" applyBorder="1" applyAlignment="1">
      <alignment horizontal="center" vertical="top"/>
    </xf>
    <xf numFmtId="179" fontId="48" fillId="0" borderId="5" xfId="3" applyNumberFormat="1" applyFont="1" applyBorder="1" applyAlignment="1">
      <alignment horizontal="center" vertical="top"/>
    </xf>
    <xf numFmtId="0" fontId="47" fillId="0" borderId="5" xfId="0" applyFont="1" applyFill="1" applyBorder="1"/>
    <xf numFmtId="0" fontId="48" fillId="0" borderId="5" xfId="0" applyFont="1" applyFill="1" applyBorder="1" applyAlignment="1">
      <alignment horizontal="center" vertical="center"/>
    </xf>
    <xf numFmtId="2" fontId="48" fillId="0" borderId="5" xfId="0" applyNumberFormat="1" applyFont="1" applyFill="1" applyBorder="1" applyAlignment="1">
      <alignment horizontal="center" vertical="center"/>
    </xf>
    <xf numFmtId="9" fontId="48" fillId="0" borderId="5" xfId="0" applyNumberFormat="1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/>
    </xf>
    <xf numFmtId="0" fontId="46" fillId="0" borderId="5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0" fillId="0" borderId="10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23" fillId="0" borderId="0" xfId="0" applyFont="1" applyAlignment="1">
      <alignment horizontal="center"/>
    </xf>
  </cellXfs>
  <cellStyles count="4">
    <cellStyle name="百分比" xfId="1" builtinId="5"/>
    <cellStyle name="常规" xfId="0" builtinId="0"/>
    <cellStyle name="常规 2" xfId="2" xr:uid="{69BDE661-5085-479A-9193-0EF15101EAC4}"/>
    <cellStyle name="常规 3" xfId="3" xr:uid="{D598A679-941E-4656-923F-3C80890122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</a:rPr>
              <a:t>全部碳氧同位素相关性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6151490393021264"/>
          <c:y val="0.10935806007561541"/>
          <c:w val="0.78201389721253012"/>
          <c:h val="0.7122069116360455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306430446194225E-2"/>
                  <c:y val="0.203865558471857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'总表 （原始版）'!$I$2:$I$112</c:f>
              <c:numCache>
                <c:formatCode>General</c:formatCode>
                <c:ptCount val="111"/>
                <c:pt idx="0">
                  <c:v>-2.29</c:v>
                </c:pt>
                <c:pt idx="1">
                  <c:v>-5.46</c:v>
                </c:pt>
                <c:pt idx="2">
                  <c:v>-5.26</c:v>
                </c:pt>
                <c:pt idx="3">
                  <c:v>0.2</c:v>
                </c:pt>
                <c:pt idx="4">
                  <c:v>-7.84</c:v>
                </c:pt>
                <c:pt idx="5">
                  <c:v>-3.7</c:v>
                </c:pt>
                <c:pt idx="6">
                  <c:v>-2.25</c:v>
                </c:pt>
                <c:pt idx="7">
                  <c:v>-3.05</c:v>
                </c:pt>
                <c:pt idx="8">
                  <c:v>-5.78</c:v>
                </c:pt>
                <c:pt idx="9">
                  <c:v>-2.72</c:v>
                </c:pt>
                <c:pt idx="10">
                  <c:v>-5.6</c:v>
                </c:pt>
                <c:pt idx="11">
                  <c:v>-6.5</c:v>
                </c:pt>
                <c:pt idx="12">
                  <c:v>-5.25</c:v>
                </c:pt>
                <c:pt idx="13">
                  <c:v>-1.34</c:v>
                </c:pt>
                <c:pt idx="14">
                  <c:v>-4.0999999999999996</c:v>
                </c:pt>
                <c:pt idx="15">
                  <c:v>-5.42</c:v>
                </c:pt>
                <c:pt idx="16">
                  <c:v>-10.06</c:v>
                </c:pt>
                <c:pt idx="17">
                  <c:v>-9.5500000000000007</c:v>
                </c:pt>
                <c:pt idx="18">
                  <c:v>-8.3000000000000007</c:v>
                </c:pt>
                <c:pt idx="19">
                  <c:v>-10.39</c:v>
                </c:pt>
                <c:pt idx="20">
                  <c:v>-11.46</c:v>
                </c:pt>
                <c:pt idx="21">
                  <c:v>-8.5299999999999994</c:v>
                </c:pt>
                <c:pt idx="22">
                  <c:v>-9.7899999999999991</c:v>
                </c:pt>
                <c:pt idx="23">
                  <c:v>-9.7100000000000009</c:v>
                </c:pt>
                <c:pt idx="24">
                  <c:v>-10.15</c:v>
                </c:pt>
                <c:pt idx="25">
                  <c:v>-13.16</c:v>
                </c:pt>
                <c:pt idx="26">
                  <c:v>-9.36</c:v>
                </c:pt>
                <c:pt idx="27">
                  <c:v>-10.17</c:v>
                </c:pt>
                <c:pt idx="28">
                  <c:v>-9.5</c:v>
                </c:pt>
                <c:pt idx="29">
                  <c:v>-8.9499999999999993</c:v>
                </c:pt>
                <c:pt idx="30">
                  <c:v>-9.76</c:v>
                </c:pt>
                <c:pt idx="31">
                  <c:v>-9.14</c:v>
                </c:pt>
                <c:pt idx="32">
                  <c:v>-9.1</c:v>
                </c:pt>
                <c:pt idx="33">
                  <c:v>-9.02</c:v>
                </c:pt>
                <c:pt idx="34">
                  <c:v>-8.51</c:v>
                </c:pt>
                <c:pt idx="35">
                  <c:v>-9.5</c:v>
                </c:pt>
                <c:pt idx="36">
                  <c:v>-9.4600000000000009</c:v>
                </c:pt>
                <c:pt idx="37">
                  <c:v>-8.2100000000000009</c:v>
                </c:pt>
                <c:pt idx="38">
                  <c:v>-9.5</c:v>
                </c:pt>
                <c:pt idx="39">
                  <c:v>-8.81</c:v>
                </c:pt>
                <c:pt idx="40">
                  <c:v>-9.07</c:v>
                </c:pt>
                <c:pt idx="41">
                  <c:v>-9.0500000000000007</c:v>
                </c:pt>
                <c:pt idx="42">
                  <c:v>-8.4600000000000009</c:v>
                </c:pt>
                <c:pt idx="43">
                  <c:v>-6.12</c:v>
                </c:pt>
                <c:pt idx="44">
                  <c:v>-7.37</c:v>
                </c:pt>
                <c:pt idx="45">
                  <c:v>-5.72</c:v>
                </c:pt>
                <c:pt idx="46">
                  <c:v>-8.08</c:v>
                </c:pt>
                <c:pt idx="47">
                  <c:v>-5.54</c:v>
                </c:pt>
                <c:pt idx="48">
                  <c:v>-7.1</c:v>
                </c:pt>
                <c:pt idx="49">
                  <c:v>-6.39</c:v>
                </c:pt>
                <c:pt idx="50">
                  <c:v>-5.36</c:v>
                </c:pt>
                <c:pt idx="51">
                  <c:v>-8.7799999999999994</c:v>
                </c:pt>
                <c:pt idx="52">
                  <c:v>-10.08</c:v>
                </c:pt>
                <c:pt idx="53">
                  <c:v>-10.3</c:v>
                </c:pt>
                <c:pt idx="54">
                  <c:v>-10.35</c:v>
                </c:pt>
                <c:pt idx="55">
                  <c:v>-8.6300000000000008</c:v>
                </c:pt>
                <c:pt idx="56">
                  <c:v>-9.84</c:v>
                </c:pt>
                <c:pt idx="57">
                  <c:v>-6.66</c:v>
                </c:pt>
                <c:pt idx="58">
                  <c:v>-6.59</c:v>
                </c:pt>
                <c:pt idx="59">
                  <c:v>-9.81</c:v>
                </c:pt>
                <c:pt idx="60">
                  <c:v>-8.09</c:v>
                </c:pt>
                <c:pt idx="61">
                  <c:v>-8.6300000000000008</c:v>
                </c:pt>
                <c:pt idx="62">
                  <c:v>-9.2799999999999994</c:v>
                </c:pt>
                <c:pt idx="63">
                  <c:v>-7.61</c:v>
                </c:pt>
                <c:pt idx="64">
                  <c:v>-8.36</c:v>
                </c:pt>
                <c:pt idx="65">
                  <c:v>-9.35</c:v>
                </c:pt>
                <c:pt idx="66">
                  <c:v>-10.46</c:v>
                </c:pt>
                <c:pt idx="67">
                  <c:v>-10.24</c:v>
                </c:pt>
                <c:pt idx="68">
                  <c:v>-7.14</c:v>
                </c:pt>
                <c:pt idx="69">
                  <c:v>-6.5</c:v>
                </c:pt>
                <c:pt idx="70">
                  <c:v>-7.94</c:v>
                </c:pt>
                <c:pt idx="71">
                  <c:v>-8.5</c:v>
                </c:pt>
                <c:pt idx="72">
                  <c:v>-9.93</c:v>
                </c:pt>
                <c:pt idx="73">
                  <c:v>-5.57</c:v>
                </c:pt>
                <c:pt idx="74">
                  <c:v>-5.13</c:v>
                </c:pt>
                <c:pt idx="75">
                  <c:v>-6.66</c:v>
                </c:pt>
                <c:pt idx="76">
                  <c:v>-8.4499999999999993</c:v>
                </c:pt>
                <c:pt idx="77">
                  <c:v>-9.24</c:v>
                </c:pt>
                <c:pt idx="78">
                  <c:v>-9.24</c:v>
                </c:pt>
                <c:pt idx="79">
                  <c:v>-10.36</c:v>
                </c:pt>
                <c:pt idx="80">
                  <c:v>-3.73</c:v>
                </c:pt>
                <c:pt idx="81">
                  <c:v>-1.93</c:v>
                </c:pt>
                <c:pt idx="82">
                  <c:v>-9.85</c:v>
                </c:pt>
                <c:pt idx="83">
                  <c:v>-6.56</c:v>
                </c:pt>
                <c:pt idx="84">
                  <c:v>-5.72</c:v>
                </c:pt>
                <c:pt idx="85">
                  <c:v>-2.2400000000000002</c:v>
                </c:pt>
                <c:pt idx="86">
                  <c:v>-5.73</c:v>
                </c:pt>
                <c:pt idx="87">
                  <c:v>-4.7300000000000004</c:v>
                </c:pt>
                <c:pt idx="88">
                  <c:v>-6.4</c:v>
                </c:pt>
                <c:pt idx="89">
                  <c:v>-4.26</c:v>
                </c:pt>
                <c:pt idx="90">
                  <c:v>-1.96</c:v>
                </c:pt>
                <c:pt idx="91">
                  <c:v>-3.64</c:v>
                </c:pt>
                <c:pt idx="92">
                  <c:v>0.02</c:v>
                </c:pt>
                <c:pt idx="93">
                  <c:v>-8.2100000000000009</c:v>
                </c:pt>
                <c:pt idx="94">
                  <c:v>-3.58</c:v>
                </c:pt>
                <c:pt idx="95">
                  <c:v>-7.09</c:v>
                </c:pt>
                <c:pt idx="96">
                  <c:v>-7.68</c:v>
                </c:pt>
                <c:pt idx="97">
                  <c:v>-2.19</c:v>
                </c:pt>
                <c:pt idx="98" formatCode="0.00_ ">
                  <c:v>-5.49</c:v>
                </c:pt>
                <c:pt idx="99">
                  <c:v>-7.4</c:v>
                </c:pt>
                <c:pt idx="100">
                  <c:v>-12.23</c:v>
                </c:pt>
                <c:pt idx="101">
                  <c:v>-11.98</c:v>
                </c:pt>
                <c:pt idx="102">
                  <c:v>-12.97</c:v>
                </c:pt>
                <c:pt idx="103">
                  <c:v>-12.45</c:v>
                </c:pt>
                <c:pt idx="104">
                  <c:v>-11.93</c:v>
                </c:pt>
                <c:pt idx="105">
                  <c:v>-13.22</c:v>
                </c:pt>
                <c:pt idx="106">
                  <c:v>-14.43</c:v>
                </c:pt>
                <c:pt idx="107">
                  <c:v>-11.12</c:v>
                </c:pt>
                <c:pt idx="108">
                  <c:v>-14.65</c:v>
                </c:pt>
                <c:pt idx="109">
                  <c:v>-12.27</c:v>
                </c:pt>
                <c:pt idx="110">
                  <c:v>-11.82</c:v>
                </c:pt>
              </c:numCache>
            </c:numRef>
          </c:xVal>
          <c:yVal>
            <c:numRef>
              <c:f>'总表 （原始版）'!$H$2:$H$112</c:f>
              <c:numCache>
                <c:formatCode>General</c:formatCode>
                <c:ptCount val="111"/>
                <c:pt idx="0">
                  <c:v>-0.01</c:v>
                </c:pt>
                <c:pt idx="1">
                  <c:v>-1.29</c:v>
                </c:pt>
                <c:pt idx="2">
                  <c:v>-1.56</c:v>
                </c:pt>
                <c:pt idx="3">
                  <c:v>-0.27</c:v>
                </c:pt>
                <c:pt idx="4">
                  <c:v>-1.22</c:v>
                </c:pt>
                <c:pt idx="5">
                  <c:v>-0.63</c:v>
                </c:pt>
                <c:pt idx="6">
                  <c:v>-0.61</c:v>
                </c:pt>
                <c:pt idx="7">
                  <c:v>1.01</c:v>
                </c:pt>
                <c:pt idx="8">
                  <c:v>-2.25</c:v>
                </c:pt>
                <c:pt idx="9">
                  <c:v>-0.27</c:v>
                </c:pt>
                <c:pt idx="10">
                  <c:v>-1.41</c:v>
                </c:pt>
                <c:pt idx="11">
                  <c:v>-1.8</c:v>
                </c:pt>
                <c:pt idx="12">
                  <c:v>-2.0099999999999998</c:v>
                </c:pt>
                <c:pt idx="13">
                  <c:v>-0.9</c:v>
                </c:pt>
                <c:pt idx="14">
                  <c:v>-1.63</c:v>
                </c:pt>
                <c:pt idx="15">
                  <c:v>0.33</c:v>
                </c:pt>
                <c:pt idx="16">
                  <c:v>-1.05</c:v>
                </c:pt>
                <c:pt idx="17">
                  <c:v>-2.17</c:v>
                </c:pt>
                <c:pt idx="18">
                  <c:v>-4.51</c:v>
                </c:pt>
                <c:pt idx="19">
                  <c:v>-1.93</c:v>
                </c:pt>
                <c:pt idx="20">
                  <c:v>-4.0199999999999996</c:v>
                </c:pt>
                <c:pt idx="21">
                  <c:v>-7.49</c:v>
                </c:pt>
                <c:pt idx="22">
                  <c:v>-3.9</c:v>
                </c:pt>
                <c:pt idx="23">
                  <c:v>-2.64</c:v>
                </c:pt>
                <c:pt idx="24">
                  <c:v>-2.25</c:v>
                </c:pt>
                <c:pt idx="25">
                  <c:v>-5.15</c:v>
                </c:pt>
                <c:pt idx="26">
                  <c:v>-2.68</c:v>
                </c:pt>
                <c:pt idx="27">
                  <c:v>-2.5499999999999998</c:v>
                </c:pt>
                <c:pt idx="28">
                  <c:v>-2.38</c:v>
                </c:pt>
                <c:pt idx="29">
                  <c:v>-1.05</c:v>
                </c:pt>
                <c:pt idx="30">
                  <c:v>-2.0499999999999998</c:v>
                </c:pt>
                <c:pt idx="31">
                  <c:v>-1.72</c:v>
                </c:pt>
                <c:pt idx="32">
                  <c:v>-2.17</c:v>
                </c:pt>
                <c:pt idx="33">
                  <c:v>-2.75</c:v>
                </c:pt>
                <c:pt idx="34">
                  <c:v>-3.61</c:v>
                </c:pt>
                <c:pt idx="35">
                  <c:v>-2.83</c:v>
                </c:pt>
                <c:pt idx="36">
                  <c:v>-2.34</c:v>
                </c:pt>
                <c:pt idx="37">
                  <c:v>-2.42</c:v>
                </c:pt>
                <c:pt idx="38">
                  <c:v>-1.73</c:v>
                </c:pt>
                <c:pt idx="39">
                  <c:v>-1.1000000000000001</c:v>
                </c:pt>
                <c:pt idx="40">
                  <c:v>-1.67</c:v>
                </c:pt>
                <c:pt idx="41">
                  <c:v>-2.0099999999999998</c:v>
                </c:pt>
                <c:pt idx="42">
                  <c:v>-2.88</c:v>
                </c:pt>
                <c:pt idx="43">
                  <c:v>-1.61</c:v>
                </c:pt>
                <c:pt idx="44">
                  <c:v>-0.93</c:v>
                </c:pt>
                <c:pt idx="45">
                  <c:v>-0.17</c:v>
                </c:pt>
                <c:pt idx="46">
                  <c:v>-3.16</c:v>
                </c:pt>
                <c:pt idx="47">
                  <c:v>-0.61</c:v>
                </c:pt>
                <c:pt idx="48">
                  <c:v>-1.66</c:v>
                </c:pt>
                <c:pt idx="49">
                  <c:v>1.97</c:v>
                </c:pt>
                <c:pt idx="50">
                  <c:v>0.7</c:v>
                </c:pt>
                <c:pt idx="51">
                  <c:v>-0.38</c:v>
                </c:pt>
                <c:pt idx="52">
                  <c:v>-3.68</c:v>
                </c:pt>
                <c:pt idx="53">
                  <c:v>-3.42</c:v>
                </c:pt>
                <c:pt idx="54">
                  <c:v>-1.91</c:v>
                </c:pt>
                <c:pt idx="55">
                  <c:v>0.32</c:v>
                </c:pt>
                <c:pt idx="56">
                  <c:v>-3.12</c:v>
                </c:pt>
                <c:pt idx="57">
                  <c:v>-1.61</c:v>
                </c:pt>
                <c:pt idx="58">
                  <c:v>0.13</c:v>
                </c:pt>
                <c:pt idx="59">
                  <c:v>-2.25</c:v>
                </c:pt>
                <c:pt idx="60">
                  <c:v>-3.23</c:v>
                </c:pt>
                <c:pt idx="61">
                  <c:v>-1.74</c:v>
                </c:pt>
                <c:pt idx="62">
                  <c:v>-2.66</c:v>
                </c:pt>
                <c:pt idx="63">
                  <c:v>-0.25</c:v>
                </c:pt>
                <c:pt idx="64">
                  <c:v>-0.34</c:v>
                </c:pt>
                <c:pt idx="65">
                  <c:v>-1.93</c:v>
                </c:pt>
                <c:pt idx="66">
                  <c:v>-2.4500000000000002</c:v>
                </c:pt>
                <c:pt idx="67">
                  <c:v>-1.96</c:v>
                </c:pt>
                <c:pt idx="68">
                  <c:v>-1.1599999999999999</c:v>
                </c:pt>
                <c:pt idx="69">
                  <c:v>-0.02</c:v>
                </c:pt>
                <c:pt idx="70">
                  <c:v>0.76</c:v>
                </c:pt>
                <c:pt idx="71">
                  <c:v>-1.1000000000000001</c:v>
                </c:pt>
                <c:pt idx="72">
                  <c:v>-2.35</c:v>
                </c:pt>
                <c:pt idx="73">
                  <c:v>2.08</c:v>
                </c:pt>
                <c:pt idx="74">
                  <c:v>3.41</c:v>
                </c:pt>
                <c:pt idx="75">
                  <c:v>3.22</c:v>
                </c:pt>
                <c:pt idx="76">
                  <c:v>-1.27</c:v>
                </c:pt>
                <c:pt idx="77">
                  <c:v>-1.17</c:v>
                </c:pt>
                <c:pt idx="78">
                  <c:v>-1.58</c:v>
                </c:pt>
                <c:pt idx="79">
                  <c:v>-1.1499999999999999</c:v>
                </c:pt>
                <c:pt idx="80">
                  <c:v>0.82</c:v>
                </c:pt>
                <c:pt idx="81">
                  <c:v>-2.35</c:v>
                </c:pt>
                <c:pt idx="82">
                  <c:v>-1.23</c:v>
                </c:pt>
                <c:pt idx="83">
                  <c:v>0.41</c:v>
                </c:pt>
                <c:pt idx="84">
                  <c:v>0</c:v>
                </c:pt>
                <c:pt idx="85">
                  <c:v>0.56000000000000005</c:v>
                </c:pt>
                <c:pt idx="86">
                  <c:v>0.57999999999999996</c:v>
                </c:pt>
                <c:pt idx="87">
                  <c:v>0.08</c:v>
                </c:pt>
                <c:pt idx="88">
                  <c:v>-0.88</c:v>
                </c:pt>
                <c:pt idx="89">
                  <c:v>-1.18</c:v>
                </c:pt>
                <c:pt idx="90">
                  <c:v>-1.26</c:v>
                </c:pt>
                <c:pt idx="91">
                  <c:v>-2.66</c:v>
                </c:pt>
                <c:pt idx="92">
                  <c:v>-1.92</c:v>
                </c:pt>
                <c:pt idx="93">
                  <c:v>-0.82</c:v>
                </c:pt>
                <c:pt idx="94">
                  <c:v>-0.57999999999999996</c:v>
                </c:pt>
                <c:pt idx="95">
                  <c:v>-0.95</c:v>
                </c:pt>
                <c:pt idx="96">
                  <c:v>-1.99</c:v>
                </c:pt>
                <c:pt idx="97">
                  <c:v>-0.75</c:v>
                </c:pt>
                <c:pt idx="98" formatCode="0.00_ ">
                  <c:v>-1.49</c:v>
                </c:pt>
                <c:pt idx="99">
                  <c:v>-2.4</c:v>
                </c:pt>
                <c:pt idx="100">
                  <c:v>-3.09</c:v>
                </c:pt>
                <c:pt idx="101">
                  <c:v>-5.88</c:v>
                </c:pt>
                <c:pt idx="102">
                  <c:v>-2.92</c:v>
                </c:pt>
                <c:pt idx="103">
                  <c:v>-3.3849999999999998</c:v>
                </c:pt>
                <c:pt idx="104">
                  <c:v>-3.85</c:v>
                </c:pt>
                <c:pt idx="105">
                  <c:v>-5.84</c:v>
                </c:pt>
                <c:pt idx="106">
                  <c:v>-4.09</c:v>
                </c:pt>
                <c:pt idx="107">
                  <c:v>-3.4</c:v>
                </c:pt>
                <c:pt idx="108">
                  <c:v>-4.75</c:v>
                </c:pt>
                <c:pt idx="109">
                  <c:v>-4.34</c:v>
                </c:pt>
                <c:pt idx="110">
                  <c:v>-1.92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56-4D1A-86C2-DF2C92F6B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5061647"/>
        <c:axId val="1635136063"/>
      </c:scatterChart>
      <c:valAx>
        <c:axId val="1635061647"/>
        <c:scaling>
          <c:orientation val="minMax"/>
          <c:min val="-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>
                    <a:solidFill>
                      <a:schemeClr val="tx1"/>
                    </a:solidFill>
                  </a:rPr>
                  <a:t>氧同位素（</a:t>
                </a:r>
                <a:r>
                  <a:rPr lang="en-US" altLang="zh-CN">
                    <a:solidFill>
                      <a:schemeClr val="tx1"/>
                    </a:solidFill>
                  </a:rPr>
                  <a:t>‰</a:t>
                </a:r>
                <a:r>
                  <a:rPr lang="zh-CN" altLang="en-US">
                    <a:solidFill>
                      <a:schemeClr val="tx1"/>
                    </a:solidFill>
                  </a:rPr>
                  <a:t>，</a:t>
                </a:r>
                <a:r>
                  <a:rPr lang="en-US" altLang="zh-CN">
                    <a:solidFill>
                      <a:schemeClr val="tx1"/>
                    </a:solidFill>
                  </a:rPr>
                  <a:t>VPDB</a:t>
                </a:r>
                <a:r>
                  <a:rPr lang="zh-CN" altLang="en-US">
                    <a:solidFill>
                      <a:schemeClr val="tx1"/>
                    </a:solidFill>
                  </a:rPr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35136063"/>
        <c:crossesAt val="-10"/>
        <c:crossBetween val="midCat"/>
      </c:valAx>
      <c:valAx>
        <c:axId val="16351360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>
                    <a:solidFill>
                      <a:schemeClr val="tx1"/>
                    </a:solidFill>
                  </a:rPr>
                  <a:t>碳同位素（</a:t>
                </a:r>
                <a:r>
                  <a:rPr lang="en-US" altLang="zh-CN">
                    <a:solidFill>
                      <a:schemeClr val="tx1"/>
                    </a:solidFill>
                  </a:rPr>
                  <a:t>‰</a:t>
                </a:r>
                <a:r>
                  <a:rPr lang="zh-CN" altLang="en-US">
                    <a:solidFill>
                      <a:schemeClr val="tx1"/>
                    </a:solidFill>
                  </a:rPr>
                  <a:t>，</a:t>
                </a:r>
                <a:r>
                  <a:rPr lang="en-US" altLang="zh-CN">
                    <a:solidFill>
                      <a:schemeClr val="tx1"/>
                    </a:solidFill>
                  </a:rPr>
                  <a:t>VPDB</a:t>
                </a:r>
                <a:r>
                  <a:rPr lang="zh-CN" altLang="en-US">
                    <a:solidFill>
                      <a:schemeClr val="tx1"/>
                    </a:solidFill>
                  </a:rPr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35061647"/>
        <c:crossesAt val="-1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zh-CN" altLang="en-US" sz="10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0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全部数据氧同位素与总化学沉积物相关关系</a:t>
            </a:r>
          </a:p>
        </c:rich>
      </c:tx>
      <c:layout>
        <c:manualLayout>
          <c:xMode val="edge"/>
          <c:yMode val="edge"/>
          <c:x val="0.30833333333333335"/>
          <c:y val="4.1813017443785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zh-CN" altLang="en-US" sz="10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8.8122703412073497E-2"/>
          <c:y val="9.2265733203986358E-2"/>
          <c:w val="0.87360651793525812"/>
          <c:h val="0.7780078160940450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067279090113736"/>
                  <c:y val="0.3868321668124817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'总表 （原始版）'!$AC$2:$AC$112</c:f>
              <c:numCache>
                <c:formatCode>0%</c:formatCode>
                <c:ptCount val="111"/>
                <c:pt idx="0">
                  <c:v>0.37</c:v>
                </c:pt>
                <c:pt idx="1">
                  <c:v>0.21</c:v>
                </c:pt>
                <c:pt idx="2">
                  <c:v>0.31</c:v>
                </c:pt>
                <c:pt idx="3">
                  <c:v>0.31999999999999995</c:v>
                </c:pt>
                <c:pt idx="4">
                  <c:v>0.12</c:v>
                </c:pt>
                <c:pt idx="5">
                  <c:v>0.27</c:v>
                </c:pt>
                <c:pt idx="6">
                  <c:v>0.37</c:v>
                </c:pt>
                <c:pt idx="7">
                  <c:v>0.31</c:v>
                </c:pt>
                <c:pt idx="8">
                  <c:v>0.21</c:v>
                </c:pt>
                <c:pt idx="9">
                  <c:v>0.35</c:v>
                </c:pt>
                <c:pt idx="10">
                  <c:v>0.24</c:v>
                </c:pt>
                <c:pt idx="11">
                  <c:v>0.22</c:v>
                </c:pt>
                <c:pt idx="12">
                  <c:v>0.21</c:v>
                </c:pt>
                <c:pt idx="13">
                  <c:v>0.34</c:v>
                </c:pt>
                <c:pt idx="14">
                  <c:v>0.25</c:v>
                </c:pt>
                <c:pt idx="15">
                  <c:v>0.42999999999999994</c:v>
                </c:pt>
                <c:pt idx="16">
                  <c:v>0.11</c:v>
                </c:pt>
                <c:pt idx="17">
                  <c:v>0.09</c:v>
                </c:pt>
                <c:pt idx="18">
                  <c:v>0.32</c:v>
                </c:pt>
                <c:pt idx="19">
                  <c:v>0.09</c:v>
                </c:pt>
                <c:pt idx="20">
                  <c:v>0.3</c:v>
                </c:pt>
                <c:pt idx="21">
                  <c:v>0.17</c:v>
                </c:pt>
                <c:pt idx="22">
                  <c:v>0.31</c:v>
                </c:pt>
                <c:pt idx="23">
                  <c:v>0.11</c:v>
                </c:pt>
                <c:pt idx="24">
                  <c:v>0.1</c:v>
                </c:pt>
                <c:pt idx="25">
                  <c:v>0.16</c:v>
                </c:pt>
                <c:pt idx="26">
                  <c:v>0.12</c:v>
                </c:pt>
                <c:pt idx="27">
                  <c:v>0.09</c:v>
                </c:pt>
                <c:pt idx="28">
                  <c:v>0.12</c:v>
                </c:pt>
                <c:pt idx="29">
                  <c:v>0.13</c:v>
                </c:pt>
                <c:pt idx="30">
                  <c:v>0.13</c:v>
                </c:pt>
                <c:pt idx="31">
                  <c:v>0.16</c:v>
                </c:pt>
                <c:pt idx="32">
                  <c:v>0.11</c:v>
                </c:pt>
                <c:pt idx="33">
                  <c:v>0.18</c:v>
                </c:pt>
                <c:pt idx="34">
                  <c:v>0.12</c:v>
                </c:pt>
                <c:pt idx="35">
                  <c:v>0.17</c:v>
                </c:pt>
                <c:pt idx="36">
                  <c:v>0.14000000000000001</c:v>
                </c:pt>
                <c:pt idx="37">
                  <c:v>0.26</c:v>
                </c:pt>
                <c:pt idx="38">
                  <c:v>0.13</c:v>
                </c:pt>
                <c:pt idx="39">
                  <c:v>0.09</c:v>
                </c:pt>
                <c:pt idx="40">
                  <c:v>0.13</c:v>
                </c:pt>
                <c:pt idx="41">
                  <c:v>0.11</c:v>
                </c:pt>
                <c:pt idx="42">
                  <c:v>0.25</c:v>
                </c:pt>
                <c:pt idx="43">
                  <c:v>0.11</c:v>
                </c:pt>
                <c:pt idx="44">
                  <c:v>0.28999999999999998</c:v>
                </c:pt>
                <c:pt idx="45">
                  <c:v>0.32</c:v>
                </c:pt>
                <c:pt idx="46">
                  <c:v>0.27</c:v>
                </c:pt>
                <c:pt idx="47">
                  <c:v>0.27</c:v>
                </c:pt>
                <c:pt idx="48">
                  <c:v>0.27</c:v>
                </c:pt>
                <c:pt idx="49">
                  <c:v>0.53</c:v>
                </c:pt>
                <c:pt idx="50">
                  <c:v>0.52</c:v>
                </c:pt>
                <c:pt idx="51">
                  <c:v>0.28000000000000003</c:v>
                </c:pt>
                <c:pt idx="52">
                  <c:v>0.09</c:v>
                </c:pt>
                <c:pt idx="53">
                  <c:v>0.15</c:v>
                </c:pt>
                <c:pt idx="54">
                  <c:v>0.09</c:v>
                </c:pt>
                <c:pt idx="55">
                  <c:v>0.41</c:v>
                </c:pt>
                <c:pt idx="56">
                  <c:v>7.0000000000000007E-2</c:v>
                </c:pt>
                <c:pt idx="57">
                  <c:v>0.09</c:v>
                </c:pt>
                <c:pt idx="58">
                  <c:v>0.43</c:v>
                </c:pt>
                <c:pt idx="59">
                  <c:v>7.0000000000000007E-2</c:v>
                </c:pt>
                <c:pt idx="60">
                  <c:v>0.19</c:v>
                </c:pt>
                <c:pt idx="61">
                  <c:v>0.09</c:v>
                </c:pt>
                <c:pt idx="62">
                  <c:v>0.11</c:v>
                </c:pt>
                <c:pt idx="63">
                  <c:v>0.17</c:v>
                </c:pt>
                <c:pt idx="64">
                  <c:v>0.26</c:v>
                </c:pt>
                <c:pt idx="65">
                  <c:v>0.12</c:v>
                </c:pt>
                <c:pt idx="66">
                  <c:v>0.15</c:v>
                </c:pt>
                <c:pt idx="67">
                  <c:v>0.09</c:v>
                </c:pt>
                <c:pt idx="68">
                  <c:v>0.5</c:v>
                </c:pt>
                <c:pt idx="69">
                  <c:v>0.44</c:v>
                </c:pt>
                <c:pt idx="70">
                  <c:v>0.32</c:v>
                </c:pt>
                <c:pt idx="71">
                  <c:v>0.18</c:v>
                </c:pt>
                <c:pt idx="72">
                  <c:v>0.17</c:v>
                </c:pt>
                <c:pt idx="73">
                  <c:v>0.54</c:v>
                </c:pt>
                <c:pt idx="74">
                  <c:v>0.65</c:v>
                </c:pt>
                <c:pt idx="75">
                  <c:v>0.63</c:v>
                </c:pt>
                <c:pt idx="76">
                  <c:v>0.11</c:v>
                </c:pt>
                <c:pt idx="77">
                  <c:v>0.08</c:v>
                </c:pt>
                <c:pt idx="78">
                  <c:v>0.14000000000000001</c:v>
                </c:pt>
                <c:pt idx="79">
                  <c:v>0.26</c:v>
                </c:pt>
                <c:pt idx="80">
                  <c:v>0.47</c:v>
                </c:pt>
                <c:pt idx="81">
                  <c:v>0.43000000000000005</c:v>
                </c:pt>
                <c:pt idx="82">
                  <c:v>0.31</c:v>
                </c:pt>
                <c:pt idx="83">
                  <c:v>0.4</c:v>
                </c:pt>
                <c:pt idx="84">
                  <c:v>0.39</c:v>
                </c:pt>
                <c:pt idx="85">
                  <c:v>0.49</c:v>
                </c:pt>
                <c:pt idx="86">
                  <c:v>0.68</c:v>
                </c:pt>
                <c:pt idx="87">
                  <c:v>0.51</c:v>
                </c:pt>
                <c:pt idx="88">
                  <c:v>0.19</c:v>
                </c:pt>
                <c:pt idx="89">
                  <c:v>0.09</c:v>
                </c:pt>
                <c:pt idx="90">
                  <c:v>0.49</c:v>
                </c:pt>
                <c:pt idx="91">
                  <c:v>0.45999999999999996</c:v>
                </c:pt>
                <c:pt idx="92">
                  <c:v>0.54</c:v>
                </c:pt>
                <c:pt idx="93">
                  <c:v>0.17</c:v>
                </c:pt>
                <c:pt idx="94">
                  <c:v>0.6</c:v>
                </c:pt>
                <c:pt idx="95">
                  <c:v>0.37</c:v>
                </c:pt>
                <c:pt idx="96">
                  <c:v>0.26</c:v>
                </c:pt>
                <c:pt idx="97">
                  <c:v>0.64</c:v>
                </c:pt>
                <c:pt idx="98">
                  <c:v>0</c:v>
                </c:pt>
                <c:pt idx="99">
                  <c:v>0.52</c:v>
                </c:pt>
                <c:pt idx="100">
                  <c:v>0.06</c:v>
                </c:pt>
                <c:pt idx="101">
                  <c:v>0.13</c:v>
                </c:pt>
                <c:pt idx="102">
                  <c:v>0.14000000000000001</c:v>
                </c:pt>
                <c:pt idx="103">
                  <c:v>0</c:v>
                </c:pt>
                <c:pt idx="104">
                  <c:v>0.1</c:v>
                </c:pt>
                <c:pt idx="105">
                  <c:v>0.21</c:v>
                </c:pt>
                <c:pt idx="106">
                  <c:v>0.11</c:v>
                </c:pt>
                <c:pt idx="107">
                  <c:v>0.28000000000000003</c:v>
                </c:pt>
                <c:pt idx="108">
                  <c:v>0.05</c:v>
                </c:pt>
                <c:pt idx="109">
                  <c:v>0.1</c:v>
                </c:pt>
                <c:pt idx="110">
                  <c:v>7.0000000000000007E-2</c:v>
                </c:pt>
              </c:numCache>
            </c:numRef>
          </c:xVal>
          <c:yVal>
            <c:numRef>
              <c:f>'总表 （原始版）'!$I$2:$I$112</c:f>
              <c:numCache>
                <c:formatCode>General</c:formatCode>
                <c:ptCount val="111"/>
                <c:pt idx="0">
                  <c:v>-2.29</c:v>
                </c:pt>
                <c:pt idx="1">
                  <c:v>-5.46</c:v>
                </c:pt>
                <c:pt idx="2">
                  <c:v>-5.26</c:v>
                </c:pt>
                <c:pt idx="3">
                  <c:v>0.2</c:v>
                </c:pt>
                <c:pt idx="4">
                  <c:v>-7.84</c:v>
                </c:pt>
                <c:pt idx="5">
                  <c:v>-3.7</c:v>
                </c:pt>
                <c:pt idx="6">
                  <c:v>-2.25</c:v>
                </c:pt>
                <c:pt idx="7">
                  <c:v>-3.05</c:v>
                </c:pt>
                <c:pt idx="8">
                  <c:v>-5.78</c:v>
                </c:pt>
                <c:pt idx="9">
                  <c:v>-2.72</c:v>
                </c:pt>
                <c:pt idx="10">
                  <c:v>-5.6</c:v>
                </c:pt>
                <c:pt idx="11">
                  <c:v>-6.5</c:v>
                </c:pt>
                <c:pt idx="12">
                  <c:v>-5.25</c:v>
                </c:pt>
                <c:pt idx="13">
                  <c:v>-1.34</c:v>
                </c:pt>
                <c:pt idx="14">
                  <c:v>-4.0999999999999996</c:v>
                </c:pt>
                <c:pt idx="15">
                  <c:v>-5.42</c:v>
                </c:pt>
                <c:pt idx="16">
                  <c:v>-10.06</c:v>
                </c:pt>
                <c:pt idx="17">
                  <c:v>-9.5500000000000007</c:v>
                </c:pt>
                <c:pt idx="18">
                  <c:v>-8.3000000000000007</c:v>
                </c:pt>
                <c:pt idx="19">
                  <c:v>-10.39</c:v>
                </c:pt>
                <c:pt idx="20">
                  <c:v>-11.46</c:v>
                </c:pt>
                <c:pt idx="21">
                  <c:v>-8.5299999999999994</c:v>
                </c:pt>
                <c:pt idx="22">
                  <c:v>-9.7899999999999991</c:v>
                </c:pt>
                <c:pt idx="23">
                  <c:v>-9.7100000000000009</c:v>
                </c:pt>
                <c:pt idx="24">
                  <c:v>-10.15</c:v>
                </c:pt>
                <c:pt idx="25">
                  <c:v>-13.16</c:v>
                </c:pt>
                <c:pt idx="26">
                  <c:v>-9.36</c:v>
                </c:pt>
                <c:pt idx="27">
                  <c:v>-10.17</c:v>
                </c:pt>
                <c:pt idx="28">
                  <c:v>-9.5</c:v>
                </c:pt>
                <c:pt idx="29">
                  <c:v>-8.9499999999999993</c:v>
                </c:pt>
                <c:pt idx="30">
                  <c:v>-9.76</c:v>
                </c:pt>
                <c:pt idx="31">
                  <c:v>-9.14</c:v>
                </c:pt>
                <c:pt idx="32">
                  <c:v>-9.1</c:v>
                </c:pt>
                <c:pt idx="33">
                  <c:v>-9.02</c:v>
                </c:pt>
                <c:pt idx="34">
                  <c:v>-8.51</c:v>
                </c:pt>
                <c:pt idx="35">
                  <c:v>-9.5</c:v>
                </c:pt>
                <c:pt idx="36">
                  <c:v>-9.4600000000000009</c:v>
                </c:pt>
                <c:pt idx="37">
                  <c:v>-8.2100000000000009</c:v>
                </c:pt>
                <c:pt idx="38">
                  <c:v>-9.5</c:v>
                </c:pt>
                <c:pt idx="39">
                  <c:v>-8.81</c:v>
                </c:pt>
                <c:pt idx="40">
                  <c:v>-9.07</c:v>
                </c:pt>
                <c:pt idx="41">
                  <c:v>-9.0500000000000007</c:v>
                </c:pt>
                <c:pt idx="42">
                  <c:v>-8.4600000000000009</c:v>
                </c:pt>
                <c:pt idx="43">
                  <c:v>-6.12</c:v>
                </c:pt>
                <c:pt idx="44">
                  <c:v>-7.37</c:v>
                </c:pt>
                <c:pt idx="45">
                  <c:v>-5.72</c:v>
                </c:pt>
                <c:pt idx="46">
                  <c:v>-8.08</c:v>
                </c:pt>
                <c:pt idx="47">
                  <c:v>-5.54</c:v>
                </c:pt>
                <c:pt idx="48">
                  <c:v>-7.1</c:v>
                </c:pt>
                <c:pt idx="49">
                  <c:v>-6.39</c:v>
                </c:pt>
                <c:pt idx="50">
                  <c:v>-5.36</c:v>
                </c:pt>
                <c:pt idx="51">
                  <c:v>-8.7799999999999994</c:v>
                </c:pt>
                <c:pt idx="52">
                  <c:v>-10.08</c:v>
                </c:pt>
                <c:pt idx="53">
                  <c:v>-10.3</c:v>
                </c:pt>
                <c:pt idx="54">
                  <c:v>-10.35</c:v>
                </c:pt>
                <c:pt idx="55">
                  <c:v>-8.6300000000000008</c:v>
                </c:pt>
                <c:pt idx="56">
                  <c:v>-9.84</c:v>
                </c:pt>
                <c:pt idx="57">
                  <c:v>-6.66</c:v>
                </c:pt>
                <c:pt idx="58">
                  <c:v>-6.59</c:v>
                </c:pt>
                <c:pt idx="59">
                  <c:v>-9.81</c:v>
                </c:pt>
                <c:pt idx="60">
                  <c:v>-8.09</c:v>
                </c:pt>
                <c:pt idx="61">
                  <c:v>-8.6300000000000008</c:v>
                </c:pt>
                <c:pt idx="62">
                  <c:v>-9.2799999999999994</c:v>
                </c:pt>
                <c:pt idx="63">
                  <c:v>-7.61</c:v>
                </c:pt>
                <c:pt idx="64">
                  <c:v>-8.36</c:v>
                </c:pt>
                <c:pt idx="65">
                  <c:v>-9.35</c:v>
                </c:pt>
                <c:pt idx="66">
                  <c:v>-10.46</c:v>
                </c:pt>
                <c:pt idx="67">
                  <c:v>-10.24</c:v>
                </c:pt>
                <c:pt idx="68">
                  <c:v>-7.14</c:v>
                </c:pt>
                <c:pt idx="69">
                  <c:v>-6.5</c:v>
                </c:pt>
                <c:pt idx="70">
                  <c:v>-7.94</c:v>
                </c:pt>
                <c:pt idx="71">
                  <c:v>-8.5</c:v>
                </c:pt>
                <c:pt idx="72">
                  <c:v>-9.93</c:v>
                </c:pt>
                <c:pt idx="73">
                  <c:v>-5.57</c:v>
                </c:pt>
                <c:pt idx="74">
                  <c:v>-5.13</c:v>
                </c:pt>
                <c:pt idx="75">
                  <c:v>-6.66</c:v>
                </c:pt>
                <c:pt idx="76">
                  <c:v>-8.4499999999999993</c:v>
                </c:pt>
                <c:pt idx="77">
                  <c:v>-9.24</c:v>
                </c:pt>
                <c:pt idx="78">
                  <c:v>-9.24</c:v>
                </c:pt>
                <c:pt idx="79">
                  <c:v>-10.36</c:v>
                </c:pt>
                <c:pt idx="80">
                  <c:v>-3.73</c:v>
                </c:pt>
                <c:pt idx="81">
                  <c:v>-1.93</c:v>
                </c:pt>
                <c:pt idx="82">
                  <c:v>-9.85</c:v>
                </c:pt>
                <c:pt idx="83">
                  <c:v>-6.56</c:v>
                </c:pt>
                <c:pt idx="84">
                  <c:v>-5.72</c:v>
                </c:pt>
                <c:pt idx="85">
                  <c:v>-2.2400000000000002</c:v>
                </c:pt>
                <c:pt idx="86">
                  <c:v>-5.73</c:v>
                </c:pt>
                <c:pt idx="87">
                  <c:v>-4.7300000000000004</c:v>
                </c:pt>
                <c:pt idx="88">
                  <c:v>-6.4</c:v>
                </c:pt>
                <c:pt idx="89">
                  <c:v>-4.26</c:v>
                </c:pt>
                <c:pt idx="90">
                  <c:v>-1.96</c:v>
                </c:pt>
                <c:pt idx="91">
                  <c:v>-3.64</c:v>
                </c:pt>
                <c:pt idx="92">
                  <c:v>0.02</c:v>
                </c:pt>
                <c:pt idx="93">
                  <c:v>-8.2100000000000009</c:v>
                </c:pt>
                <c:pt idx="94">
                  <c:v>-3.58</c:v>
                </c:pt>
                <c:pt idx="95">
                  <c:v>-7.09</c:v>
                </c:pt>
                <c:pt idx="96">
                  <c:v>-7.68</c:v>
                </c:pt>
                <c:pt idx="97">
                  <c:v>-2.19</c:v>
                </c:pt>
                <c:pt idx="98" formatCode="0.00_ ">
                  <c:v>-5.49</c:v>
                </c:pt>
                <c:pt idx="99">
                  <c:v>-7.4</c:v>
                </c:pt>
                <c:pt idx="100">
                  <c:v>-12.23</c:v>
                </c:pt>
                <c:pt idx="101">
                  <c:v>-11.98</c:v>
                </c:pt>
                <c:pt idx="102">
                  <c:v>-12.97</c:v>
                </c:pt>
                <c:pt idx="103">
                  <c:v>-12.45</c:v>
                </c:pt>
                <c:pt idx="104">
                  <c:v>-11.93</c:v>
                </c:pt>
                <c:pt idx="105">
                  <c:v>-13.22</c:v>
                </c:pt>
                <c:pt idx="106">
                  <c:v>-14.43</c:v>
                </c:pt>
                <c:pt idx="107">
                  <c:v>-11.12</c:v>
                </c:pt>
                <c:pt idx="108">
                  <c:v>-14.65</c:v>
                </c:pt>
                <c:pt idx="109">
                  <c:v>-12.27</c:v>
                </c:pt>
                <c:pt idx="110">
                  <c:v>-11.82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57-4FFF-A939-243AB6E6C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0305311"/>
        <c:axId val="1862091263"/>
      </c:scatterChart>
      <c:valAx>
        <c:axId val="17903053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zh-CN" altLang="en-US" sz="108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 sz="108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总化学沉积物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zh-CN" altLang="en-US" sz="1080" b="0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%" sourceLinked="1"/>
        <c:majorTickMark val="in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62091263"/>
        <c:crossesAt val="-16"/>
        <c:crossBetween val="midCat"/>
      </c:valAx>
      <c:valAx>
        <c:axId val="18620912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>
                    <a:solidFill>
                      <a:sysClr val="windowText" lastClr="000000"/>
                    </a:solidFill>
                  </a:rPr>
                  <a:t>氧同位素（</a:t>
                </a:r>
                <a:r>
                  <a:rPr lang="en-US" altLang="zh-CN">
                    <a:solidFill>
                      <a:sysClr val="windowText" lastClr="000000"/>
                    </a:solidFill>
                  </a:rPr>
                  <a:t>‰</a:t>
                </a:r>
                <a:r>
                  <a:rPr lang="zh-CN" altLang="en-US">
                    <a:solidFill>
                      <a:sysClr val="windowText" lastClr="000000"/>
                    </a:solidFill>
                  </a:rPr>
                  <a:t>，</a:t>
                </a:r>
                <a:r>
                  <a:rPr lang="en-US" altLang="zh-CN">
                    <a:solidFill>
                      <a:sysClr val="windowText" lastClr="000000"/>
                    </a:solidFill>
                  </a:rPr>
                  <a:t>VPDB</a:t>
                </a:r>
                <a:r>
                  <a:rPr lang="zh-CN" altLang="en-US">
                    <a:solidFill>
                      <a:sysClr val="windowText" lastClr="000000"/>
                    </a:solidFill>
                  </a:rPr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903053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altLang="en-US" sz="10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zh-CN" b="0">
                <a:solidFill>
                  <a:sysClr val="windowText" lastClr="000000"/>
                </a:solidFill>
              </a:rPr>
              <a:t>下油砂山组</a:t>
            </a:r>
          </a:p>
        </c:rich>
      </c:tx>
      <c:layout>
        <c:manualLayout>
          <c:xMode val="edge"/>
          <c:yMode val="edge"/>
          <c:x val="0.15555555555555556"/>
          <c:y val="7.014360476269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altLang="en-US" sz="10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3308114610673666"/>
          <c:y val="3.1027038610648514E-2"/>
          <c:w val="0.81475918635170608"/>
          <c:h val="0.7614259513663643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9886045494313212E-2"/>
                  <c:y val="0.1860134149897929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altLang="en-US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'总表 （原始版）'!$AC$30:$AC$52</c:f>
              <c:numCache>
                <c:formatCode>0%</c:formatCode>
                <c:ptCount val="23"/>
                <c:pt idx="0">
                  <c:v>0.12</c:v>
                </c:pt>
                <c:pt idx="1">
                  <c:v>0.13</c:v>
                </c:pt>
                <c:pt idx="2">
                  <c:v>0.13</c:v>
                </c:pt>
                <c:pt idx="3">
                  <c:v>0.16</c:v>
                </c:pt>
                <c:pt idx="4">
                  <c:v>0.11</c:v>
                </c:pt>
                <c:pt idx="5">
                  <c:v>0.18</c:v>
                </c:pt>
                <c:pt idx="6">
                  <c:v>0.12</c:v>
                </c:pt>
                <c:pt idx="7">
                  <c:v>0.17</c:v>
                </c:pt>
                <c:pt idx="8">
                  <c:v>0.14000000000000001</c:v>
                </c:pt>
                <c:pt idx="9">
                  <c:v>0.26</c:v>
                </c:pt>
                <c:pt idx="10">
                  <c:v>0.13</c:v>
                </c:pt>
                <c:pt idx="11">
                  <c:v>0.09</c:v>
                </c:pt>
                <c:pt idx="12">
                  <c:v>0.13</c:v>
                </c:pt>
                <c:pt idx="13">
                  <c:v>0.11</c:v>
                </c:pt>
                <c:pt idx="14">
                  <c:v>0.25</c:v>
                </c:pt>
                <c:pt idx="15">
                  <c:v>0.11</c:v>
                </c:pt>
                <c:pt idx="16">
                  <c:v>0.28999999999999998</c:v>
                </c:pt>
                <c:pt idx="17">
                  <c:v>0.32</c:v>
                </c:pt>
                <c:pt idx="18">
                  <c:v>0.27</c:v>
                </c:pt>
                <c:pt idx="19">
                  <c:v>0.27</c:v>
                </c:pt>
                <c:pt idx="20">
                  <c:v>0.27</c:v>
                </c:pt>
                <c:pt idx="21">
                  <c:v>0.53</c:v>
                </c:pt>
                <c:pt idx="22">
                  <c:v>0.52</c:v>
                </c:pt>
              </c:numCache>
            </c:numRef>
          </c:xVal>
          <c:yVal>
            <c:numRef>
              <c:f>'总表 （原始版）'!$I$30:$I$52</c:f>
              <c:numCache>
                <c:formatCode>General</c:formatCode>
                <c:ptCount val="23"/>
                <c:pt idx="0">
                  <c:v>-9.5</c:v>
                </c:pt>
                <c:pt idx="1">
                  <c:v>-8.9499999999999993</c:v>
                </c:pt>
                <c:pt idx="2">
                  <c:v>-9.76</c:v>
                </c:pt>
                <c:pt idx="3">
                  <c:v>-9.14</c:v>
                </c:pt>
                <c:pt idx="4">
                  <c:v>-9.1</c:v>
                </c:pt>
                <c:pt idx="5">
                  <c:v>-9.02</c:v>
                </c:pt>
                <c:pt idx="6">
                  <c:v>-8.51</c:v>
                </c:pt>
                <c:pt idx="7">
                  <c:v>-9.5</c:v>
                </c:pt>
                <c:pt idx="8">
                  <c:v>-9.4600000000000009</c:v>
                </c:pt>
                <c:pt idx="9">
                  <c:v>-8.2100000000000009</c:v>
                </c:pt>
                <c:pt idx="10">
                  <c:v>-9.5</c:v>
                </c:pt>
                <c:pt idx="11">
                  <c:v>-8.81</c:v>
                </c:pt>
                <c:pt idx="12">
                  <c:v>-9.07</c:v>
                </c:pt>
                <c:pt idx="13">
                  <c:v>-9.0500000000000007</c:v>
                </c:pt>
                <c:pt idx="14">
                  <c:v>-8.4600000000000009</c:v>
                </c:pt>
                <c:pt idx="15">
                  <c:v>-6.12</c:v>
                </c:pt>
                <c:pt idx="16">
                  <c:v>-7.37</c:v>
                </c:pt>
                <c:pt idx="17">
                  <c:v>-5.72</c:v>
                </c:pt>
                <c:pt idx="18">
                  <c:v>-8.08</c:v>
                </c:pt>
                <c:pt idx="19">
                  <c:v>-5.54</c:v>
                </c:pt>
                <c:pt idx="20">
                  <c:v>-7.1</c:v>
                </c:pt>
                <c:pt idx="21">
                  <c:v>-6.39</c:v>
                </c:pt>
                <c:pt idx="22">
                  <c:v>-5.36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7C-4B39-B9E1-10B05CF54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8830655"/>
        <c:axId val="1799793039"/>
      </c:scatterChart>
      <c:valAx>
        <c:axId val="16788306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zh-CN" altLang="en-US" sz="108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sz="108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总化学沉积物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zh-CN" altLang="en-US" sz="1080" b="0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zh-CN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99793039"/>
        <c:crossesAt val="-12"/>
        <c:crossBetween val="midCat"/>
      </c:valAx>
      <c:valAx>
        <c:axId val="1799793039"/>
        <c:scaling>
          <c:orientation val="minMax"/>
          <c:max val="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alt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/>
                  <a:t>氧同位素（</a:t>
                </a:r>
                <a:r>
                  <a:rPr lang="en-US"/>
                  <a:t>‰</a:t>
                </a:r>
                <a:r>
                  <a:rPr lang="zh-CN"/>
                  <a:t>，</a:t>
                </a:r>
                <a:r>
                  <a:rPr lang="en-US"/>
                  <a:t>VPDB</a:t>
                </a:r>
                <a:r>
                  <a:rPr lang="zh-CN"/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zh-CN" alt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zh-CN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78830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zh-CN" altLang="en-US" sz="900" b="0" i="0" u="none" strike="noStrike" kern="1200" baseline="0">
          <a:solidFill>
            <a:schemeClr val="tx1">
              <a:lumMod val="65000"/>
              <a:lumOff val="35000"/>
            </a:schemeClr>
          </a:solidFill>
          <a:latin typeface="+mn-lt"/>
          <a:ea typeface="+mn-ea"/>
          <a:cs typeface="+mn-cs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zh-CN" altLang="en-US" sz="10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0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上干柴沟组</a:t>
            </a:r>
          </a:p>
        </c:rich>
      </c:tx>
      <c:layout>
        <c:manualLayout>
          <c:xMode val="edge"/>
          <c:yMode val="edge"/>
          <c:x val="0.10555555555555556"/>
          <c:y val="8.94241573450104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zh-CN" altLang="en-US" sz="10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8.8122703412073497E-2"/>
          <c:y val="9.2430737824438614E-2"/>
          <c:w val="0.87360651793525812"/>
          <c:h val="0.7686803732866724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2587926509186349E-2"/>
                  <c:y val="0.209440434529017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'总表 （原始版）'!$AC$53:$AC$77</c:f>
              <c:numCache>
                <c:formatCode>0%</c:formatCode>
                <c:ptCount val="25"/>
                <c:pt idx="0">
                  <c:v>0.28000000000000003</c:v>
                </c:pt>
                <c:pt idx="1">
                  <c:v>0.09</c:v>
                </c:pt>
                <c:pt idx="2">
                  <c:v>0.15</c:v>
                </c:pt>
                <c:pt idx="3">
                  <c:v>0.09</c:v>
                </c:pt>
                <c:pt idx="4">
                  <c:v>0.41</c:v>
                </c:pt>
                <c:pt idx="5">
                  <c:v>7.0000000000000007E-2</c:v>
                </c:pt>
                <c:pt idx="6">
                  <c:v>0.09</c:v>
                </c:pt>
                <c:pt idx="7">
                  <c:v>0.43</c:v>
                </c:pt>
                <c:pt idx="8">
                  <c:v>7.0000000000000007E-2</c:v>
                </c:pt>
                <c:pt idx="9">
                  <c:v>0.19</c:v>
                </c:pt>
                <c:pt idx="10">
                  <c:v>0.09</c:v>
                </c:pt>
                <c:pt idx="11">
                  <c:v>0.11</c:v>
                </c:pt>
                <c:pt idx="12">
                  <c:v>0.17</c:v>
                </c:pt>
                <c:pt idx="13">
                  <c:v>0.26</c:v>
                </c:pt>
                <c:pt idx="14">
                  <c:v>0.12</c:v>
                </c:pt>
                <c:pt idx="15">
                  <c:v>0.15</c:v>
                </c:pt>
                <c:pt idx="16">
                  <c:v>0.09</c:v>
                </c:pt>
                <c:pt idx="17">
                  <c:v>0.5</c:v>
                </c:pt>
                <c:pt idx="18">
                  <c:v>0.44</c:v>
                </c:pt>
                <c:pt idx="19">
                  <c:v>0.32</c:v>
                </c:pt>
                <c:pt idx="20">
                  <c:v>0.18</c:v>
                </c:pt>
                <c:pt idx="21">
                  <c:v>0.17</c:v>
                </c:pt>
                <c:pt idx="22">
                  <c:v>0.54</c:v>
                </c:pt>
                <c:pt idx="23">
                  <c:v>0.65</c:v>
                </c:pt>
                <c:pt idx="24">
                  <c:v>0.63</c:v>
                </c:pt>
              </c:numCache>
            </c:numRef>
          </c:xVal>
          <c:yVal>
            <c:numRef>
              <c:f>'总表 （原始版）'!$I$53:$I$77</c:f>
              <c:numCache>
                <c:formatCode>General</c:formatCode>
                <c:ptCount val="25"/>
                <c:pt idx="0">
                  <c:v>-8.7799999999999994</c:v>
                </c:pt>
                <c:pt idx="1">
                  <c:v>-10.08</c:v>
                </c:pt>
                <c:pt idx="2">
                  <c:v>-10.3</c:v>
                </c:pt>
                <c:pt idx="3">
                  <c:v>-10.35</c:v>
                </c:pt>
                <c:pt idx="4">
                  <c:v>-8.6300000000000008</c:v>
                </c:pt>
                <c:pt idx="5">
                  <c:v>-9.84</c:v>
                </c:pt>
                <c:pt idx="6">
                  <c:v>-6.66</c:v>
                </c:pt>
                <c:pt idx="7">
                  <c:v>-6.59</c:v>
                </c:pt>
                <c:pt idx="8">
                  <c:v>-9.81</c:v>
                </c:pt>
                <c:pt idx="9">
                  <c:v>-8.09</c:v>
                </c:pt>
                <c:pt idx="10">
                  <c:v>-8.6300000000000008</c:v>
                </c:pt>
                <c:pt idx="11">
                  <c:v>-9.2799999999999994</c:v>
                </c:pt>
                <c:pt idx="12">
                  <c:v>-7.61</c:v>
                </c:pt>
                <c:pt idx="13">
                  <c:v>-8.36</c:v>
                </c:pt>
                <c:pt idx="14">
                  <c:v>-9.35</c:v>
                </c:pt>
                <c:pt idx="15">
                  <c:v>-10.46</c:v>
                </c:pt>
                <c:pt idx="16">
                  <c:v>-10.24</c:v>
                </c:pt>
                <c:pt idx="17">
                  <c:v>-7.14</c:v>
                </c:pt>
                <c:pt idx="18">
                  <c:v>-6.5</c:v>
                </c:pt>
                <c:pt idx="19">
                  <c:v>-7.94</c:v>
                </c:pt>
                <c:pt idx="20">
                  <c:v>-8.5</c:v>
                </c:pt>
                <c:pt idx="21">
                  <c:v>-9.93</c:v>
                </c:pt>
                <c:pt idx="22">
                  <c:v>-5.57</c:v>
                </c:pt>
                <c:pt idx="23">
                  <c:v>-5.13</c:v>
                </c:pt>
                <c:pt idx="24">
                  <c:v>-6.66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E8-4561-896C-98C66B41E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8805055"/>
        <c:axId val="1703374607"/>
      </c:scatterChart>
      <c:valAx>
        <c:axId val="16788050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zh-CN" altLang="en-US" sz="108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 sz="108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总化学沉积物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zh-CN" altLang="en-US" sz="1080" b="0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zh-CN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3374607"/>
        <c:crossesAt val="-12"/>
        <c:crossBetween val="midCat"/>
      </c:valAx>
      <c:valAx>
        <c:axId val="1703374607"/>
        <c:scaling>
          <c:orientation val="minMax"/>
          <c:max val="-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zh-CN" altLang="en-US" sz="108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 sz="108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氧同位素（‰，VPDB）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zh-CN" altLang="en-US" sz="1080" b="0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zh-CN" alt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788050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zh-CN" altLang="en-US" sz="10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10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下干柴沟组上段</a:t>
            </a:r>
          </a:p>
        </c:rich>
      </c:tx>
      <c:layout>
        <c:manualLayout>
          <c:xMode val="edge"/>
          <c:yMode val="edge"/>
          <c:x val="0.16388888888888889"/>
          <c:y val="7.61528389947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zh-CN" altLang="en-US" sz="10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368727034120735"/>
          <c:y val="8.4955387628179446E-2"/>
          <c:w val="0.81096762904636921"/>
          <c:h val="0.7101116438008273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900612423447069E-2"/>
                  <c:y val="0.3570643773694954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'总表 （原始版）'!$AC$82:$AC$99</c:f>
              <c:numCache>
                <c:formatCode>0%</c:formatCode>
                <c:ptCount val="18"/>
                <c:pt idx="0">
                  <c:v>0.47</c:v>
                </c:pt>
                <c:pt idx="1">
                  <c:v>0.43000000000000005</c:v>
                </c:pt>
                <c:pt idx="2">
                  <c:v>0.31</c:v>
                </c:pt>
                <c:pt idx="3">
                  <c:v>0.4</c:v>
                </c:pt>
                <c:pt idx="4">
                  <c:v>0.39</c:v>
                </c:pt>
                <c:pt idx="5">
                  <c:v>0.49</c:v>
                </c:pt>
                <c:pt idx="6">
                  <c:v>0.68</c:v>
                </c:pt>
                <c:pt idx="7">
                  <c:v>0.51</c:v>
                </c:pt>
                <c:pt idx="8">
                  <c:v>0.19</c:v>
                </c:pt>
                <c:pt idx="9">
                  <c:v>0.09</c:v>
                </c:pt>
                <c:pt idx="10">
                  <c:v>0.49</c:v>
                </c:pt>
                <c:pt idx="11">
                  <c:v>0.45999999999999996</c:v>
                </c:pt>
                <c:pt idx="12">
                  <c:v>0.54</c:v>
                </c:pt>
                <c:pt idx="13">
                  <c:v>0.17</c:v>
                </c:pt>
                <c:pt idx="14">
                  <c:v>0.6</c:v>
                </c:pt>
                <c:pt idx="15">
                  <c:v>0.37</c:v>
                </c:pt>
                <c:pt idx="16">
                  <c:v>0.26</c:v>
                </c:pt>
                <c:pt idx="17">
                  <c:v>0.64</c:v>
                </c:pt>
              </c:numCache>
            </c:numRef>
          </c:xVal>
          <c:yVal>
            <c:numRef>
              <c:f>'总表 （原始版）'!$I$82:$I$99</c:f>
              <c:numCache>
                <c:formatCode>General</c:formatCode>
                <c:ptCount val="18"/>
                <c:pt idx="0">
                  <c:v>-3.73</c:v>
                </c:pt>
                <c:pt idx="1">
                  <c:v>-1.93</c:v>
                </c:pt>
                <c:pt idx="2">
                  <c:v>-9.85</c:v>
                </c:pt>
                <c:pt idx="3">
                  <c:v>-6.56</c:v>
                </c:pt>
                <c:pt idx="4">
                  <c:v>-5.72</c:v>
                </c:pt>
                <c:pt idx="5">
                  <c:v>-2.2400000000000002</c:v>
                </c:pt>
                <c:pt idx="6">
                  <c:v>-5.73</c:v>
                </c:pt>
                <c:pt idx="7">
                  <c:v>-4.7300000000000004</c:v>
                </c:pt>
                <c:pt idx="8">
                  <c:v>-6.4</c:v>
                </c:pt>
                <c:pt idx="9">
                  <c:v>-4.26</c:v>
                </c:pt>
                <c:pt idx="10">
                  <c:v>-1.96</c:v>
                </c:pt>
                <c:pt idx="11">
                  <c:v>-3.64</c:v>
                </c:pt>
                <c:pt idx="12">
                  <c:v>0.02</c:v>
                </c:pt>
                <c:pt idx="13">
                  <c:v>-8.2100000000000009</c:v>
                </c:pt>
                <c:pt idx="14">
                  <c:v>-3.58</c:v>
                </c:pt>
                <c:pt idx="15">
                  <c:v>-7.09</c:v>
                </c:pt>
                <c:pt idx="16">
                  <c:v>-7.68</c:v>
                </c:pt>
                <c:pt idx="17">
                  <c:v>-2.19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10-42E0-8B7D-5FD97B1A8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7435231"/>
        <c:axId val="1682241759"/>
      </c:scatterChart>
      <c:valAx>
        <c:axId val="17974352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zh-CN" altLang="en-US" sz="108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 sz="108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总化学沉积物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zh-CN" altLang="en-US" sz="1080" b="0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82241759"/>
        <c:crossesAt val="-12"/>
        <c:crossBetween val="midCat"/>
      </c:valAx>
      <c:valAx>
        <c:axId val="168224175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zh-CN" altLang="en-US" sz="108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 sz="108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氧同位素（‰，VPDB）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zh-CN" altLang="en-US" sz="1080" b="0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zh-CN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97435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E31</a:t>
            </a:r>
            <a:r>
              <a:rPr lang="zh-CN" altLang="en-US"/>
              <a:t>碳氧同位素相关性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'总表 （原始版）'!$I$100</c:f>
              <c:strCache>
                <c:ptCount val="1"/>
                <c:pt idx="0">
                  <c:v>-5.49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'总表 （原始版）'!$H$101:$H$112</c:f>
              <c:numCache>
                <c:formatCode>General</c:formatCode>
                <c:ptCount val="12"/>
                <c:pt idx="0">
                  <c:v>-2.4</c:v>
                </c:pt>
                <c:pt idx="1">
                  <c:v>-3.09</c:v>
                </c:pt>
                <c:pt idx="2">
                  <c:v>-5.88</c:v>
                </c:pt>
                <c:pt idx="3">
                  <c:v>-2.92</c:v>
                </c:pt>
                <c:pt idx="4">
                  <c:v>-3.3849999999999998</c:v>
                </c:pt>
                <c:pt idx="5">
                  <c:v>-3.85</c:v>
                </c:pt>
                <c:pt idx="6">
                  <c:v>-5.84</c:v>
                </c:pt>
                <c:pt idx="7">
                  <c:v>-4.09</c:v>
                </c:pt>
                <c:pt idx="8">
                  <c:v>-3.4</c:v>
                </c:pt>
                <c:pt idx="9">
                  <c:v>-4.75</c:v>
                </c:pt>
                <c:pt idx="10">
                  <c:v>-4.34</c:v>
                </c:pt>
                <c:pt idx="11">
                  <c:v>-1.92</c:v>
                </c:pt>
              </c:numCache>
            </c:numRef>
          </c:xVal>
          <c:yVal>
            <c:numRef>
              <c:f>'总表 （原始版）'!$I$101:$I$112</c:f>
              <c:numCache>
                <c:formatCode>General</c:formatCode>
                <c:ptCount val="12"/>
                <c:pt idx="0">
                  <c:v>-7.4</c:v>
                </c:pt>
                <c:pt idx="1">
                  <c:v>-12.23</c:v>
                </c:pt>
                <c:pt idx="2">
                  <c:v>-11.98</c:v>
                </c:pt>
                <c:pt idx="3">
                  <c:v>-12.97</c:v>
                </c:pt>
                <c:pt idx="4">
                  <c:v>-12.45</c:v>
                </c:pt>
                <c:pt idx="5">
                  <c:v>-11.93</c:v>
                </c:pt>
                <c:pt idx="6">
                  <c:v>-13.22</c:v>
                </c:pt>
                <c:pt idx="7">
                  <c:v>-14.43</c:v>
                </c:pt>
                <c:pt idx="8">
                  <c:v>-11.12</c:v>
                </c:pt>
                <c:pt idx="9">
                  <c:v>-14.65</c:v>
                </c:pt>
                <c:pt idx="10">
                  <c:v>-12.27</c:v>
                </c:pt>
                <c:pt idx="11">
                  <c:v>-11.82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CD-4258-8664-03CC18315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3070463"/>
        <c:axId val="1677401087"/>
      </c:scatterChart>
      <c:valAx>
        <c:axId val="1673070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77401087"/>
        <c:crosses val="autoZero"/>
        <c:crossBetween val="midCat"/>
      </c:valAx>
      <c:valAx>
        <c:axId val="16774010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730704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E32</a:t>
            </a:r>
            <a:r>
              <a:rPr lang="zh-CN" altLang="en-US"/>
              <a:t>碳氧同位素相关性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'总表 （原始版）'!$H$82:$H$99</c:f>
              <c:numCache>
                <c:formatCode>General</c:formatCode>
                <c:ptCount val="18"/>
                <c:pt idx="0">
                  <c:v>0.82</c:v>
                </c:pt>
                <c:pt idx="1">
                  <c:v>-2.35</c:v>
                </c:pt>
                <c:pt idx="2">
                  <c:v>-1.23</c:v>
                </c:pt>
                <c:pt idx="3">
                  <c:v>0.41</c:v>
                </c:pt>
                <c:pt idx="4">
                  <c:v>0</c:v>
                </c:pt>
                <c:pt idx="5">
                  <c:v>0.56000000000000005</c:v>
                </c:pt>
                <c:pt idx="6">
                  <c:v>0.57999999999999996</c:v>
                </c:pt>
                <c:pt idx="7">
                  <c:v>0.08</c:v>
                </c:pt>
                <c:pt idx="8">
                  <c:v>-0.88</c:v>
                </c:pt>
                <c:pt idx="9">
                  <c:v>-1.18</c:v>
                </c:pt>
                <c:pt idx="10">
                  <c:v>-1.26</c:v>
                </c:pt>
                <c:pt idx="11">
                  <c:v>-2.66</c:v>
                </c:pt>
                <c:pt idx="12">
                  <c:v>-1.92</c:v>
                </c:pt>
                <c:pt idx="13">
                  <c:v>-0.82</c:v>
                </c:pt>
                <c:pt idx="14">
                  <c:v>-0.57999999999999996</c:v>
                </c:pt>
                <c:pt idx="15">
                  <c:v>-0.95</c:v>
                </c:pt>
                <c:pt idx="16">
                  <c:v>-1.99</c:v>
                </c:pt>
                <c:pt idx="17">
                  <c:v>-0.75</c:v>
                </c:pt>
              </c:numCache>
            </c:numRef>
          </c:xVal>
          <c:yVal>
            <c:numRef>
              <c:f>'总表 （原始版）'!$I$82:$I$99</c:f>
              <c:numCache>
                <c:formatCode>General</c:formatCode>
                <c:ptCount val="18"/>
                <c:pt idx="0">
                  <c:v>-3.73</c:v>
                </c:pt>
                <c:pt idx="1">
                  <c:v>-1.93</c:v>
                </c:pt>
                <c:pt idx="2">
                  <c:v>-9.85</c:v>
                </c:pt>
                <c:pt idx="3">
                  <c:v>-6.56</c:v>
                </c:pt>
                <c:pt idx="4">
                  <c:v>-5.72</c:v>
                </c:pt>
                <c:pt idx="5">
                  <c:v>-2.2400000000000002</c:v>
                </c:pt>
                <c:pt idx="6">
                  <c:v>-5.73</c:v>
                </c:pt>
                <c:pt idx="7">
                  <c:v>-4.7300000000000004</c:v>
                </c:pt>
                <c:pt idx="8">
                  <c:v>-6.4</c:v>
                </c:pt>
                <c:pt idx="9">
                  <c:v>-4.26</c:v>
                </c:pt>
                <c:pt idx="10">
                  <c:v>-1.96</c:v>
                </c:pt>
                <c:pt idx="11">
                  <c:v>-3.64</c:v>
                </c:pt>
                <c:pt idx="12">
                  <c:v>0.02</c:v>
                </c:pt>
                <c:pt idx="13">
                  <c:v>-8.2100000000000009</c:v>
                </c:pt>
                <c:pt idx="14">
                  <c:v>-3.58</c:v>
                </c:pt>
                <c:pt idx="15">
                  <c:v>-7.09</c:v>
                </c:pt>
                <c:pt idx="16">
                  <c:v>-7.68</c:v>
                </c:pt>
                <c:pt idx="17">
                  <c:v>-2.19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34-41F0-A203-4459E0BCF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6083455"/>
        <c:axId val="1802595503"/>
      </c:scatterChart>
      <c:valAx>
        <c:axId val="1646083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02595503"/>
        <c:crosses val="autoZero"/>
        <c:crossBetween val="midCat"/>
      </c:valAx>
      <c:valAx>
        <c:axId val="18025955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460834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N1</a:t>
            </a:r>
            <a:r>
              <a:rPr lang="zh-CN" altLang="en-US"/>
              <a:t>碳氧同位素相关性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8569335083114612E-2"/>
                  <c:y val="0.2744069974406579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'总表 （原始版）'!$H$53:$H$77</c:f>
              <c:numCache>
                <c:formatCode>General</c:formatCode>
                <c:ptCount val="25"/>
                <c:pt idx="0">
                  <c:v>-0.38</c:v>
                </c:pt>
                <c:pt idx="1">
                  <c:v>-3.68</c:v>
                </c:pt>
                <c:pt idx="2">
                  <c:v>-3.42</c:v>
                </c:pt>
                <c:pt idx="3">
                  <c:v>-1.91</c:v>
                </c:pt>
                <c:pt idx="4">
                  <c:v>0.32</c:v>
                </c:pt>
                <c:pt idx="5">
                  <c:v>-3.12</c:v>
                </c:pt>
                <c:pt idx="6">
                  <c:v>-1.61</c:v>
                </c:pt>
                <c:pt idx="7">
                  <c:v>0.13</c:v>
                </c:pt>
                <c:pt idx="8">
                  <c:v>-2.25</c:v>
                </c:pt>
                <c:pt idx="9">
                  <c:v>-3.23</c:v>
                </c:pt>
                <c:pt idx="10">
                  <c:v>-1.74</c:v>
                </c:pt>
                <c:pt idx="11">
                  <c:v>-2.66</c:v>
                </c:pt>
                <c:pt idx="12">
                  <c:v>-0.25</c:v>
                </c:pt>
                <c:pt idx="13">
                  <c:v>-0.34</c:v>
                </c:pt>
                <c:pt idx="14">
                  <c:v>-1.93</c:v>
                </c:pt>
                <c:pt idx="15">
                  <c:v>-2.4500000000000002</c:v>
                </c:pt>
                <c:pt idx="16">
                  <c:v>-1.96</c:v>
                </c:pt>
                <c:pt idx="17">
                  <c:v>-1.1599999999999999</c:v>
                </c:pt>
                <c:pt idx="18">
                  <c:v>-0.02</c:v>
                </c:pt>
                <c:pt idx="19">
                  <c:v>0.76</c:v>
                </c:pt>
                <c:pt idx="20">
                  <c:v>-1.1000000000000001</c:v>
                </c:pt>
                <c:pt idx="21">
                  <c:v>-2.35</c:v>
                </c:pt>
                <c:pt idx="22">
                  <c:v>2.08</c:v>
                </c:pt>
                <c:pt idx="23">
                  <c:v>3.41</c:v>
                </c:pt>
                <c:pt idx="24">
                  <c:v>3.22</c:v>
                </c:pt>
              </c:numCache>
            </c:numRef>
          </c:xVal>
          <c:yVal>
            <c:numRef>
              <c:f>'总表 （原始版）'!$I$53:$I$77</c:f>
              <c:numCache>
                <c:formatCode>General</c:formatCode>
                <c:ptCount val="25"/>
                <c:pt idx="0">
                  <c:v>-8.7799999999999994</c:v>
                </c:pt>
                <c:pt idx="1">
                  <c:v>-10.08</c:v>
                </c:pt>
                <c:pt idx="2">
                  <c:v>-10.3</c:v>
                </c:pt>
                <c:pt idx="3">
                  <c:v>-10.35</c:v>
                </c:pt>
                <c:pt idx="4">
                  <c:v>-8.6300000000000008</c:v>
                </c:pt>
                <c:pt idx="5">
                  <c:v>-9.84</c:v>
                </c:pt>
                <c:pt idx="6">
                  <c:v>-6.66</c:v>
                </c:pt>
                <c:pt idx="7">
                  <c:v>-6.59</c:v>
                </c:pt>
                <c:pt idx="8">
                  <c:v>-9.81</c:v>
                </c:pt>
                <c:pt idx="9">
                  <c:v>-8.09</c:v>
                </c:pt>
                <c:pt idx="10">
                  <c:v>-8.6300000000000008</c:v>
                </c:pt>
                <c:pt idx="11">
                  <c:v>-9.2799999999999994</c:v>
                </c:pt>
                <c:pt idx="12">
                  <c:v>-7.61</c:v>
                </c:pt>
                <c:pt idx="13">
                  <c:v>-8.36</c:v>
                </c:pt>
                <c:pt idx="14">
                  <c:v>-9.35</c:v>
                </c:pt>
                <c:pt idx="15">
                  <c:v>-10.46</c:v>
                </c:pt>
                <c:pt idx="16">
                  <c:v>-10.24</c:v>
                </c:pt>
                <c:pt idx="17">
                  <c:v>-7.14</c:v>
                </c:pt>
                <c:pt idx="18">
                  <c:v>-6.5</c:v>
                </c:pt>
                <c:pt idx="19">
                  <c:v>-7.94</c:v>
                </c:pt>
                <c:pt idx="20">
                  <c:v>-8.5</c:v>
                </c:pt>
                <c:pt idx="21">
                  <c:v>-9.93</c:v>
                </c:pt>
                <c:pt idx="22">
                  <c:v>-5.57</c:v>
                </c:pt>
                <c:pt idx="23">
                  <c:v>-5.13</c:v>
                </c:pt>
                <c:pt idx="24">
                  <c:v>-6.66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9F-43B7-8839-58EEA8172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8300127"/>
        <c:axId val="1636564399"/>
      </c:scatterChart>
      <c:valAx>
        <c:axId val="1638300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36564399"/>
        <c:crosses val="autoZero"/>
        <c:crossBetween val="midCat"/>
      </c:valAx>
      <c:valAx>
        <c:axId val="16365643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383001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N21</a:t>
            </a:r>
            <a:r>
              <a:rPr lang="zh-CN" altLang="en-US"/>
              <a:t>碳氧同位素相关性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'总表 （原始版）'!$H$30:$H$52</c:f>
              <c:numCache>
                <c:formatCode>General</c:formatCode>
                <c:ptCount val="23"/>
                <c:pt idx="0">
                  <c:v>-2.38</c:v>
                </c:pt>
                <c:pt idx="1">
                  <c:v>-1.05</c:v>
                </c:pt>
                <c:pt idx="2">
                  <c:v>-2.0499999999999998</c:v>
                </c:pt>
                <c:pt idx="3">
                  <c:v>-1.72</c:v>
                </c:pt>
                <c:pt idx="4">
                  <c:v>-2.17</c:v>
                </c:pt>
                <c:pt idx="5">
                  <c:v>-2.75</c:v>
                </c:pt>
                <c:pt idx="6">
                  <c:v>-3.61</c:v>
                </c:pt>
                <c:pt idx="7">
                  <c:v>-2.83</c:v>
                </c:pt>
                <c:pt idx="8">
                  <c:v>-2.34</c:v>
                </c:pt>
                <c:pt idx="9">
                  <c:v>-2.42</c:v>
                </c:pt>
                <c:pt idx="10">
                  <c:v>-1.73</c:v>
                </c:pt>
                <c:pt idx="11">
                  <c:v>-1.1000000000000001</c:v>
                </c:pt>
                <c:pt idx="12">
                  <c:v>-1.67</c:v>
                </c:pt>
                <c:pt idx="13">
                  <c:v>-2.0099999999999998</c:v>
                </c:pt>
                <c:pt idx="14">
                  <c:v>-2.88</c:v>
                </c:pt>
                <c:pt idx="15">
                  <c:v>-1.61</c:v>
                </c:pt>
                <c:pt idx="16">
                  <c:v>-0.93</c:v>
                </c:pt>
                <c:pt idx="17">
                  <c:v>-0.17</c:v>
                </c:pt>
                <c:pt idx="18">
                  <c:v>-3.16</c:v>
                </c:pt>
                <c:pt idx="19">
                  <c:v>-0.61</c:v>
                </c:pt>
                <c:pt idx="20">
                  <c:v>-1.66</c:v>
                </c:pt>
                <c:pt idx="21">
                  <c:v>1.97</c:v>
                </c:pt>
                <c:pt idx="22">
                  <c:v>0.7</c:v>
                </c:pt>
              </c:numCache>
            </c:numRef>
          </c:xVal>
          <c:yVal>
            <c:numRef>
              <c:f>'总表 （原始版）'!$I$30:$I$52</c:f>
              <c:numCache>
                <c:formatCode>General</c:formatCode>
                <c:ptCount val="23"/>
                <c:pt idx="0">
                  <c:v>-9.5</c:v>
                </c:pt>
                <c:pt idx="1">
                  <c:v>-8.9499999999999993</c:v>
                </c:pt>
                <c:pt idx="2">
                  <c:v>-9.76</c:v>
                </c:pt>
                <c:pt idx="3">
                  <c:v>-9.14</c:v>
                </c:pt>
                <c:pt idx="4">
                  <c:v>-9.1</c:v>
                </c:pt>
                <c:pt idx="5">
                  <c:v>-9.02</c:v>
                </c:pt>
                <c:pt idx="6">
                  <c:v>-8.51</c:v>
                </c:pt>
                <c:pt idx="7">
                  <c:v>-9.5</c:v>
                </c:pt>
                <c:pt idx="8">
                  <c:v>-9.4600000000000009</c:v>
                </c:pt>
                <c:pt idx="9">
                  <c:v>-8.2100000000000009</c:v>
                </c:pt>
                <c:pt idx="10">
                  <c:v>-9.5</c:v>
                </c:pt>
                <c:pt idx="11">
                  <c:v>-8.81</c:v>
                </c:pt>
                <c:pt idx="12">
                  <c:v>-9.07</c:v>
                </c:pt>
                <c:pt idx="13">
                  <c:v>-9.0500000000000007</c:v>
                </c:pt>
                <c:pt idx="14">
                  <c:v>-8.4600000000000009</c:v>
                </c:pt>
                <c:pt idx="15">
                  <c:v>-6.12</c:v>
                </c:pt>
                <c:pt idx="16">
                  <c:v>-7.37</c:v>
                </c:pt>
                <c:pt idx="17">
                  <c:v>-5.72</c:v>
                </c:pt>
                <c:pt idx="18">
                  <c:v>-8.08</c:v>
                </c:pt>
                <c:pt idx="19">
                  <c:v>-5.54</c:v>
                </c:pt>
                <c:pt idx="20">
                  <c:v>-7.1</c:v>
                </c:pt>
                <c:pt idx="21">
                  <c:v>-6.39</c:v>
                </c:pt>
                <c:pt idx="22">
                  <c:v>-5.36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87-4A2C-AF6A-AE43EF12A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3236783"/>
        <c:axId val="1635529695"/>
      </c:scatterChart>
      <c:valAx>
        <c:axId val="179323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35529695"/>
        <c:crosses val="autoZero"/>
        <c:crossBetween val="midCat"/>
      </c:valAx>
      <c:valAx>
        <c:axId val="16355296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932367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N22</a:t>
            </a:r>
            <a:r>
              <a:rPr lang="zh-CN" altLang="en-US"/>
              <a:t>碳氧同位素相关性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'总表 （原始版）'!$H$2:$H$29</c:f>
              <c:numCache>
                <c:formatCode>General</c:formatCode>
                <c:ptCount val="28"/>
                <c:pt idx="0">
                  <c:v>-0.01</c:v>
                </c:pt>
                <c:pt idx="1">
                  <c:v>-1.29</c:v>
                </c:pt>
                <c:pt idx="2">
                  <c:v>-1.56</c:v>
                </c:pt>
                <c:pt idx="3">
                  <c:v>-0.27</c:v>
                </c:pt>
                <c:pt idx="4">
                  <c:v>-1.22</c:v>
                </c:pt>
                <c:pt idx="5">
                  <c:v>-0.63</c:v>
                </c:pt>
                <c:pt idx="6">
                  <c:v>-0.61</c:v>
                </c:pt>
                <c:pt idx="7">
                  <c:v>1.01</c:v>
                </c:pt>
                <c:pt idx="8">
                  <c:v>-2.25</c:v>
                </c:pt>
                <c:pt idx="9">
                  <c:v>-0.27</c:v>
                </c:pt>
                <c:pt idx="10">
                  <c:v>-1.41</c:v>
                </c:pt>
                <c:pt idx="11">
                  <c:v>-1.8</c:v>
                </c:pt>
                <c:pt idx="12">
                  <c:v>-2.0099999999999998</c:v>
                </c:pt>
                <c:pt idx="13">
                  <c:v>-0.9</c:v>
                </c:pt>
                <c:pt idx="14">
                  <c:v>-1.63</c:v>
                </c:pt>
                <c:pt idx="15">
                  <c:v>0.33</c:v>
                </c:pt>
                <c:pt idx="16">
                  <c:v>-1.05</c:v>
                </c:pt>
                <c:pt idx="17">
                  <c:v>-2.17</c:v>
                </c:pt>
                <c:pt idx="18">
                  <c:v>-4.51</c:v>
                </c:pt>
                <c:pt idx="19">
                  <c:v>-1.93</c:v>
                </c:pt>
                <c:pt idx="20">
                  <c:v>-4.0199999999999996</c:v>
                </c:pt>
                <c:pt idx="21">
                  <c:v>-7.49</c:v>
                </c:pt>
                <c:pt idx="22">
                  <c:v>-3.9</c:v>
                </c:pt>
                <c:pt idx="23">
                  <c:v>-2.64</c:v>
                </c:pt>
                <c:pt idx="24">
                  <c:v>-2.25</c:v>
                </c:pt>
                <c:pt idx="25">
                  <c:v>-5.15</c:v>
                </c:pt>
                <c:pt idx="26">
                  <c:v>-2.68</c:v>
                </c:pt>
                <c:pt idx="27">
                  <c:v>-2.5499999999999998</c:v>
                </c:pt>
              </c:numCache>
            </c:numRef>
          </c:xVal>
          <c:yVal>
            <c:numRef>
              <c:f>'总表 （原始版）'!$I$2:$I$29</c:f>
              <c:numCache>
                <c:formatCode>General</c:formatCode>
                <c:ptCount val="28"/>
                <c:pt idx="0">
                  <c:v>-2.29</c:v>
                </c:pt>
                <c:pt idx="1">
                  <c:v>-5.46</c:v>
                </c:pt>
                <c:pt idx="2">
                  <c:v>-5.26</c:v>
                </c:pt>
                <c:pt idx="3">
                  <c:v>0.2</c:v>
                </c:pt>
                <c:pt idx="4">
                  <c:v>-7.84</c:v>
                </c:pt>
                <c:pt idx="5">
                  <c:v>-3.7</c:v>
                </c:pt>
                <c:pt idx="6">
                  <c:v>-2.25</c:v>
                </c:pt>
                <c:pt idx="7">
                  <c:v>-3.05</c:v>
                </c:pt>
                <c:pt idx="8">
                  <c:v>-5.78</c:v>
                </c:pt>
                <c:pt idx="9">
                  <c:v>-2.72</c:v>
                </c:pt>
                <c:pt idx="10">
                  <c:v>-5.6</c:v>
                </c:pt>
                <c:pt idx="11">
                  <c:v>-6.5</c:v>
                </c:pt>
                <c:pt idx="12">
                  <c:v>-5.25</c:v>
                </c:pt>
                <c:pt idx="13">
                  <c:v>-1.34</c:v>
                </c:pt>
                <c:pt idx="14">
                  <c:v>-4.0999999999999996</c:v>
                </c:pt>
                <c:pt idx="15">
                  <c:v>-5.42</c:v>
                </c:pt>
                <c:pt idx="16">
                  <c:v>-10.06</c:v>
                </c:pt>
                <c:pt idx="17">
                  <c:v>-9.5500000000000007</c:v>
                </c:pt>
                <c:pt idx="18">
                  <c:v>-8.3000000000000007</c:v>
                </c:pt>
                <c:pt idx="19">
                  <c:v>-10.39</c:v>
                </c:pt>
                <c:pt idx="20">
                  <c:v>-11.46</c:v>
                </c:pt>
                <c:pt idx="21">
                  <c:v>-8.5299999999999994</c:v>
                </c:pt>
                <c:pt idx="22">
                  <c:v>-9.7899999999999991</c:v>
                </c:pt>
                <c:pt idx="23">
                  <c:v>-9.7100000000000009</c:v>
                </c:pt>
                <c:pt idx="24">
                  <c:v>-10.15</c:v>
                </c:pt>
                <c:pt idx="25">
                  <c:v>-13.16</c:v>
                </c:pt>
                <c:pt idx="26">
                  <c:v>-9.36</c:v>
                </c:pt>
                <c:pt idx="27">
                  <c:v>-10.17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BA-4675-B077-EE79BFBDE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0891103"/>
        <c:axId val="1645295791"/>
      </c:scatterChart>
      <c:valAx>
        <c:axId val="1790891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45295791"/>
        <c:crosses val="autoZero"/>
        <c:crossBetween val="midCat"/>
      </c:valAx>
      <c:valAx>
        <c:axId val="16452957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908911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altLang="en-US" sz="10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</a:rPr>
              <a:t>全部数据</a:t>
            </a:r>
            <a:r>
              <a:rPr lang="zh-CN">
                <a:solidFill>
                  <a:sysClr val="windowText" lastClr="000000"/>
                </a:solidFill>
              </a:rPr>
              <a:t>碳同位素与总化学沉积物</a:t>
            </a:r>
            <a:r>
              <a:rPr lang="zh-CN" altLang="en-US">
                <a:solidFill>
                  <a:sysClr val="windowText" lastClr="000000"/>
                </a:solidFill>
              </a:rPr>
              <a:t>相关关系</a:t>
            </a:r>
            <a:endParaRPr lang="zh-CN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altLang="en-US" sz="10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7343611274430496E-2"/>
                  <c:y val="0.3382480730302781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altLang="en-US"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'总表 （原始版）'!$AC$2:$AC$112</c:f>
              <c:numCache>
                <c:formatCode>0%</c:formatCode>
                <c:ptCount val="111"/>
                <c:pt idx="0">
                  <c:v>0.37</c:v>
                </c:pt>
                <c:pt idx="1">
                  <c:v>0.21</c:v>
                </c:pt>
                <c:pt idx="2">
                  <c:v>0.31</c:v>
                </c:pt>
                <c:pt idx="3">
                  <c:v>0.31999999999999995</c:v>
                </c:pt>
                <c:pt idx="4">
                  <c:v>0.12</c:v>
                </c:pt>
                <c:pt idx="5">
                  <c:v>0.27</c:v>
                </c:pt>
                <c:pt idx="6">
                  <c:v>0.37</c:v>
                </c:pt>
                <c:pt idx="7">
                  <c:v>0.31</c:v>
                </c:pt>
                <c:pt idx="8">
                  <c:v>0.21</c:v>
                </c:pt>
                <c:pt idx="9">
                  <c:v>0.35</c:v>
                </c:pt>
                <c:pt idx="10">
                  <c:v>0.24</c:v>
                </c:pt>
                <c:pt idx="11">
                  <c:v>0.22</c:v>
                </c:pt>
                <c:pt idx="12">
                  <c:v>0.21</c:v>
                </c:pt>
                <c:pt idx="13">
                  <c:v>0.34</c:v>
                </c:pt>
                <c:pt idx="14">
                  <c:v>0.25</c:v>
                </c:pt>
                <c:pt idx="15">
                  <c:v>0.42999999999999994</c:v>
                </c:pt>
                <c:pt idx="16">
                  <c:v>0.11</c:v>
                </c:pt>
                <c:pt idx="17">
                  <c:v>0.09</c:v>
                </c:pt>
                <c:pt idx="18">
                  <c:v>0.32</c:v>
                </c:pt>
                <c:pt idx="19">
                  <c:v>0.09</c:v>
                </c:pt>
                <c:pt idx="20">
                  <c:v>0.3</c:v>
                </c:pt>
                <c:pt idx="21">
                  <c:v>0.17</c:v>
                </c:pt>
                <c:pt idx="22">
                  <c:v>0.31</c:v>
                </c:pt>
                <c:pt idx="23">
                  <c:v>0.11</c:v>
                </c:pt>
                <c:pt idx="24">
                  <c:v>0.1</c:v>
                </c:pt>
                <c:pt idx="25">
                  <c:v>0.16</c:v>
                </c:pt>
                <c:pt idx="26">
                  <c:v>0.12</c:v>
                </c:pt>
                <c:pt idx="27">
                  <c:v>0.09</c:v>
                </c:pt>
                <c:pt idx="28">
                  <c:v>0.12</c:v>
                </c:pt>
                <c:pt idx="29">
                  <c:v>0.13</c:v>
                </c:pt>
                <c:pt idx="30">
                  <c:v>0.13</c:v>
                </c:pt>
                <c:pt idx="31">
                  <c:v>0.16</c:v>
                </c:pt>
                <c:pt idx="32">
                  <c:v>0.11</c:v>
                </c:pt>
                <c:pt idx="33">
                  <c:v>0.18</c:v>
                </c:pt>
                <c:pt idx="34">
                  <c:v>0.12</c:v>
                </c:pt>
                <c:pt idx="35">
                  <c:v>0.17</c:v>
                </c:pt>
                <c:pt idx="36">
                  <c:v>0.14000000000000001</c:v>
                </c:pt>
                <c:pt idx="37">
                  <c:v>0.26</c:v>
                </c:pt>
                <c:pt idx="38">
                  <c:v>0.13</c:v>
                </c:pt>
                <c:pt idx="39">
                  <c:v>0.09</c:v>
                </c:pt>
                <c:pt idx="40">
                  <c:v>0.13</c:v>
                </c:pt>
                <c:pt idx="41">
                  <c:v>0.11</c:v>
                </c:pt>
                <c:pt idx="42">
                  <c:v>0.25</c:v>
                </c:pt>
                <c:pt idx="43">
                  <c:v>0.11</c:v>
                </c:pt>
                <c:pt idx="44">
                  <c:v>0.28999999999999998</c:v>
                </c:pt>
                <c:pt idx="45">
                  <c:v>0.32</c:v>
                </c:pt>
                <c:pt idx="46">
                  <c:v>0.27</c:v>
                </c:pt>
                <c:pt idx="47">
                  <c:v>0.27</c:v>
                </c:pt>
                <c:pt idx="48">
                  <c:v>0.27</c:v>
                </c:pt>
                <c:pt idx="49">
                  <c:v>0.53</c:v>
                </c:pt>
                <c:pt idx="50">
                  <c:v>0.52</c:v>
                </c:pt>
                <c:pt idx="51">
                  <c:v>0.28000000000000003</c:v>
                </c:pt>
                <c:pt idx="52">
                  <c:v>0.09</c:v>
                </c:pt>
                <c:pt idx="53">
                  <c:v>0.15</c:v>
                </c:pt>
                <c:pt idx="54">
                  <c:v>0.09</c:v>
                </c:pt>
                <c:pt idx="55">
                  <c:v>0.41</c:v>
                </c:pt>
                <c:pt idx="56">
                  <c:v>7.0000000000000007E-2</c:v>
                </c:pt>
                <c:pt idx="57">
                  <c:v>0.09</c:v>
                </c:pt>
                <c:pt idx="58">
                  <c:v>0.43</c:v>
                </c:pt>
                <c:pt idx="59">
                  <c:v>7.0000000000000007E-2</c:v>
                </c:pt>
                <c:pt idx="60">
                  <c:v>0.19</c:v>
                </c:pt>
                <c:pt idx="61">
                  <c:v>0.09</c:v>
                </c:pt>
                <c:pt idx="62">
                  <c:v>0.11</c:v>
                </c:pt>
                <c:pt idx="63">
                  <c:v>0.17</c:v>
                </c:pt>
                <c:pt idx="64">
                  <c:v>0.26</c:v>
                </c:pt>
                <c:pt idx="65">
                  <c:v>0.12</c:v>
                </c:pt>
                <c:pt idx="66">
                  <c:v>0.15</c:v>
                </c:pt>
                <c:pt idx="67">
                  <c:v>0.09</c:v>
                </c:pt>
                <c:pt idx="68">
                  <c:v>0.5</c:v>
                </c:pt>
                <c:pt idx="69">
                  <c:v>0.44</c:v>
                </c:pt>
                <c:pt idx="70">
                  <c:v>0.32</c:v>
                </c:pt>
                <c:pt idx="71">
                  <c:v>0.18</c:v>
                </c:pt>
                <c:pt idx="72">
                  <c:v>0.17</c:v>
                </c:pt>
                <c:pt idx="73">
                  <c:v>0.54</c:v>
                </c:pt>
                <c:pt idx="74">
                  <c:v>0.65</c:v>
                </c:pt>
                <c:pt idx="75">
                  <c:v>0.63</c:v>
                </c:pt>
                <c:pt idx="76">
                  <c:v>0.11</c:v>
                </c:pt>
                <c:pt idx="77">
                  <c:v>0.08</c:v>
                </c:pt>
                <c:pt idx="78">
                  <c:v>0.14000000000000001</c:v>
                </c:pt>
                <c:pt idx="79">
                  <c:v>0.26</c:v>
                </c:pt>
                <c:pt idx="80">
                  <c:v>0.47</c:v>
                </c:pt>
                <c:pt idx="81">
                  <c:v>0.43000000000000005</c:v>
                </c:pt>
                <c:pt idx="82">
                  <c:v>0.31</c:v>
                </c:pt>
                <c:pt idx="83">
                  <c:v>0.4</c:v>
                </c:pt>
                <c:pt idx="84">
                  <c:v>0.39</c:v>
                </c:pt>
                <c:pt idx="85">
                  <c:v>0.49</c:v>
                </c:pt>
                <c:pt idx="86">
                  <c:v>0.68</c:v>
                </c:pt>
                <c:pt idx="87">
                  <c:v>0.51</c:v>
                </c:pt>
                <c:pt idx="88">
                  <c:v>0.19</c:v>
                </c:pt>
                <c:pt idx="89">
                  <c:v>0.09</c:v>
                </c:pt>
                <c:pt idx="90">
                  <c:v>0.49</c:v>
                </c:pt>
                <c:pt idx="91">
                  <c:v>0.45999999999999996</c:v>
                </c:pt>
                <c:pt idx="92">
                  <c:v>0.54</c:v>
                </c:pt>
                <c:pt idx="93">
                  <c:v>0.17</c:v>
                </c:pt>
                <c:pt idx="94">
                  <c:v>0.6</c:v>
                </c:pt>
                <c:pt idx="95">
                  <c:v>0.37</c:v>
                </c:pt>
                <c:pt idx="96">
                  <c:v>0.26</c:v>
                </c:pt>
                <c:pt idx="97">
                  <c:v>0.64</c:v>
                </c:pt>
                <c:pt idx="98">
                  <c:v>0</c:v>
                </c:pt>
                <c:pt idx="99">
                  <c:v>0.52</c:v>
                </c:pt>
                <c:pt idx="100">
                  <c:v>0.06</c:v>
                </c:pt>
                <c:pt idx="101">
                  <c:v>0.13</c:v>
                </c:pt>
                <c:pt idx="102">
                  <c:v>0.14000000000000001</c:v>
                </c:pt>
                <c:pt idx="103">
                  <c:v>0</c:v>
                </c:pt>
                <c:pt idx="104">
                  <c:v>0.1</c:v>
                </c:pt>
                <c:pt idx="105">
                  <c:v>0.21</c:v>
                </c:pt>
                <c:pt idx="106">
                  <c:v>0.11</c:v>
                </c:pt>
                <c:pt idx="107">
                  <c:v>0.28000000000000003</c:v>
                </c:pt>
                <c:pt idx="108">
                  <c:v>0.05</c:v>
                </c:pt>
                <c:pt idx="109">
                  <c:v>0.1</c:v>
                </c:pt>
                <c:pt idx="110">
                  <c:v>7.0000000000000007E-2</c:v>
                </c:pt>
              </c:numCache>
            </c:numRef>
          </c:xVal>
          <c:yVal>
            <c:numRef>
              <c:f>'总表 （原始版）'!$H$2:$H$112</c:f>
              <c:numCache>
                <c:formatCode>General</c:formatCode>
                <c:ptCount val="111"/>
                <c:pt idx="0">
                  <c:v>-0.01</c:v>
                </c:pt>
                <c:pt idx="1">
                  <c:v>-1.29</c:v>
                </c:pt>
                <c:pt idx="2">
                  <c:v>-1.56</c:v>
                </c:pt>
                <c:pt idx="3">
                  <c:v>-0.27</c:v>
                </c:pt>
                <c:pt idx="4">
                  <c:v>-1.22</c:v>
                </c:pt>
                <c:pt idx="5">
                  <c:v>-0.63</c:v>
                </c:pt>
                <c:pt idx="6">
                  <c:v>-0.61</c:v>
                </c:pt>
                <c:pt idx="7">
                  <c:v>1.01</c:v>
                </c:pt>
                <c:pt idx="8">
                  <c:v>-2.25</c:v>
                </c:pt>
                <c:pt idx="9">
                  <c:v>-0.27</c:v>
                </c:pt>
                <c:pt idx="10">
                  <c:v>-1.41</c:v>
                </c:pt>
                <c:pt idx="11">
                  <c:v>-1.8</c:v>
                </c:pt>
                <c:pt idx="12">
                  <c:v>-2.0099999999999998</c:v>
                </c:pt>
                <c:pt idx="13">
                  <c:v>-0.9</c:v>
                </c:pt>
                <c:pt idx="14">
                  <c:v>-1.63</c:v>
                </c:pt>
                <c:pt idx="15">
                  <c:v>0.33</c:v>
                </c:pt>
                <c:pt idx="16">
                  <c:v>-1.05</c:v>
                </c:pt>
                <c:pt idx="17">
                  <c:v>-2.17</c:v>
                </c:pt>
                <c:pt idx="18">
                  <c:v>-4.51</c:v>
                </c:pt>
                <c:pt idx="19">
                  <c:v>-1.93</c:v>
                </c:pt>
                <c:pt idx="20">
                  <c:v>-4.0199999999999996</c:v>
                </c:pt>
                <c:pt idx="21">
                  <c:v>-7.49</c:v>
                </c:pt>
                <c:pt idx="22">
                  <c:v>-3.9</c:v>
                </c:pt>
                <c:pt idx="23">
                  <c:v>-2.64</c:v>
                </c:pt>
                <c:pt idx="24">
                  <c:v>-2.25</c:v>
                </c:pt>
                <c:pt idx="25">
                  <c:v>-5.15</c:v>
                </c:pt>
                <c:pt idx="26">
                  <c:v>-2.68</c:v>
                </c:pt>
                <c:pt idx="27">
                  <c:v>-2.5499999999999998</c:v>
                </c:pt>
                <c:pt idx="28">
                  <c:v>-2.38</c:v>
                </c:pt>
                <c:pt idx="29">
                  <c:v>-1.05</c:v>
                </c:pt>
                <c:pt idx="30">
                  <c:v>-2.0499999999999998</c:v>
                </c:pt>
                <c:pt idx="31">
                  <c:v>-1.72</c:v>
                </c:pt>
                <c:pt idx="32">
                  <c:v>-2.17</c:v>
                </c:pt>
                <c:pt idx="33">
                  <c:v>-2.75</c:v>
                </c:pt>
                <c:pt idx="34">
                  <c:v>-3.61</c:v>
                </c:pt>
                <c:pt idx="35">
                  <c:v>-2.83</c:v>
                </c:pt>
                <c:pt idx="36">
                  <c:v>-2.34</c:v>
                </c:pt>
                <c:pt idx="37">
                  <c:v>-2.42</c:v>
                </c:pt>
                <c:pt idx="38">
                  <c:v>-1.73</c:v>
                </c:pt>
                <c:pt idx="39">
                  <c:v>-1.1000000000000001</c:v>
                </c:pt>
                <c:pt idx="40">
                  <c:v>-1.67</c:v>
                </c:pt>
                <c:pt idx="41">
                  <c:v>-2.0099999999999998</c:v>
                </c:pt>
                <c:pt idx="42">
                  <c:v>-2.88</c:v>
                </c:pt>
                <c:pt idx="43">
                  <c:v>-1.61</c:v>
                </c:pt>
                <c:pt idx="44">
                  <c:v>-0.93</c:v>
                </c:pt>
                <c:pt idx="45">
                  <c:v>-0.17</c:v>
                </c:pt>
                <c:pt idx="46">
                  <c:v>-3.16</c:v>
                </c:pt>
                <c:pt idx="47">
                  <c:v>-0.61</c:v>
                </c:pt>
                <c:pt idx="48">
                  <c:v>-1.66</c:v>
                </c:pt>
                <c:pt idx="49">
                  <c:v>1.97</c:v>
                </c:pt>
                <c:pt idx="50">
                  <c:v>0.7</c:v>
                </c:pt>
                <c:pt idx="51">
                  <c:v>-0.38</c:v>
                </c:pt>
                <c:pt idx="52">
                  <c:v>-3.68</c:v>
                </c:pt>
                <c:pt idx="53">
                  <c:v>-3.42</c:v>
                </c:pt>
                <c:pt idx="54">
                  <c:v>-1.91</c:v>
                </c:pt>
                <c:pt idx="55">
                  <c:v>0.32</c:v>
                </c:pt>
                <c:pt idx="56">
                  <c:v>-3.12</c:v>
                </c:pt>
                <c:pt idx="57">
                  <c:v>-1.61</c:v>
                </c:pt>
                <c:pt idx="58">
                  <c:v>0.13</c:v>
                </c:pt>
                <c:pt idx="59">
                  <c:v>-2.25</c:v>
                </c:pt>
                <c:pt idx="60">
                  <c:v>-3.23</c:v>
                </c:pt>
                <c:pt idx="61">
                  <c:v>-1.74</c:v>
                </c:pt>
                <c:pt idx="62">
                  <c:v>-2.66</c:v>
                </c:pt>
                <c:pt idx="63">
                  <c:v>-0.25</c:v>
                </c:pt>
                <c:pt idx="64">
                  <c:v>-0.34</c:v>
                </c:pt>
                <c:pt idx="65">
                  <c:v>-1.93</c:v>
                </c:pt>
                <c:pt idx="66">
                  <c:v>-2.4500000000000002</c:v>
                </c:pt>
                <c:pt idx="67">
                  <c:v>-1.96</c:v>
                </c:pt>
                <c:pt idx="68">
                  <c:v>-1.1599999999999999</c:v>
                </c:pt>
                <c:pt idx="69">
                  <c:v>-0.02</c:v>
                </c:pt>
                <c:pt idx="70">
                  <c:v>0.76</c:v>
                </c:pt>
                <c:pt idx="71">
                  <c:v>-1.1000000000000001</c:v>
                </c:pt>
                <c:pt idx="72">
                  <c:v>-2.35</c:v>
                </c:pt>
                <c:pt idx="73">
                  <c:v>2.08</c:v>
                </c:pt>
                <c:pt idx="74">
                  <c:v>3.41</c:v>
                </c:pt>
                <c:pt idx="75">
                  <c:v>3.22</c:v>
                </c:pt>
                <c:pt idx="76">
                  <c:v>-1.27</c:v>
                </c:pt>
                <c:pt idx="77">
                  <c:v>-1.17</c:v>
                </c:pt>
                <c:pt idx="78">
                  <c:v>-1.58</c:v>
                </c:pt>
                <c:pt idx="79">
                  <c:v>-1.1499999999999999</c:v>
                </c:pt>
                <c:pt idx="80">
                  <c:v>0.82</c:v>
                </c:pt>
                <c:pt idx="81">
                  <c:v>-2.35</c:v>
                </c:pt>
                <c:pt idx="82">
                  <c:v>-1.23</c:v>
                </c:pt>
                <c:pt idx="83">
                  <c:v>0.41</c:v>
                </c:pt>
                <c:pt idx="84">
                  <c:v>0</c:v>
                </c:pt>
                <c:pt idx="85">
                  <c:v>0.56000000000000005</c:v>
                </c:pt>
                <c:pt idx="86">
                  <c:v>0.57999999999999996</c:v>
                </c:pt>
                <c:pt idx="87">
                  <c:v>0.08</c:v>
                </c:pt>
                <c:pt idx="88">
                  <c:v>-0.88</c:v>
                </c:pt>
                <c:pt idx="89">
                  <c:v>-1.18</c:v>
                </c:pt>
                <c:pt idx="90">
                  <c:v>-1.26</c:v>
                </c:pt>
                <c:pt idx="91">
                  <c:v>-2.66</c:v>
                </c:pt>
                <c:pt idx="92">
                  <c:v>-1.92</c:v>
                </c:pt>
                <c:pt idx="93">
                  <c:v>-0.82</c:v>
                </c:pt>
                <c:pt idx="94">
                  <c:v>-0.57999999999999996</c:v>
                </c:pt>
                <c:pt idx="95">
                  <c:v>-0.95</c:v>
                </c:pt>
                <c:pt idx="96">
                  <c:v>-1.99</c:v>
                </c:pt>
                <c:pt idx="97">
                  <c:v>-0.75</c:v>
                </c:pt>
                <c:pt idx="98" formatCode="0.00_ ">
                  <c:v>-1.49</c:v>
                </c:pt>
                <c:pt idx="99">
                  <c:v>-2.4</c:v>
                </c:pt>
                <c:pt idx="100">
                  <c:v>-3.09</c:v>
                </c:pt>
                <c:pt idx="101">
                  <c:v>-5.88</c:v>
                </c:pt>
                <c:pt idx="102">
                  <c:v>-2.92</c:v>
                </c:pt>
                <c:pt idx="103">
                  <c:v>-3.3849999999999998</c:v>
                </c:pt>
                <c:pt idx="104">
                  <c:v>-3.85</c:v>
                </c:pt>
                <c:pt idx="105">
                  <c:v>-5.84</c:v>
                </c:pt>
                <c:pt idx="106">
                  <c:v>-4.09</c:v>
                </c:pt>
                <c:pt idx="107">
                  <c:v>-3.4</c:v>
                </c:pt>
                <c:pt idx="108">
                  <c:v>-4.75</c:v>
                </c:pt>
                <c:pt idx="109">
                  <c:v>-4.34</c:v>
                </c:pt>
                <c:pt idx="110">
                  <c:v>-1.92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1B-47F0-B890-35C40832D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3438063"/>
        <c:axId val="1676917375"/>
      </c:scatterChart>
      <c:valAx>
        <c:axId val="1713438063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alt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76917375"/>
        <c:crossesAt val="-8"/>
        <c:crossBetween val="midCat"/>
      </c:valAx>
      <c:valAx>
        <c:axId val="1676917375"/>
        <c:scaling>
          <c:orientation val="minMax"/>
          <c:min val="-8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alt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13438063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zh-CN" altLang="en-US" sz="900" b="0" i="0" u="none" strike="noStrike" kern="1200" baseline="0">
          <a:solidFill>
            <a:schemeClr val="tx1">
              <a:lumMod val="65000"/>
              <a:lumOff val="35000"/>
            </a:schemeClr>
          </a:solidFill>
          <a:latin typeface="+mn-lt"/>
          <a:ea typeface="+mn-ea"/>
          <a:cs typeface="+mn-cs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altLang="en-US" sz="1296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zh-CN"/>
              <a:t>上油砂山组</a:t>
            </a:r>
          </a:p>
        </c:rich>
      </c:tx>
      <c:layout>
        <c:manualLayout>
          <c:xMode val="edge"/>
          <c:yMode val="edge"/>
          <c:x val="0.1361111111111111"/>
          <c:y val="5.12872056594511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altLang="en-US" sz="1296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641447944007"/>
          <c:y val="4.2696710888233375E-2"/>
          <c:w val="0.81475918635170608"/>
          <c:h val="0.7639054622564045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0270122484689418E-2"/>
                  <c:y val="0.378103310002916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altLang="en-US" sz="108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'总表 （原始版）'!$AC$2:$AC$29</c:f>
              <c:numCache>
                <c:formatCode>0%</c:formatCode>
                <c:ptCount val="28"/>
                <c:pt idx="0">
                  <c:v>0.37</c:v>
                </c:pt>
                <c:pt idx="1">
                  <c:v>0.21</c:v>
                </c:pt>
                <c:pt idx="2">
                  <c:v>0.31</c:v>
                </c:pt>
                <c:pt idx="3">
                  <c:v>0.31999999999999995</c:v>
                </c:pt>
                <c:pt idx="4">
                  <c:v>0.12</c:v>
                </c:pt>
                <c:pt idx="5">
                  <c:v>0.27</c:v>
                </c:pt>
                <c:pt idx="6">
                  <c:v>0.37</c:v>
                </c:pt>
                <c:pt idx="7">
                  <c:v>0.31</c:v>
                </c:pt>
                <c:pt idx="8">
                  <c:v>0.21</c:v>
                </c:pt>
                <c:pt idx="9">
                  <c:v>0.35</c:v>
                </c:pt>
                <c:pt idx="10">
                  <c:v>0.24</c:v>
                </c:pt>
                <c:pt idx="11">
                  <c:v>0.22</c:v>
                </c:pt>
                <c:pt idx="12">
                  <c:v>0.21</c:v>
                </c:pt>
                <c:pt idx="13">
                  <c:v>0.34</c:v>
                </c:pt>
                <c:pt idx="14">
                  <c:v>0.25</c:v>
                </c:pt>
                <c:pt idx="15">
                  <c:v>0.42999999999999994</c:v>
                </c:pt>
                <c:pt idx="16">
                  <c:v>0.11</c:v>
                </c:pt>
                <c:pt idx="17">
                  <c:v>0.09</c:v>
                </c:pt>
                <c:pt idx="18">
                  <c:v>0.32</c:v>
                </c:pt>
                <c:pt idx="19">
                  <c:v>0.09</c:v>
                </c:pt>
                <c:pt idx="20">
                  <c:v>0.3</c:v>
                </c:pt>
                <c:pt idx="21">
                  <c:v>0.17</c:v>
                </c:pt>
                <c:pt idx="22">
                  <c:v>0.31</c:v>
                </c:pt>
                <c:pt idx="23">
                  <c:v>0.11</c:v>
                </c:pt>
                <c:pt idx="24">
                  <c:v>0.1</c:v>
                </c:pt>
                <c:pt idx="25">
                  <c:v>0.16</c:v>
                </c:pt>
                <c:pt idx="26">
                  <c:v>0.12</c:v>
                </c:pt>
                <c:pt idx="27">
                  <c:v>0.09</c:v>
                </c:pt>
              </c:numCache>
            </c:numRef>
          </c:xVal>
          <c:yVal>
            <c:numRef>
              <c:f>'总表 （原始版）'!$I$2:$I$29</c:f>
              <c:numCache>
                <c:formatCode>General</c:formatCode>
                <c:ptCount val="28"/>
                <c:pt idx="0">
                  <c:v>-2.29</c:v>
                </c:pt>
                <c:pt idx="1">
                  <c:v>-5.46</c:v>
                </c:pt>
                <c:pt idx="2">
                  <c:v>-5.26</c:v>
                </c:pt>
                <c:pt idx="3">
                  <c:v>0.2</c:v>
                </c:pt>
                <c:pt idx="4">
                  <c:v>-7.84</c:v>
                </c:pt>
                <c:pt idx="5">
                  <c:v>-3.7</c:v>
                </c:pt>
                <c:pt idx="6">
                  <c:v>-2.25</c:v>
                </c:pt>
                <c:pt idx="7">
                  <c:v>-3.05</c:v>
                </c:pt>
                <c:pt idx="8">
                  <c:v>-5.78</c:v>
                </c:pt>
                <c:pt idx="9">
                  <c:v>-2.72</c:v>
                </c:pt>
                <c:pt idx="10">
                  <c:v>-5.6</c:v>
                </c:pt>
                <c:pt idx="11">
                  <c:v>-6.5</c:v>
                </c:pt>
                <c:pt idx="12">
                  <c:v>-5.25</c:v>
                </c:pt>
                <c:pt idx="13">
                  <c:v>-1.34</c:v>
                </c:pt>
                <c:pt idx="14">
                  <c:v>-4.0999999999999996</c:v>
                </c:pt>
                <c:pt idx="15">
                  <c:v>-5.42</c:v>
                </c:pt>
                <c:pt idx="16">
                  <c:v>-10.06</c:v>
                </c:pt>
                <c:pt idx="17">
                  <c:v>-9.5500000000000007</c:v>
                </c:pt>
                <c:pt idx="18">
                  <c:v>-8.3000000000000007</c:v>
                </c:pt>
                <c:pt idx="19">
                  <c:v>-10.39</c:v>
                </c:pt>
                <c:pt idx="20">
                  <c:v>-11.46</c:v>
                </c:pt>
                <c:pt idx="21">
                  <c:v>-8.5299999999999994</c:v>
                </c:pt>
                <c:pt idx="22">
                  <c:v>-9.7899999999999991</c:v>
                </c:pt>
                <c:pt idx="23">
                  <c:v>-9.7100000000000009</c:v>
                </c:pt>
                <c:pt idx="24">
                  <c:v>-10.15</c:v>
                </c:pt>
                <c:pt idx="25">
                  <c:v>-13.16</c:v>
                </c:pt>
                <c:pt idx="26">
                  <c:v>-9.36</c:v>
                </c:pt>
                <c:pt idx="27">
                  <c:v>-10.17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60-4090-B572-B10142D7D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0309311"/>
        <c:axId val="1862086271"/>
      </c:scatterChart>
      <c:valAx>
        <c:axId val="17903093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zh-CN" altLang="en-US" sz="108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/>
                  <a:t>总化学沉积物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zh-CN" altLang="en-US" sz="1080" b="0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zh-CN" altLang="en-US" sz="10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62086271"/>
        <c:crossesAt val="-14"/>
        <c:crossBetween val="midCat"/>
      </c:valAx>
      <c:valAx>
        <c:axId val="186208627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altLang="en-US" sz="108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/>
                  <a:t>氧同位素（</a:t>
                </a:r>
                <a:r>
                  <a:rPr lang="en-US"/>
                  <a:t>‰</a:t>
                </a:r>
                <a:r>
                  <a:rPr lang="zh-CN"/>
                  <a:t>，</a:t>
                </a:r>
                <a:r>
                  <a:rPr lang="en-US"/>
                  <a:t>VPDB</a:t>
                </a:r>
                <a:r>
                  <a:rPr lang="zh-CN"/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zh-CN" altLang="en-US" sz="1080" b="0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zh-CN" altLang="en-US" sz="10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903093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zh-CN" altLang="en-US" sz="1080" b="0" i="0" u="none" strike="noStrike" kern="1200" spc="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zh-CN" altLang="en-US" sz="10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zh-CN" sz="10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下干柴沟组下段</a:t>
            </a:r>
          </a:p>
        </c:rich>
      </c:tx>
      <c:layout>
        <c:manualLayout>
          <c:xMode val="edge"/>
          <c:yMode val="edge"/>
          <c:x val="0.14222222222222222"/>
          <c:y val="8.6508913949794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zh-CN" altLang="en-US" sz="10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3308114610673666"/>
          <c:y val="4.8422473850107423E-2"/>
          <c:w val="0.81475918635170608"/>
          <c:h val="0.7494955730892006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44426946631671"/>
                  <c:y val="-9.3427384076990375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altLang="en-US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'总表 （原始版）'!$AC$100:$AC$113</c:f>
              <c:numCache>
                <c:formatCode>0%</c:formatCode>
                <c:ptCount val="14"/>
                <c:pt idx="0">
                  <c:v>0</c:v>
                </c:pt>
                <c:pt idx="1">
                  <c:v>0.52</c:v>
                </c:pt>
                <c:pt idx="2">
                  <c:v>0.06</c:v>
                </c:pt>
                <c:pt idx="3">
                  <c:v>0.13</c:v>
                </c:pt>
                <c:pt idx="4">
                  <c:v>0.14000000000000001</c:v>
                </c:pt>
                <c:pt idx="5">
                  <c:v>0</c:v>
                </c:pt>
                <c:pt idx="6">
                  <c:v>0.1</c:v>
                </c:pt>
                <c:pt idx="7">
                  <c:v>0.21</c:v>
                </c:pt>
                <c:pt idx="8">
                  <c:v>0.11</c:v>
                </c:pt>
                <c:pt idx="9">
                  <c:v>0.28000000000000003</c:v>
                </c:pt>
                <c:pt idx="10">
                  <c:v>0.05</c:v>
                </c:pt>
                <c:pt idx="11">
                  <c:v>0.1</c:v>
                </c:pt>
                <c:pt idx="12">
                  <c:v>7.0000000000000007E-2</c:v>
                </c:pt>
                <c:pt idx="13">
                  <c:v>0.24729729729729727</c:v>
                </c:pt>
              </c:numCache>
            </c:numRef>
          </c:xVal>
          <c:yVal>
            <c:numRef>
              <c:f>'总表 （原始版）'!$I$100:$I$112</c:f>
              <c:numCache>
                <c:formatCode>General</c:formatCode>
                <c:ptCount val="13"/>
                <c:pt idx="0" formatCode="0.00_ ">
                  <c:v>-5.49</c:v>
                </c:pt>
                <c:pt idx="1">
                  <c:v>-7.4</c:v>
                </c:pt>
                <c:pt idx="2">
                  <c:v>-12.23</c:v>
                </c:pt>
                <c:pt idx="3">
                  <c:v>-11.98</c:v>
                </c:pt>
                <c:pt idx="4">
                  <c:v>-12.97</c:v>
                </c:pt>
                <c:pt idx="5">
                  <c:v>-12.45</c:v>
                </c:pt>
                <c:pt idx="6">
                  <c:v>-11.93</c:v>
                </c:pt>
                <c:pt idx="7">
                  <c:v>-13.22</c:v>
                </c:pt>
                <c:pt idx="8">
                  <c:v>-14.43</c:v>
                </c:pt>
                <c:pt idx="9">
                  <c:v>-11.12</c:v>
                </c:pt>
                <c:pt idx="10">
                  <c:v>-14.65</c:v>
                </c:pt>
                <c:pt idx="11">
                  <c:v>-12.27</c:v>
                </c:pt>
                <c:pt idx="12">
                  <c:v>-11.82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3A-4843-8106-DCD13B624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2098591"/>
        <c:axId val="1793603311"/>
      </c:scatterChart>
      <c:valAx>
        <c:axId val="18620985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zh-CN" altLang="en-US" sz="108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sz="108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总化学沉积物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zh-CN" altLang="en-US" sz="1080" b="0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zh-CN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93603311"/>
        <c:crossesAt val="-16"/>
        <c:crossBetween val="midCat"/>
      </c:valAx>
      <c:valAx>
        <c:axId val="1793603311"/>
        <c:scaling>
          <c:orientation val="minMax"/>
          <c:max val="-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altLang="en-US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/>
                  <a:t>氧同位素（</a:t>
                </a:r>
                <a:r>
                  <a:rPr lang="en-US"/>
                  <a:t>‰</a:t>
                </a:r>
                <a:r>
                  <a:rPr lang="zh-CN"/>
                  <a:t>，</a:t>
                </a:r>
                <a:r>
                  <a:rPr lang="en-US"/>
                  <a:t>VPDB</a:t>
                </a:r>
                <a:r>
                  <a:rPr lang="zh-CN"/>
                  <a:t>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zh-CN" altLang="en-US"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zh-CN" alt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62098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zh-CN" altLang="en-US" sz="900" b="0" i="0" u="none" strike="noStrike" kern="1200" baseline="0">
          <a:solidFill>
            <a:schemeClr val="tx1">
              <a:lumMod val="65000"/>
              <a:lumOff val="35000"/>
            </a:schemeClr>
          </a:solidFill>
          <a:latin typeface="+mn-lt"/>
          <a:ea typeface="+mn-ea"/>
          <a:cs typeface="+mn-cs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130</xdr:row>
      <xdr:rowOff>72845</xdr:rowOff>
    </xdr:from>
    <xdr:to>
      <xdr:col>2</xdr:col>
      <xdr:colOff>1281546</xdr:colOff>
      <xdr:row>146</xdr:row>
      <xdr:rowOff>14266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6389AF82-683E-41B7-95A5-397CEFD23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1291245</xdr:colOff>
      <xdr:row>130</xdr:row>
      <xdr:rowOff>18581</xdr:rowOff>
    </xdr:from>
    <xdr:to>
      <xdr:col>10</xdr:col>
      <xdr:colOff>658092</xdr:colOff>
      <xdr:row>145</xdr:row>
      <xdr:rowOff>130804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56B78515-9CC3-46D9-9975-C06E7EAA1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632296</xdr:colOff>
      <xdr:row>130</xdr:row>
      <xdr:rowOff>12183</xdr:rowOff>
    </xdr:from>
    <xdr:to>
      <xdr:col>17</xdr:col>
      <xdr:colOff>0</xdr:colOff>
      <xdr:row>145</xdr:row>
      <xdr:rowOff>120372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48720499-3CD6-4D44-9A7B-D2D2DB81D4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143</xdr:row>
      <xdr:rowOff>133350</xdr:rowOff>
    </xdr:from>
    <xdr:to>
      <xdr:col>2</xdr:col>
      <xdr:colOff>1229591</xdr:colOff>
      <xdr:row>159</xdr:row>
      <xdr:rowOff>133351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5128D068-B49F-408C-9311-F9ECC7EB5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1314105</xdr:colOff>
      <xdr:row>144</xdr:row>
      <xdr:rowOff>56903</xdr:rowOff>
    </xdr:from>
    <xdr:to>
      <xdr:col>10</xdr:col>
      <xdr:colOff>536864</xdr:colOff>
      <xdr:row>159</xdr:row>
      <xdr:rowOff>89560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84F39BBF-4AC5-4BC6-B99D-534F0A20F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78971</xdr:colOff>
      <xdr:row>144</xdr:row>
      <xdr:rowOff>71352</xdr:rowOff>
    </xdr:from>
    <xdr:to>
      <xdr:col>16</xdr:col>
      <xdr:colOff>484910</xdr:colOff>
      <xdr:row>158</xdr:row>
      <xdr:rowOff>124791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81C2CACB-3810-4422-9339-207EAC4BF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577488</xdr:colOff>
      <xdr:row>6</xdr:row>
      <xdr:rowOff>107179</xdr:rowOff>
    </xdr:from>
    <xdr:to>
      <xdr:col>39</xdr:col>
      <xdr:colOff>274617</xdr:colOff>
      <xdr:row>21</xdr:row>
      <xdr:rowOff>21845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01C54E10-AC0C-4D44-9A09-CE0952145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35</xdr:col>
      <xdr:colOff>23308</xdr:colOff>
      <xdr:row>73</xdr:row>
      <xdr:rowOff>103094</xdr:rowOff>
    </xdr:from>
    <xdr:to>
      <xdr:col>42</xdr:col>
      <xdr:colOff>328108</xdr:colOff>
      <xdr:row>89</xdr:row>
      <xdr:rowOff>15240</xdr:rowOff>
    </xdr:to>
    <xdr:graphicFrame macro="">
      <xdr:nvGraphicFramePr>
        <xdr:cNvPr id="9" name="图表 8">
          <a:extLst>
            <a:ext uri="{FF2B5EF4-FFF2-40B4-BE49-F238E27FC236}">
              <a16:creationId xmlns:a16="http://schemas.microsoft.com/office/drawing/2014/main" id="{A937D0B2-6257-461C-96F9-73D56CFBB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565674</xdr:colOff>
      <xdr:row>104</xdr:row>
      <xdr:rowOff>81196</xdr:rowOff>
    </xdr:from>
    <xdr:to>
      <xdr:col>42</xdr:col>
      <xdr:colOff>260874</xdr:colOff>
      <xdr:row>119</xdr:row>
      <xdr:rowOff>83757</xdr:rowOff>
    </xdr:to>
    <xdr:graphicFrame macro="">
      <xdr:nvGraphicFramePr>
        <xdr:cNvPr id="10" name="图表 9">
          <a:extLst>
            <a:ext uri="{FF2B5EF4-FFF2-40B4-BE49-F238E27FC236}">
              <a16:creationId xmlns:a16="http://schemas.microsoft.com/office/drawing/2014/main" id="{C093243A-2606-482F-8606-8A1A04B52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42</xdr:col>
      <xdr:colOff>469365</xdr:colOff>
      <xdr:row>104</xdr:row>
      <xdr:rowOff>63393</xdr:rowOff>
    </xdr:from>
    <xdr:to>
      <xdr:col>50</xdr:col>
      <xdr:colOff>164565</xdr:colOff>
      <xdr:row>119</xdr:row>
      <xdr:rowOff>135111</xdr:rowOff>
    </xdr:to>
    <xdr:graphicFrame macro="">
      <xdr:nvGraphicFramePr>
        <xdr:cNvPr id="11" name="图表 10">
          <a:extLst>
            <a:ext uri="{FF2B5EF4-FFF2-40B4-BE49-F238E27FC236}">
              <a16:creationId xmlns:a16="http://schemas.microsoft.com/office/drawing/2014/main" id="{A75508B8-495A-4E73-A1F4-B7F4B1DD2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43</xdr:col>
      <xdr:colOff>288664</xdr:colOff>
      <xdr:row>73</xdr:row>
      <xdr:rowOff>42134</xdr:rowOff>
    </xdr:from>
    <xdr:to>
      <xdr:col>50</xdr:col>
      <xdr:colOff>593464</xdr:colOff>
      <xdr:row>89</xdr:row>
      <xdr:rowOff>144331</xdr:rowOff>
    </xdr:to>
    <xdr:graphicFrame macro="">
      <xdr:nvGraphicFramePr>
        <xdr:cNvPr id="12" name="图表 11">
          <a:extLst>
            <a:ext uri="{FF2B5EF4-FFF2-40B4-BE49-F238E27FC236}">
              <a16:creationId xmlns:a16="http://schemas.microsoft.com/office/drawing/2014/main" id="{EAF75E9F-0017-4EE1-8490-13C04A183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35</xdr:col>
      <xdr:colOff>0</xdr:colOff>
      <xdr:row>90</xdr:row>
      <xdr:rowOff>110265</xdr:rowOff>
    </xdr:from>
    <xdr:to>
      <xdr:col>42</xdr:col>
      <xdr:colOff>304800</xdr:colOff>
      <xdr:row>103</xdr:row>
      <xdr:rowOff>34961</xdr:rowOff>
    </xdr:to>
    <xdr:graphicFrame macro="">
      <xdr:nvGraphicFramePr>
        <xdr:cNvPr id="13" name="图表 12">
          <a:extLst>
            <a:ext uri="{FF2B5EF4-FFF2-40B4-BE49-F238E27FC236}">
              <a16:creationId xmlns:a16="http://schemas.microsoft.com/office/drawing/2014/main" id="{5A73D106-F913-431B-A823-5FB77CD70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42</xdr:col>
      <xdr:colOff>441319</xdr:colOff>
      <xdr:row>90</xdr:row>
      <xdr:rowOff>153298</xdr:rowOff>
    </xdr:from>
    <xdr:to>
      <xdr:col>50</xdr:col>
      <xdr:colOff>136519</xdr:colOff>
      <xdr:row>104</xdr:row>
      <xdr:rowOff>24206</xdr:rowOff>
    </xdr:to>
    <xdr:graphicFrame macro="">
      <xdr:nvGraphicFramePr>
        <xdr:cNvPr id="14" name="图表 13">
          <a:extLst>
            <a:ext uri="{FF2B5EF4-FFF2-40B4-BE49-F238E27FC236}">
              <a16:creationId xmlns:a16="http://schemas.microsoft.com/office/drawing/2014/main" id="{88B9D12E-3BCF-4D0B-81F2-0605788B0D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D8934-B35F-4DB2-B2AF-38225D821884}">
  <sheetPr codeName="Sheet1"/>
  <dimension ref="A1:AD129"/>
  <sheetViews>
    <sheetView tabSelected="1" zoomScaleNormal="100" workbookViewId="0">
      <pane ySplit="2" topLeftCell="A3" activePane="bottomLeft" state="frozen"/>
      <selection pane="bottomLeft" activeCell="H3" sqref="H3"/>
    </sheetView>
  </sheetViews>
  <sheetFormatPr defaultRowHeight="15" x14ac:dyDescent="0.25"/>
  <cols>
    <col min="1" max="1" width="9.125" bestFit="1" customWidth="1"/>
    <col min="2" max="2" width="9" style="103"/>
    <col min="3" max="3" width="9" style="20" bestFit="1"/>
    <col min="4" max="4" width="9.5" style="20" bestFit="1" customWidth="1"/>
    <col min="5" max="5" width="14.5" style="20" bestFit="1" customWidth="1"/>
    <col min="6" max="6" width="9.125" style="20" bestFit="1" customWidth="1"/>
    <col min="7" max="7" width="9" style="20" bestFit="1" customWidth="1"/>
    <col min="8" max="8" width="10.125" style="20" bestFit="1" customWidth="1"/>
    <col min="9" max="9" width="23.375" style="90" customWidth="1"/>
    <col min="10" max="10" width="15.125" customWidth="1"/>
    <col min="11" max="11" width="11" customWidth="1"/>
    <col min="12" max="12" width="8" customWidth="1"/>
    <col min="13" max="14" width="9.875" style="42" customWidth="1"/>
    <col min="15" max="15" width="6.625" bestFit="1" customWidth="1"/>
    <col min="16" max="16" width="10.625" bestFit="1" customWidth="1"/>
    <col min="17" max="17" width="10.125" bestFit="1" customWidth="1"/>
    <col min="18" max="18" width="6.375" bestFit="1" customWidth="1"/>
    <col min="19" max="19" width="6.875" bestFit="1" customWidth="1"/>
    <col min="20" max="20" width="8.75" bestFit="1" customWidth="1"/>
    <col min="21" max="21" width="8.5" bestFit="1" customWidth="1"/>
    <col min="22" max="23" width="9.25" bestFit="1" customWidth="1"/>
    <col min="24" max="24" width="9.875" bestFit="1" customWidth="1"/>
    <col min="25" max="25" width="6.375" bestFit="1" customWidth="1"/>
    <col min="26" max="26" width="8.875" bestFit="1" customWidth="1"/>
    <col min="27" max="28" width="7.875" bestFit="1" customWidth="1"/>
    <col min="29" max="29" width="6.375" bestFit="1" customWidth="1"/>
    <col min="30" max="30" width="12.375" bestFit="1" customWidth="1"/>
  </cols>
  <sheetData>
    <row r="1" spans="1:30" s="89" customFormat="1" ht="18.75" x14ac:dyDescent="0.3">
      <c r="A1" s="95"/>
      <c r="B1" s="102"/>
      <c r="C1" s="96"/>
      <c r="D1" s="120" t="s">
        <v>359</v>
      </c>
      <c r="E1" s="120"/>
      <c r="F1" s="120"/>
      <c r="G1" s="120"/>
      <c r="H1" s="120"/>
      <c r="I1" s="97"/>
      <c r="J1" s="96"/>
      <c r="K1" s="96"/>
      <c r="L1" s="95"/>
      <c r="M1" s="119" t="s">
        <v>235</v>
      </c>
      <c r="N1" s="119"/>
      <c r="O1" s="119" t="s">
        <v>357</v>
      </c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</row>
    <row r="2" spans="1:30" s="90" customFormat="1" ht="70.5" customHeight="1" x14ac:dyDescent="0.25">
      <c r="A2" s="105" t="s">
        <v>233</v>
      </c>
      <c r="B2" s="99" t="s">
        <v>231</v>
      </c>
      <c r="C2" s="98" t="s">
        <v>356</v>
      </c>
      <c r="D2" s="98" t="s">
        <v>232</v>
      </c>
      <c r="E2" s="91" t="s">
        <v>369</v>
      </c>
      <c r="F2" s="91" t="s">
        <v>366</v>
      </c>
      <c r="G2" s="91" t="s">
        <v>365</v>
      </c>
      <c r="H2" s="91" t="s">
        <v>364</v>
      </c>
      <c r="I2" s="98" t="s">
        <v>368</v>
      </c>
      <c r="J2" s="98" t="s">
        <v>234</v>
      </c>
      <c r="K2" s="98" t="s">
        <v>345</v>
      </c>
      <c r="L2" s="98" t="s">
        <v>367</v>
      </c>
      <c r="M2" s="92" t="s">
        <v>360</v>
      </c>
      <c r="N2" s="92" t="s">
        <v>361</v>
      </c>
      <c r="O2" s="99" t="s">
        <v>236</v>
      </c>
      <c r="P2" s="99" t="s">
        <v>237</v>
      </c>
      <c r="Q2" s="99" t="s">
        <v>238</v>
      </c>
      <c r="R2" s="99" t="s">
        <v>239</v>
      </c>
      <c r="S2" s="99" t="s">
        <v>240</v>
      </c>
      <c r="T2" s="99" t="s">
        <v>241</v>
      </c>
      <c r="U2" s="99" t="s">
        <v>242</v>
      </c>
      <c r="V2" s="99" t="s">
        <v>243</v>
      </c>
      <c r="W2" s="99" t="s">
        <v>244</v>
      </c>
      <c r="X2" s="99" t="s">
        <v>245</v>
      </c>
      <c r="Y2" s="99" t="s">
        <v>246</v>
      </c>
      <c r="Z2" s="99" t="s">
        <v>247</v>
      </c>
      <c r="AA2" s="100" t="s">
        <v>248</v>
      </c>
      <c r="AB2" s="100" t="s">
        <v>249</v>
      </c>
      <c r="AC2" s="99" t="s">
        <v>250</v>
      </c>
      <c r="AD2" s="98" t="s">
        <v>251</v>
      </c>
    </row>
    <row r="3" spans="1:30" ht="19.5" customHeight="1" x14ac:dyDescent="0.25">
      <c r="A3" s="115">
        <v>1</v>
      </c>
      <c r="B3" s="121" t="s">
        <v>224</v>
      </c>
      <c r="C3" s="116">
        <v>624</v>
      </c>
      <c r="D3" s="117">
        <v>8.8175568345323736</v>
      </c>
      <c r="E3" s="106">
        <v>620</v>
      </c>
      <c r="F3" s="106">
        <v>1315</v>
      </c>
      <c r="G3" s="106">
        <f>F3-E3</f>
        <v>695</v>
      </c>
      <c r="H3" s="107">
        <v>9.2172661870503686E-2</v>
      </c>
      <c r="I3" s="108" t="s">
        <v>252</v>
      </c>
      <c r="J3" s="109" t="s">
        <v>294</v>
      </c>
      <c r="K3" s="109" t="s">
        <v>347</v>
      </c>
      <c r="L3" s="109">
        <v>684.06000000000006</v>
      </c>
      <c r="M3" s="116">
        <v>-2.17</v>
      </c>
      <c r="N3" s="116">
        <v>-9.5500000000000007</v>
      </c>
      <c r="O3" s="118">
        <v>0.28999999999999998</v>
      </c>
      <c r="P3" s="118">
        <v>0.17</v>
      </c>
      <c r="Q3" s="118">
        <v>0.06</v>
      </c>
      <c r="R3" s="118">
        <v>0.24</v>
      </c>
      <c r="S3" s="118">
        <v>0.09</v>
      </c>
      <c r="T3" s="116">
        <v>0</v>
      </c>
      <c r="U3" s="116">
        <v>0</v>
      </c>
      <c r="V3" s="116">
        <v>0</v>
      </c>
      <c r="W3" s="116">
        <v>0</v>
      </c>
      <c r="X3" s="116">
        <v>0</v>
      </c>
      <c r="Y3" s="116">
        <v>0</v>
      </c>
      <c r="Z3" s="116">
        <v>0</v>
      </c>
      <c r="AA3" s="118">
        <v>0.15</v>
      </c>
      <c r="AB3" s="116">
        <v>0</v>
      </c>
      <c r="AC3" s="116">
        <v>0</v>
      </c>
      <c r="AD3" s="118">
        <f>S3+T3+U3+V3+W3+X3+Y3</f>
        <v>0.09</v>
      </c>
    </row>
    <row r="4" spans="1:30" ht="15.75" x14ac:dyDescent="0.25">
      <c r="A4" s="115">
        <v>2</v>
      </c>
      <c r="B4" s="121"/>
      <c r="C4" s="116">
        <v>616</v>
      </c>
      <c r="D4" s="117">
        <v>8.8259478483442635</v>
      </c>
      <c r="E4" s="106">
        <v>370</v>
      </c>
      <c r="F4" s="106">
        <f>E4+G4</f>
        <v>995.1</v>
      </c>
      <c r="G4" s="106">
        <v>625.1</v>
      </c>
      <c r="H4" s="107">
        <v>9.3425051991681288E-2</v>
      </c>
      <c r="I4" s="108" t="s">
        <v>253</v>
      </c>
      <c r="J4" s="109" t="s">
        <v>305</v>
      </c>
      <c r="K4" s="109" t="s">
        <v>350</v>
      </c>
      <c r="L4" s="109">
        <v>428.4</v>
      </c>
      <c r="M4" s="116">
        <v>-1.05</v>
      </c>
      <c r="N4" s="116">
        <v>-10.06</v>
      </c>
      <c r="O4" s="118">
        <v>0.34</v>
      </c>
      <c r="P4" s="118">
        <v>0.18</v>
      </c>
      <c r="Q4" s="118">
        <v>0.06</v>
      </c>
      <c r="R4" s="118">
        <v>0.14000000000000001</v>
      </c>
      <c r="S4" s="118">
        <v>0.11</v>
      </c>
      <c r="T4" s="116">
        <v>0</v>
      </c>
      <c r="U4" s="116">
        <v>0</v>
      </c>
      <c r="V4" s="116">
        <v>0</v>
      </c>
      <c r="W4" s="116">
        <v>0</v>
      </c>
      <c r="X4" s="116">
        <v>0</v>
      </c>
      <c r="Y4" s="116">
        <v>0</v>
      </c>
      <c r="Z4" s="116">
        <v>0</v>
      </c>
      <c r="AA4" s="118">
        <v>0.16</v>
      </c>
      <c r="AB4" s="116">
        <v>0</v>
      </c>
      <c r="AC4" s="116">
        <v>0</v>
      </c>
      <c r="AD4" s="118">
        <f t="shared" ref="AD4:AD67" si="0">S4+T4+U4+V4+W4+X4+Y4</f>
        <v>0.11</v>
      </c>
    </row>
    <row r="5" spans="1:30" ht="15.75" x14ac:dyDescent="0.25">
      <c r="A5" s="115">
        <v>3</v>
      </c>
      <c r="B5" s="121"/>
      <c r="C5" s="116">
        <v>601</v>
      </c>
      <c r="D5" s="117">
        <v>9.2881144191476945</v>
      </c>
      <c r="E5" s="106">
        <v>895</v>
      </c>
      <c r="F5" s="106">
        <v>1751.5</v>
      </c>
      <c r="G5" s="106">
        <v>856.5</v>
      </c>
      <c r="H5" s="107">
        <v>0.16240513718622315</v>
      </c>
      <c r="I5" s="110" t="s">
        <v>255</v>
      </c>
      <c r="J5" s="109" t="s">
        <v>301</v>
      </c>
      <c r="K5" s="109" t="s">
        <v>349</v>
      </c>
      <c r="L5" s="109">
        <v>1034.1000000000001</v>
      </c>
      <c r="M5" s="116">
        <v>-0.01</v>
      </c>
      <c r="N5" s="116">
        <v>-2.29</v>
      </c>
      <c r="O5" s="118">
        <v>0.18</v>
      </c>
      <c r="P5" s="118">
        <v>0.1</v>
      </c>
      <c r="Q5" s="118">
        <v>0.04</v>
      </c>
      <c r="R5" s="118">
        <v>0.16</v>
      </c>
      <c r="S5" s="118">
        <v>0.12</v>
      </c>
      <c r="T5" s="116">
        <v>0</v>
      </c>
      <c r="U5" s="116">
        <v>0</v>
      </c>
      <c r="V5" s="118">
        <v>0.22</v>
      </c>
      <c r="W5" s="116">
        <v>0</v>
      </c>
      <c r="X5" s="116">
        <v>0</v>
      </c>
      <c r="Y5" s="118">
        <v>0.03</v>
      </c>
      <c r="Z5" s="116">
        <v>0</v>
      </c>
      <c r="AA5" s="118">
        <v>0.11</v>
      </c>
      <c r="AB5" s="118">
        <v>0.04</v>
      </c>
      <c r="AC5" s="116">
        <v>0</v>
      </c>
      <c r="AD5" s="118">
        <f t="shared" si="0"/>
        <v>0.37</v>
      </c>
    </row>
    <row r="6" spans="1:30" ht="15.75" x14ac:dyDescent="0.25">
      <c r="A6" s="115">
        <v>4</v>
      </c>
      <c r="B6" s="121"/>
      <c r="C6" s="116">
        <v>602</v>
      </c>
      <c r="D6" s="117">
        <v>9.3201868067717442</v>
      </c>
      <c r="E6" s="106">
        <v>895</v>
      </c>
      <c r="F6" s="106">
        <v>1751.5</v>
      </c>
      <c r="G6" s="106">
        <v>856.5</v>
      </c>
      <c r="H6" s="107">
        <v>0.16719206071220086</v>
      </c>
      <c r="I6" s="110" t="s">
        <v>255</v>
      </c>
      <c r="J6" s="109" t="s">
        <v>301</v>
      </c>
      <c r="K6" s="109" t="s">
        <v>349</v>
      </c>
      <c r="L6" s="109">
        <v>1038.2</v>
      </c>
      <c r="M6" s="116">
        <v>-1.29</v>
      </c>
      <c r="N6" s="116">
        <v>-5.46</v>
      </c>
      <c r="O6" s="118">
        <v>0.25</v>
      </c>
      <c r="P6" s="118">
        <v>0.12</v>
      </c>
      <c r="Q6" s="118">
        <v>0.06</v>
      </c>
      <c r="R6" s="118">
        <v>0.21</v>
      </c>
      <c r="S6" s="118">
        <v>0.18</v>
      </c>
      <c r="T6" s="116">
        <v>0</v>
      </c>
      <c r="U6" s="116">
        <v>0</v>
      </c>
      <c r="V6" s="116">
        <v>0</v>
      </c>
      <c r="W6" s="116">
        <v>0</v>
      </c>
      <c r="X6" s="116">
        <v>0</v>
      </c>
      <c r="Y6" s="118">
        <v>0.03</v>
      </c>
      <c r="Z6" s="116">
        <v>0</v>
      </c>
      <c r="AA6" s="118">
        <v>0.12</v>
      </c>
      <c r="AB6" s="118">
        <v>0.03</v>
      </c>
      <c r="AC6" s="116">
        <v>0</v>
      </c>
      <c r="AD6" s="118">
        <f t="shared" si="0"/>
        <v>0.21</v>
      </c>
    </row>
    <row r="7" spans="1:30" ht="15.75" x14ac:dyDescent="0.25">
      <c r="A7" s="115">
        <v>5</v>
      </c>
      <c r="B7" s="121"/>
      <c r="C7" s="116">
        <v>625</v>
      </c>
      <c r="D7" s="117">
        <v>10.701654676258993</v>
      </c>
      <c r="E7" s="106">
        <v>620</v>
      </c>
      <c r="F7" s="106">
        <v>1315</v>
      </c>
      <c r="G7" s="106">
        <f>F7-E7</f>
        <v>695</v>
      </c>
      <c r="H7" s="107">
        <v>0.37338129496402878</v>
      </c>
      <c r="I7" s="108" t="s">
        <v>256</v>
      </c>
      <c r="J7" s="109" t="s">
        <v>294</v>
      </c>
      <c r="K7" s="109" t="s">
        <v>347</v>
      </c>
      <c r="L7" s="109">
        <v>879.5</v>
      </c>
      <c r="M7" s="116">
        <v>-1.93</v>
      </c>
      <c r="N7" s="116">
        <v>-10.39</v>
      </c>
      <c r="O7" s="118">
        <v>0.4</v>
      </c>
      <c r="P7" s="118">
        <v>0.15</v>
      </c>
      <c r="Q7" s="118">
        <v>0.06</v>
      </c>
      <c r="R7" s="118">
        <v>0.17</v>
      </c>
      <c r="S7" s="118">
        <v>0.09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8">
        <v>0.12</v>
      </c>
      <c r="AB7" s="116">
        <v>0</v>
      </c>
      <c r="AC7" s="116">
        <v>0</v>
      </c>
      <c r="AD7" s="118">
        <f t="shared" si="0"/>
        <v>0.09</v>
      </c>
    </row>
    <row r="8" spans="1:30" ht="15.75" x14ac:dyDescent="0.25">
      <c r="A8" s="115">
        <v>6</v>
      </c>
      <c r="B8" s="121"/>
      <c r="C8" s="116">
        <v>609</v>
      </c>
      <c r="D8" s="117">
        <v>10.943370134304574</v>
      </c>
      <c r="E8" s="106">
        <v>919</v>
      </c>
      <c r="F8" s="106">
        <f>E8+G8</f>
        <v>1797.6</v>
      </c>
      <c r="G8" s="106">
        <v>878.6</v>
      </c>
      <c r="H8" s="107">
        <v>0.40945822900068291</v>
      </c>
      <c r="I8" s="110" t="s">
        <v>257</v>
      </c>
      <c r="J8" s="109" t="s">
        <v>304</v>
      </c>
      <c r="K8" s="109" t="s">
        <v>349</v>
      </c>
      <c r="L8" s="109">
        <v>1278.75</v>
      </c>
      <c r="M8" s="116">
        <v>-2.25</v>
      </c>
      <c r="N8" s="116">
        <v>-5.78</v>
      </c>
      <c r="O8" s="118">
        <v>0.26</v>
      </c>
      <c r="P8" s="118">
        <v>0.12</v>
      </c>
      <c r="Q8" s="118">
        <v>0.04</v>
      </c>
      <c r="R8" s="118">
        <v>0.19</v>
      </c>
      <c r="S8" s="118">
        <v>0.18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8">
        <v>0.03</v>
      </c>
      <c r="Z8" s="116">
        <v>0</v>
      </c>
      <c r="AA8" s="118">
        <v>0.11</v>
      </c>
      <c r="AB8" s="118">
        <v>0.05</v>
      </c>
      <c r="AC8" s="118">
        <v>0.02</v>
      </c>
      <c r="AD8" s="118">
        <f t="shared" si="0"/>
        <v>0.21</v>
      </c>
    </row>
    <row r="9" spans="1:30" ht="15.75" x14ac:dyDescent="0.25">
      <c r="A9" s="115">
        <v>7</v>
      </c>
      <c r="B9" s="121"/>
      <c r="C9" s="116">
        <v>621</v>
      </c>
      <c r="D9" s="117">
        <v>10.969514170040485</v>
      </c>
      <c r="E9" s="106">
        <v>500</v>
      </c>
      <c r="F9" s="106">
        <f>E9+G9</f>
        <v>1241</v>
      </c>
      <c r="G9" s="106">
        <v>741</v>
      </c>
      <c r="H9" s="107">
        <v>0.41336032388663962</v>
      </c>
      <c r="I9" s="110" t="s">
        <v>258</v>
      </c>
      <c r="J9" s="109" t="s">
        <v>306</v>
      </c>
      <c r="K9" s="109" t="s">
        <v>350</v>
      </c>
      <c r="L9" s="109">
        <v>806.3</v>
      </c>
      <c r="M9" s="116">
        <v>-4.51</v>
      </c>
      <c r="N9" s="116">
        <v>-8.3000000000000007</v>
      </c>
      <c r="O9" s="118">
        <v>0.3</v>
      </c>
      <c r="P9" s="118">
        <v>0.17</v>
      </c>
      <c r="Q9" s="118">
        <v>7.0000000000000007E-2</v>
      </c>
      <c r="R9" s="118">
        <v>7.0000000000000007E-2</v>
      </c>
      <c r="S9" s="118">
        <v>0.32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8">
        <v>7.0000000000000007E-2</v>
      </c>
      <c r="AB9" s="116">
        <v>0</v>
      </c>
      <c r="AC9" s="118">
        <v>0.01</v>
      </c>
      <c r="AD9" s="118">
        <f t="shared" si="0"/>
        <v>0.32</v>
      </c>
    </row>
    <row r="10" spans="1:30" ht="15.75" x14ac:dyDescent="0.25">
      <c r="A10" s="115">
        <v>8</v>
      </c>
      <c r="B10" s="121"/>
      <c r="C10" s="116">
        <v>610</v>
      </c>
      <c r="D10" s="117">
        <v>10.992937628044615</v>
      </c>
      <c r="E10" s="106">
        <v>919</v>
      </c>
      <c r="F10" s="106">
        <f>E10+G10</f>
        <v>1797.6</v>
      </c>
      <c r="G10" s="106">
        <v>878.6</v>
      </c>
      <c r="H10" s="107">
        <v>0.41685636239471885</v>
      </c>
      <c r="I10" s="110" t="s">
        <v>254</v>
      </c>
      <c r="J10" s="109" t="s">
        <v>304</v>
      </c>
      <c r="K10" s="109" t="s">
        <v>349</v>
      </c>
      <c r="L10" s="109">
        <v>1285.25</v>
      </c>
      <c r="M10" s="116">
        <v>-0.27</v>
      </c>
      <c r="N10" s="116">
        <v>-2.72</v>
      </c>
      <c r="O10" s="118">
        <v>0.17</v>
      </c>
      <c r="P10" s="118">
        <v>0.1</v>
      </c>
      <c r="Q10" s="118">
        <v>0.03</v>
      </c>
      <c r="R10" s="118">
        <v>0.24</v>
      </c>
      <c r="S10" s="118">
        <v>0.18</v>
      </c>
      <c r="T10" s="116">
        <v>0</v>
      </c>
      <c r="U10" s="118">
        <v>0.14000000000000001</v>
      </c>
      <c r="V10" s="116">
        <v>0</v>
      </c>
      <c r="W10" s="116">
        <v>0</v>
      </c>
      <c r="X10" s="116">
        <v>0</v>
      </c>
      <c r="Y10" s="118">
        <v>0.03</v>
      </c>
      <c r="Z10" s="116">
        <v>0</v>
      </c>
      <c r="AA10" s="118">
        <v>7.0000000000000007E-2</v>
      </c>
      <c r="AB10" s="116">
        <v>0</v>
      </c>
      <c r="AC10" s="118">
        <v>0.04</v>
      </c>
      <c r="AD10" s="118">
        <f t="shared" si="0"/>
        <v>0.35</v>
      </c>
    </row>
    <row r="11" spans="1:30" ht="31.5" x14ac:dyDescent="0.25">
      <c r="A11" s="115">
        <v>9</v>
      </c>
      <c r="B11" s="121"/>
      <c r="C11" s="116">
        <v>603</v>
      </c>
      <c r="D11" s="117">
        <v>11.416311446833236</v>
      </c>
      <c r="E11" s="106">
        <v>1152</v>
      </c>
      <c r="F11" s="106">
        <v>2012.5</v>
      </c>
      <c r="G11" s="106">
        <v>860.5</v>
      </c>
      <c r="H11" s="107">
        <v>0.48004648460197552</v>
      </c>
      <c r="I11" s="110" t="s">
        <v>259</v>
      </c>
      <c r="J11" s="109" t="s">
        <v>302</v>
      </c>
      <c r="K11" s="109" t="s">
        <v>349</v>
      </c>
      <c r="L11" s="109">
        <v>1565.08</v>
      </c>
      <c r="M11" s="116">
        <v>-1.56</v>
      </c>
      <c r="N11" s="116">
        <v>-5.26</v>
      </c>
      <c r="O11" s="118">
        <v>0.22</v>
      </c>
      <c r="P11" s="118">
        <v>0.13</v>
      </c>
      <c r="Q11" s="118">
        <v>0.04</v>
      </c>
      <c r="R11" s="118">
        <v>0.18</v>
      </c>
      <c r="S11" s="118">
        <v>0.28999999999999998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8">
        <v>0.02</v>
      </c>
      <c r="Z11" s="116">
        <v>0</v>
      </c>
      <c r="AA11" s="118">
        <v>0.11</v>
      </c>
      <c r="AB11" s="116">
        <v>0</v>
      </c>
      <c r="AC11" s="118">
        <v>0.02</v>
      </c>
      <c r="AD11" s="118">
        <f t="shared" si="0"/>
        <v>0.31</v>
      </c>
    </row>
    <row r="12" spans="1:30" ht="15.75" x14ac:dyDescent="0.25">
      <c r="A12" s="115">
        <v>10</v>
      </c>
      <c r="B12" s="121"/>
      <c r="C12" s="116" t="s">
        <v>22</v>
      </c>
      <c r="D12" s="117">
        <v>11.466497837468699</v>
      </c>
      <c r="E12" s="106">
        <v>919</v>
      </c>
      <c r="F12" s="106">
        <f>E12+G12</f>
        <v>1797.6</v>
      </c>
      <c r="G12" s="106">
        <v>878.6</v>
      </c>
      <c r="H12" s="107">
        <v>0.48753699066697004</v>
      </c>
      <c r="I12" s="110" t="s">
        <v>254</v>
      </c>
      <c r="J12" s="109" t="s">
        <v>304</v>
      </c>
      <c r="K12" s="109" t="s">
        <v>349</v>
      </c>
      <c r="L12" s="109">
        <v>1347.35</v>
      </c>
      <c r="M12" s="116">
        <v>-1.41</v>
      </c>
      <c r="N12" s="116">
        <v>-5.6</v>
      </c>
      <c r="O12" s="118">
        <v>0.25</v>
      </c>
      <c r="P12" s="118">
        <v>0.13</v>
      </c>
      <c r="Q12" s="118">
        <v>0.03</v>
      </c>
      <c r="R12" s="118">
        <v>0.17</v>
      </c>
      <c r="S12" s="118">
        <v>0.21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8">
        <v>0.03</v>
      </c>
      <c r="Z12" s="116">
        <v>0</v>
      </c>
      <c r="AA12" s="118">
        <v>0.13</v>
      </c>
      <c r="AB12" s="118">
        <v>0.03</v>
      </c>
      <c r="AC12" s="118">
        <v>0.02</v>
      </c>
      <c r="AD12" s="118">
        <f t="shared" si="0"/>
        <v>0.24</v>
      </c>
    </row>
    <row r="13" spans="1:30" ht="15.75" x14ac:dyDescent="0.25">
      <c r="A13" s="115">
        <v>11</v>
      </c>
      <c r="B13" s="121"/>
      <c r="C13" s="116">
        <v>611</v>
      </c>
      <c r="D13" s="117">
        <v>11.484418392897791</v>
      </c>
      <c r="E13" s="106">
        <v>919</v>
      </c>
      <c r="F13" s="106">
        <f>E13+G13</f>
        <v>1797.6</v>
      </c>
      <c r="G13" s="106">
        <v>878.6</v>
      </c>
      <c r="H13" s="107">
        <v>0.49021170043250628</v>
      </c>
      <c r="I13" s="110" t="s">
        <v>257</v>
      </c>
      <c r="J13" s="109" t="s">
        <v>304</v>
      </c>
      <c r="K13" s="109" t="s">
        <v>349</v>
      </c>
      <c r="L13" s="109">
        <v>1349.7</v>
      </c>
      <c r="M13" s="116">
        <v>-1.8</v>
      </c>
      <c r="N13" s="116">
        <v>-6.5</v>
      </c>
      <c r="O13" s="118">
        <v>0.27</v>
      </c>
      <c r="P13" s="118">
        <v>0.12</v>
      </c>
      <c r="Q13" s="118">
        <v>0.04</v>
      </c>
      <c r="R13" s="118">
        <v>0.19</v>
      </c>
      <c r="S13" s="118">
        <v>0.22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8">
        <v>0.14000000000000001</v>
      </c>
      <c r="AB13" s="116">
        <v>0</v>
      </c>
      <c r="AC13" s="118">
        <v>0.01</v>
      </c>
      <c r="AD13" s="118">
        <f t="shared" si="0"/>
        <v>0.22</v>
      </c>
    </row>
    <row r="14" spans="1:30" ht="15.75" x14ac:dyDescent="0.25">
      <c r="A14" s="115">
        <v>12</v>
      </c>
      <c r="B14" s="121"/>
      <c r="C14" s="116">
        <v>606</v>
      </c>
      <c r="D14" s="117">
        <v>11.59750853630776</v>
      </c>
      <c r="E14" s="106">
        <v>1271.4000000000001</v>
      </c>
      <c r="F14" s="106">
        <f>E14+G14</f>
        <v>2150</v>
      </c>
      <c r="G14" s="106">
        <v>878.6</v>
      </c>
      <c r="H14" s="107">
        <v>0.50709082631459135</v>
      </c>
      <c r="I14" s="110" t="s">
        <v>257</v>
      </c>
      <c r="J14" s="109" t="s">
        <v>303</v>
      </c>
      <c r="K14" s="109" t="s">
        <v>349</v>
      </c>
      <c r="L14" s="109">
        <v>1716.93</v>
      </c>
      <c r="M14" s="116">
        <v>-0.63</v>
      </c>
      <c r="N14" s="116">
        <v>-3.7</v>
      </c>
      <c r="O14" s="118">
        <v>0.21</v>
      </c>
      <c r="P14" s="118">
        <v>0.11</v>
      </c>
      <c r="Q14" s="118">
        <v>0.04</v>
      </c>
      <c r="R14" s="118">
        <v>0.25</v>
      </c>
      <c r="S14" s="118">
        <v>0.17</v>
      </c>
      <c r="T14" s="116">
        <v>0</v>
      </c>
      <c r="U14" s="118">
        <v>7.0000000000000007E-2</v>
      </c>
      <c r="V14" s="116">
        <v>0</v>
      </c>
      <c r="W14" s="116">
        <v>0</v>
      </c>
      <c r="X14" s="116">
        <v>0</v>
      </c>
      <c r="Y14" s="118">
        <v>0.03</v>
      </c>
      <c r="Z14" s="116">
        <v>0</v>
      </c>
      <c r="AA14" s="118">
        <v>0.09</v>
      </c>
      <c r="AB14" s="116">
        <v>0</v>
      </c>
      <c r="AC14" s="118">
        <v>0.04</v>
      </c>
      <c r="AD14" s="118">
        <f t="shared" si="0"/>
        <v>0.27</v>
      </c>
    </row>
    <row r="15" spans="1:30" ht="15.75" x14ac:dyDescent="0.25">
      <c r="A15" s="115">
        <v>13</v>
      </c>
      <c r="B15" s="121"/>
      <c r="C15" s="116">
        <v>612</v>
      </c>
      <c r="D15" s="117">
        <v>11.644559526519462</v>
      </c>
      <c r="E15" s="106">
        <v>919</v>
      </c>
      <c r="F15" s="106">
        <f>E15+G15</f>
        <v>1797.6</v>
      </c>
      <c r="G15" s="106">
        <v>878.6</v>
      </c>
      <c r="H15" s="107">
        <v>0.51411336216708381</v>
      </c>
      <c r="I15" s="110" t="s">
        <v>257</v>
      </c>
      <c r="J15" s="109" t="s">
        <v>304</v>
      </c>
      <c r="K15" s="109" t="s">
        <v>349</v>
      </c>
      <c r="L15" s="109">
        <v>1370.6999999999998</v>
      </c>
      <c r="M15" s="116">
        <v>-2.0099999999999998</v>
      </c>
      <c r="N15" s="116">
        <v>-5.25</v>
      </c>
      <c r="O15" s="118">
        <v>0.28000000000000003</v>
      </c>
      <c r="P15" s="118">
        <v>0.14000000000000001</v>
      </c>
      <c r="Q15" s="118">
        <v>0.03</v>
      </c>
      <c r="R15" s="118">
        <v>0.17</v>
      </c>
      <c r="S15" s="118">
        <v>0.21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8">
        <v>0.13</v>
      </c>
      <c r="AB15" s="118">
        <v>0.02</v>
      </c>
      <c r="AC15" s="118">
        <v>0.02</v>
      </c>
      <c r="AD15" s="118">
        <f t="shared" si="0"/>
        <v>0.21</v>
      </c>
    </row>
    <row r="16" spans="1:30" ht="15.75" x14ac:dyDescent="0.25">
      <c r="A16" s="115">
        <v>14</v>
      </c>
      <c r="B16" s="121"/>
      <c r="C16" s="116">
        <v>604</v>
      </c>
      <c r="D16" s="117">
        <v>11.650519465427076</v>
      </c>
      <c r="E16" s="106">
        <v>1152</v>
      </c>
      <c r="F16" s="106">
        <v>2012.5</v>
      </c>
      <c r="G16" s="106">
        <v>860.5</v>
      </c>
      <c r="H16" s="107">
        <v>0.51500290528762327</v>
      </c>
      <c r="I16" s="110" t="s">
        <v>257</v>
      </c>
      <c r="J16" s="109" t="s">
        <v>302</v>
      </c>
      <c r="K16" s="109" t="s">
        <v>349</v>
      </c>
      <c r="L16" s="109">
        <v>1595.1599999999999</v>
      </c>
      <c r="M16" s="116">
        <v>-0.27</v>
      </c>
      <c r="N16" s="116">
        <v>0.2</v>
      </c>
      <c r="O16" s="118">
        <v>0.23</v>
      </c>
      <c r="P16" s="118">
        <v>0.13</v>
      </c>
      <c r="Q16" s="118">
        <v>0.04</v>
      </c>
      <c r="R16" s="118">
        <v>0.16</v>
      </c>
      <c r="S16" s="118">
        <v>0.09</v>
      </c>
      <c r="T16" s="116">
        <v>0</v>
      </c>
      <c r="U16" s="118">
        <v>0.08</v>
      </c>
      <c r="V16" s="118">
        <v>0.12</v>
      </c>
      <c r="W16" s="116">
        <v>0</v>
      </c>
      <c r="X16" s="116">
        <v>0</v>
      </c>
      <c r="Y16" s="118">
        <v>0.03</v>
      </c>
      <c r="Z16" s="116">
        <v>0</v>
      </c>
      <c r="AA16" s="118">
        <v>0.09</v>
      </c>
      <c r="AB16" s="116">
        <v>0</v>
      </c>
      <c r="AC16" s="118">
        <v>0.04</v>
      </c>
      <c r="AD16" s="118">
        <f t="shared" si="0"/>
        <v>0.31999999999999995</v>
      </c>
    </row>
    <row r="17" spans="1:30" ht="31.5" x14ac:dyDescent="0.25">
      <c r="A17" s="115">
        <v>15</v>
      </c>
      <c r="B17" s="121"/>
      <c r="C17" s="116">
        <v>607</v>
      </c>
      <c r="D17" s="117">
        <v>11.76375028454359</v>
      </c>
      <c r="E17" s="106">
        <v>1271.4000000000001</v>
      </c>
      <c r="F17" s="106">
        <f>E17+G17</f>
        <v>2150</v>
      </c>
      <c r="G17" s="106">
        <v>878.6</v>
      </c>
      <c r="H17" s="107">
        <v>0.53190302754381957</v>
      </c>
      <c r="I17" s="110" t="s">
        <v>259</v>
      </c>
      <c r="J17" s="109" t="s">
        <v>303</v>
      </c>
      <c r="K17" s="109" t="s">
        <v>349</v>
      </c>
      <c r="L17" s="109">
        <v>1738.73</v>
      </c>
      <c r="M17" s="116">
        <v>-0.61</v>
      </c>
      <c r="N17" s="116">
        <v>-2.25</v>
      </c>
      <c r="O17" s="118">
        <v>0.18</v>
      </c>
      <c r="P17" s="118">
        <v>0.14000000000000001</v>
      </c>
      <c r="Q17" s="118">
        <v>0.03</v>
      </c>
      <c r="R17" s="118">
        <v>0.18</v>
      </c>
      <c r="S17" s="118">
        <v>0.1</v>
      </c>
      <c r="T17" s="116">
        <v>0</v>
      </c>
      <c r="U17" s="118">
        <v>0.24</v>
      </c>
      <c r="V17" s="116">
        <v>0</v>
      </c>
      <c r="W17" s="116">
        <v>0</v>
      </c>
      <c r="X17" s="116">
        <v>0</v>
      </c>
      <c r="Y17" s="118">
        <v>0.03</v>
      </c>
      <c r="Z17" s="116">
        <v>0</v>
      </c>
      <c r="AA17" s="118">
        <v>0.09</v>
      </c>
      <c r="AB17" s="116">
        <v>0</v>
      </c>
      <c r="AC17" s="118">
        <v>0.02</v>
      </c>
      <c r="AD17" s="118">
        <f t="shared" si="0"/>
        <v>0.37</v>
      </c>
    </row>
    <row r="18" spans="1:30" ht="31.5" x14ac:dyDescent="0.25">
      <c r="A18" s="115">
        <v>16</v>
      </c>
      <c r="B18" s="121"/>
      <c r="C18" s="116">
        <v>613</v>
      </c>
      <c r="D18" s="117">
        <v>11.777247894377417</v>
      </c>
      <c r="E18" s="106">
        <v>919</v>
      </c>
      <c r="F18" s="106">
        <f>E18+G18</f>
        <v>1797.6</v>
      </c>
      <c r="G18" s="106">
        <v>878.6</v>
      </c>
      <c r="H18" s="107">
        <v>0.53391759617573398</v>
      </c>
      <c r="I18" s="110" t="s">
        <v>260</v>
      </c>
      <c r="J18" s="109" t="s">
        <v>304</v>
      </c>
      <c r="K18" s="109" t="s">
        <v>349</v>
      </c>
      <c r="L18" s="109">
        <v>1388.1</v>
      </c>
      <c r="M18" s="116">
        <v>-0.9</v>
      </c>
      <c r="N18" s="116">
        <v>-1.34</v>
      </c>
      <c r="O18" s="118">
        <v>0.18</v>
      </c>
      <c r="P18" s="118">
        <v>0.1</v>
      </c>
      <c r="Q18" s="118">
        <v>0.04</v>
      </c>
      <c r="R18" s="118">
        <v>0.21</v>
      </c>
      <c r="S18" s="118">
        <v>7.0000000000000007E-2</v>
      </c>
      <c r="T18" s="116">
        <v>0</v>
      </c>
      <c r="U18" s="118">
        <v>0.27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8">
        <v>0.09</v>
      </c>
      <c r="AB18" s="116">
        <v>0</v>
      </c>
      <c r="AC18" s="118">
        <v>0.04</v>
      </c>
      <c r="AD18" s="118">
        <f t="shared" si="0"/>
        <v>0.34</v>
      </c>
    </row>
    <row r="19" spans="1:30" ht="15.75" x14ac:dyDescent="0.25">
      <c r="A19" s="115">
        <v>17</v>
      </c>
      <c r="B19" s="121"/>
      <c r="C19" s="116">
        <v>622</v>
      </c>
      <c r="D19" s="117">
        <v>11.797836707152495</v>
      </c>
      <c r="E19" s="106">
        <v>500</v>
      </c>
      <c r="F19" s="106">
        <f>E19+G19</f>
        <v>1241</v>
      </c>
      <c r="G19" s="106">
        <v>741</v>
      </c>
      <c r="H19" s="107">
        <v>0.53699055330634271</v>
      </c>
      <c r="I19" s="108" t="s">
        <v>252</v>
      </c>
      <c r="J19" s="109" t="s">
        <v>306</v>
      </c>
      <c r="K19" s="109" t="s">
        <v>350</v>
      </c>
      <c r="L19" s="109">
        <v>897.91</v>
      </c>
      <c r="M19" s="116">
        <v>-4.0199999999999996</v>
      </c>
      <c r="N19" s="116">
        <v>-11.46</v>
      </c>
      <c r="O19" s="118">
        <v>0.25</v>
      </c>
      <c r="P19" s="118">
        <v>0.17</v>
      </c>
      <c r="Q19" s="118">
        <v>0.08</v>
      </c>
      <c r="R19" s="118">
        <v>0.12</v>
      </c>
      <c r="S19" s="118">
        <v>0.3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8">
        <v>0.08</v>
      </c>
      <c r="AB19" s="116">
        <v>0</v>
      </c>
      <c r="AC19" s="116">
        <v>0</v>
      </c>
      <c r="AD19" s="118">
        <f t="shared" si="0"/>
        <v>0.3</v>
      </c>
    </row>
    <row r="20" spans="1:30" ht="15.75" x14ac:dyDescent="0.25">
      <c r="A20" s="115">
        <v>18</v>
      </c>
      <c r="B20" s="121"/>
      <c r="C20" s="116">
        <v>605</v>
      </c>
      <c r="D20" s="117">
        <v>11.873281812899476</v>
      </c>
      <c r="E20" s="106">
        <v>1152</v>
      </c>
      <c r="F20" s="106">
        <v>2012.5</v>
      </c>
      <c r="G20" s="106">
        <v>860.5</v>
      </c>
      <c r="H20" s="107">
        <v>0.54825101685066824</v>
      </c>
      <c r="I20" s="110" t="s">
        <v>257</v>
      </c>
      <c r="J20" s="109" t="s">
        <v>302</v>
      </c>
      <c r="K20" s="109" t="s">
        <v>348</v>
      </c>
      <c r="L20" s="109">
        <v>1623.77</v>
      </c>
      <c r="M20" s="116">
        <v>-1.22</v>
      </c>
      <c r="N20" s="116">
        <v>-7.84</v>
      </c>
      <c r="O20" s="118">
        <v>0.27</v>
      </c>
      <c r="P20" s="118">
        <v>0.14000000000000001</v>
      </c>
      <c r="Q20" s="118">
        <v>0.04</v>
      </c>
      <c r="R20" s="118">
        <v>0.27</v>
      </c>
      <c r="S20" s="118">
        <v>0.08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8">
        <v>0.04</v>
      </c>
      <c r="Z20" s="116">
        <v>0</v>
      </c>
      <c r="AA20" s="118">
        <v>0.13</v>
      </c>
      <c r="AB20" s="116">
        <v>0</v>
      </c>
      <c r="AC20" s="118">
        <v>0.03</v>
      </c>
      <c r="AD20" s="118">
        <f t="shared" si="0"/>
        <v>0.12</v>
      </c>
    </row>
    <row r="21" spans="1:30" ht="15.75" x14ac:dyDescent="0.25">
      <c r="A21" s="115">
        <v>19</v>
      </c>
      <c r="B21" s="121"/>
      <c r="C21" s="116">
        <v>623</v>
      </c>
      <c r="D21" s="117">
        <v>12.216564102564103</v>
      </c>
      <c r="E21" s="106">
        <v>500</v>
      </c>
      <c r="F21" s="106">
        <f t="shared" ref="F21:F29" si="1">E21+G21</f>
        <v>1241</v>
      </c>
      <c r="G21" s="106">
        <v>741</v>
      </c>
      <c r="H21" s="107">
        <v>0.59948717948717956</v>
      </c>
      <c r="I21" s="108" t="s">
        <v>261</v>
      </c>
      <c r="J21" s="109" t="s">
        <v>306</v>
      </c>
      <c r="K21" s="109" t="s">
        <v>350</v>
      </c>
      <c r="L21" s="109">
        <v>944.22</v>
      </c>
      <c r="M21" s="116">
        <v>-3.9</v>
      </c>
      <c r="N21" s="116">
        <v>-9.7899999999999991</v>
      </c>
      <c r="O21" s="118">
        <v>0.3</v>
      </c>
      <c r="P21" s="118">
        <v>0.12</v>
      </c>
      <c r="Q21" s="118">
        <v>0.05</v>
      </c>
      <c r="R21" s="118">
        <v>0.12</v>
      </c>
      <c r="S21" s="118">
        <v>0.31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8">
        <v>0.1</v>
      </c>
      <c r="AB21" s="116">
        <v>0</v>
      </c>
      <c r="AC21" s="118">
        <v>0.01</v>
      </c>
      <c r="AD21" s="118">
        <f t="shared" si="0"/>
        <v>0.31</v>
      </c>
    </row>
    <row r="22" spans="1:30" ht="31.5" x14ac:dyDescent="0.25">
      <c r="A22" s="115">
        <v>20</v>
      </c>
      <c r="B22" s="121"/>
      <c r="C22" s="116">
        <v>608</v>
      </c>
      <c r="D22" s="117">
        <v>12.321956521739128</v>
      </c>
      <c r="E22" s="106">
        <v>1271.4000000000001</v>
      </c>
      <c r="F22" s="106">
        <f t="shared" si="1"/>
        <v>2150</v>
      </c>
      <c r="G22" s="106">
        <v>878.6</v>
      </c>
      <c r="H22" s="107">
        <v>0.61521739130434749</v>
      </c>
      <c r="I22" s="110" t="s">
        <v>259</v>
      </c>
      <c r="J22" s="109" t="s">
        <v>303</v>
      </c>
      <c r="K22" s="109" t="s">
        <v>348</v>
      </c>
      <c r="L22" s="109">
        <v>1811.9299999999998</v>
      </c>
      <c r="M22" s="116">
        <v>1.01</v>
      </c>
      <c r="N22" s="116">
        <v>-3.05</v>
      </c>
      <c r="O22" s="118">
        <v>0.21</v>
      </c>
      <c r="P22" s="118">
        <v>0.11</v>
      </c>
      <c r="Q22" s="118">
        <v>0.04</v>
      </c>
      <c r="R22" s="118">
        <v>0.14000000000000001</v>
      </c>
      <c r="S22" s="118">
        <v>0.18</v>
      </c>
      <c r="T22" s="116">
        <v>0</v>
      </c>
      <c r="U22" s="118">
        <v>0.11</v>
      </c>
      <c r="V22" s="116">
        <v>0</v>
      </c>
      <c r="W22" s="116">
        <v>0</v>
      </c>
      <c r="X22" s="116">
        <v>0</v>
      </c>
      <c r="Y22" s="118">
        <v>0.02</v>
      </c>
      <c r="Z22" s="116">
        <v>0</v>
      </c>
      <c r="AA22" s="118">
        <v>0.11</v>
      </c>
      <c r="AB22" s="118">
        <v>0.04</v>
      </c>
      <c r="AC22" s="118">
        <v>0.03</v>
      </c>
      <c r="AD22" s="118">
        <f t="shared" si="0"/>
        <v>0.31</v>
      </c>
    </row>
    <row r="23" spans="1:30" ht="15.75" x14ac:dyDescent="0.25">
      <c r="A23" s="115">
        <v>21</v>
      </c>
      <c r="B23" s="121"/>
      <c r="C23" s="116">
        <v>614</v>
      </c>
      <c r="D23" s="117">
        <v>12.429251081265647</v>
      </c>
      <c r="E23" s="106">
        <v>919</v>
      </c>
      <c r="F23" s="106">
        <f t="shared" si="1"/>
        <v>1797.6</v>
      </c>
      <c r="G23" s="106">
        <v>878.6</v>
      </c>
      <c r="H23" s="107">
        <v>0.63123150466651479</v>
      </c>
      <c r="I23" s="110" t="s">
        <v>255</v>
      </c>
      <c r="J23" s="109" t="s">
        <v>304</v>
      </c>
      <c r="K23" s="109" t="s">
        <v>348</v>
      </c>
      <c r="L23" s="109">
        <v>1473.6</v>
      </c>
      <c r="M23" s="116">
        <v>-1.63</v>
      </c>
      <c r="N23" s="116">
        <v>-4.0999999999999996</v>
      </c>
      <c r="O23" s="118">
        <v>0.24</v>
      </c>
      <c r="P23" s="118">
        <v>0.09</v>
      </c>
      <c r="Q23" s="118">
        <v>7.0000000000000007E-2</v>
      </c>
      <c r="R23" s="118">
        <v>0.19</v>
      </c>
      <c r="S23" s="118">
        <v>0.2</v>
      </c>
      <c r="T23" s="116">
        <v>0</v>
      </c>
      <c r="U23" s="118">
        <v>0.05</v>
      </c>
      <c r="V23" s="116">
        <v>0</v>
      </c>
      <c r="W23" s="116">
        <v>0</v>
      </c>
      <c r="X23" s="116">
        <v>0</v>
      </c>
      <c r="Y23" s="116">
        <v>0</v>
      </c>
      <c r="Z23" s="116">
        <v>0</v>
      </c>
      <c r="AA23" s="118">
        <v>0.1</v>
      </c>
      <c r="AB23" s="118">
        <v>0.04</v>
      </c>
      <c r="AC23" s="118">
        <v>0.03</v>
      </c>
      <c r="AD23" s="118">
        <f t="shared" si="0"/>
        <v>0.25</v>
      </c>
    </row>
    <row r="24" spans="1:30" ht="15.75" x14ac:dyDescent="0.25">
      <c r="A24" s="115">
        <v>22</v>
      </c>
      <c r="B24" s="121"/>
      <c r="C24" s="116">
        <v>627</v>
      </c>
      <c r="D24" s="117">
        <v>12.450445859872611</v>
      </c>
      <c r="E24" s="106">
        <v>86</v>
      </c>
      <c r="F24" s="106">
        <f t="shared" si="1"/>
        <v>714</v>
      </c>
      <c r="G24" s="106">
        <v>628</v>
      </c>
      <c r="H24" s="107">
        <v>0.6343949044585987</v>
      </c>
      <c r="I24" s="110" t="s">
        <v>262</v>
      </c>
      <c r="J24" s="109" t="s">
        <v>295</v>
      </c>
      <c r="K24" s="109" t="s">
        <v>347</v>
      </c>
      <c r="L24" s="109">
        <v>484.4</v>
      </c>
      <c r="M24" s="116">
        <v>-2.25</v>
      </c>
      <c r="N24" s="116">
        <v>-10.15</v>
      </c>
      <c r="O24" s="118">
        <v>0.36</v>
      </c>
      <c r="P24" s="118">
        <v>0.22</v>
      </c>
      <c r="Q24" s="118">
        <v>7.0000000000000007E-2</v>
      </c>
      <c r="R24" s="118">
        <v>0.14000000000000001</v>
      </c>
      <c r="S24" s="118">
        <v>0.1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8">
        <v>0.1</v>
      </c>
      <c r="AB24" s="116">
        <v>0</v>
      </c>
      <c r="AC24" s="118">
        <v>0.01</v>
      </c>
      <c r="AD24" s="118">
        <f t="shared" si="0"/>
        <v>0.1</v>
      </c>
    </row>
    <row r="25" spans="1:30" ht="31.5" x14ac:dyDescent="0.25">
      <c r="A25" s="115">
        <v>23</v>
      </c>
      <c r="B25" s="121"/>
      <c r="C25" s="116">
        <v>615</v>
      </c>
      <c r="D25" s="117">
        <v>12.571852947871612</v>
      </c>
      <c r="E25" s="106">
        <v>919</v>
      </c>
      <c r="F25" s="106">
        <f t="shared" si="1"/>
        <v>1797.6</v>
      </c>
      <c r="G25" s="106">
        <v>878.6</v>
      </c>
      <c r="H25" s="107">
        <v>0.65251536535397214</v>
      </c>
      <c r="I25" s="110" t="s">
        <v>260</v>
      </c>
      <c r="J25" s="109" t="s">
        <v>304</v>
      </c>
      <c r="K25" s="109" t="s">
        <v>348</v>
      </c>
      <c r="L25" s="109">
        <v>1492.3</v>
      </c>
      <c r="M25" s="116">
        <v>0.33</v>
      </c>
      <c r="N25" s="116">
        <v>-5.42</v>
      </c>
      <c r="O25" s="118">
        <v>0.16</v>
      </c>
      <c r="P25" s="118">
        <v>0.08</v>
      </c>
      <c r="Q25" s="118">
        <v>0.03</v>
      </c>
      <c r="R25" s="118">
        <v>0.18</v>
      </c>
      <c r="S25" s="118">
        <v>0.36</v>
      </c>
      <c r="T25" s="116">
        <v>0</v>
      </c>
      <c r="U25" s="118">
        <v>0.04</v>
      </c>
      <c r="V25" s="116">
        <v>0</v>
      </c>
      <c r="W25" s="116">
        <v>0</v>
      </c>
      <c r="X25" s="116">
        <v>0</v>
      </c>
      <c r="Y25" s="118">
        <v>0.03</v>
      </c>
      <c r="Z25" s="116">
        <v>0</v>
      </c>
      <c r="AA25" s="118">
        <v>7.0000000000000007E-2</v>
      </c>
      <c r="AB25" s="118">
        <v>0.03</v>
      </c>
      <c r="AC25" s="118">
        <v>0.02</v>
      </c>
      <c r="AD25" s="118">
        <f t="shared" si="0"/>
        <v>0.42999999999999994</v>
      </c>
    </row>
    <row r="26" spans="1:30" ht="15.75" x14ac:dyDescent="0.25">
      <c r="A26" s="115">
        <v>24</v>
      </c>
      <c r="B26" s="121"/>
      <c r="C26" s="116">
        <v>618</v>
      </c>
      <c r="D26" s="117">
        <v>12.584221686746986</v>
      </c>
      <c r="E26" s="106">
        <v>350</v>
      </c>
      <c r="F26" s="106">
        <f t="shared" si="1"/>
        <v>1180</v>
      </c>
      <c r="G26" s="106">
        <v>830</v>
      </c>
      <c r="H26" s="107">
        <v>0.65436144578313249</v>
      </c>
      <c r="I26" s="108" t="s">
        <v>256</v>
      </c>
      <c r="J26" s="109" t="s">
        <v>307</v>
      </c>
      <c r="K26" s="109" t="s">
        <v>350</v>
      </c>
      <c r="L26" s="109">
        <v>893.12</v>
      </c>
      <c r="M26" s="116">
        <v>-7.49</v>
      </c>
      <c r="N26" s="116">
        <v>-8.5299999999999994</v>
      </c>
      <c r="O26" s="118">
        <v>0.39</v>
      </c>
      <c r="P26" s="118">
        <v>0.2</v>
      </c>
      <c r="Q26" s="118">
        <v>0.08</v>
      </c>
      <c r="R26" s="118">
        <v>0.09</v>
      </c>
      <c r="S26" s="118">
        <v>0.17</v>
      </c>
      <c r="T26" s="116">
        <v>0</v>
      </c>
      <c r="U26" s="116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8">
        <v>0.06</v>
      </c>
      <c r="AB26" s="116">
        <v>0</v>
      </c>
      <c r="AC26" s="118">
        <v>0.01</v>
      </c>
      <c r="AD26" s="118">
        <f t="shared" si="0"/>
        <v>0.17</v>
      </c>
    </row>
    <row r="27" spans="1:30" ht="15.75" x14ac:dyDescent="0.25">
      <c r="A27" s="115">
        <v>25</v>
      </c>
      <c r="B27" s="121"/>
      <c r="C27" s="116">
        <v>626</v>
      </c>
      <c r="D27" s="117">
        <v>13.52009872611465</v>
      </c>
      <c r="E27" s="106">
        <v>240</v>
      </c>
      <c r="F27" s="106">
        <f t="shared" si="1"/>
        <v>868</v>
      </c>
      <c r="G27" s="106">
        <v>628</v>
      </c>
      <c r="H27" s="107">
        <v>0.79404458598726113</v>
      </c>
      <c r="I27" s="110" t="s">
        <v>263</v>
      </c>
      <c r="J27" s="109" t="s">
        <v>296</v>
      </c>
      <c r="K27" s="109" t="s">
        <v>347</v>
      </c>
      <c r="L27" s="109">
        <v>738.66</v>
      </c>
      <c r="M27" s="116">
        <v>-5.15</v>
      </c>
      <c r="N27" s="116">
        <v>-13.16</v>
      </c>
      <c r="O27" s="118">
        <v>0.34</v>
      </c>
      <c r="P27" s="118">
        <v>0.26</v>
      </c>
      <c r="Q27" s="118">
        <v>0.06</v>
      </c>
      <c r="R27" s="118">
        <v>0.12</v>
      </c>
      <c r="S27" s="118">
        <v>0.16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8">
        <v>0.06</v>
      </c>
      <c r="AB27" s="116">
        <v>0</v>
      </c>
      <c r="AC27" s="116">
        <v>0</v>
      </c>
      <c r="AD27" s="118">
        <f t="shared" si="0"/>
        <v>0.16</v>
      </c>
    </row>
    <row r="28" spans="1:30" ht="15.75" x14ac:dyDescent="0.25">
      <c r="A28" s="115">
        <v>26</v>
      </c>
      <c r="B28" s="121"/>
      <c r="C28" s="116">
        <v>617</v>
      </c>
      <c r="D28" s="117">
        <v>13.823453571428571</v>
      </c>
      <c r="E28" s="106">
        <v>440</v>
      </c>
      <c r="F28" s="106">
        <f t="shared" si="1"/>
        <v>1560</v>
      </c>
      <c r="G28" s="106">
        <v>1120</v>
      </c>
      <c r="H28" s="107">
        <v>0.83932142857142855</v>
      </c>
      <c r="I28" s="110" t="s">
        <v>264</v>
      </c>
      <c r="J28" s="109" t="s">
        <v>308</v>
      </c>
      <c r="K28" s="109" t="s">
        <v>350</v>
      </c>
      <c r="L28" s="109">
        <v>1380.04</v>
      </c>
      <c r="M28" s="116">
        <v>-2.64</v>
      </c>
      <c r="N28" s="116">
        <v>-9.7100000000000009</v>
      </c>
      <c r="O28" s="118">
        <v>0.33</v>
      </c>
      <c r="P28" s="118">
        <v>0.16</v>
      </c>
      <c r="Q28" s="118">
        <v>0.04</v>
      </c>
      <c r="R28" s="118">
        <v>0.23</v>
      </c>
      <c r="S28" s="118">
        <v>0.11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8">
        <v>0.11</v>
      </c>
      <c r="AB28" s="116">
        <v>0</v>
      </c>
      <c r="AC28" s="118">
        <v>0.01</v>
      </c>
      <c r="AD28" s="118">
        <f t="shared" si="0"/>
        <v>0.11</v>
      </c>
    </row>
    <row r="29" spans="1:30" ht="15.75" x14ac:dyDescent="0.25">
      <c r="A29" s="115">
        <v>27</v>
      </c>
      <c r="B29" s="121"/>
      <c r="C29" s="116">
        <v>619</v>
      </c>
      <c r="D29" s="117">
        <v>14.557022423083609</v>
      </c>
      <c r="E29" s="106">
        <v>306.5</v>
      </c>
      <c r="F29" s="106">
        <f t="shared" si="1"/>
        <v>881.8</v>
      </c>
      <c r="G29" s="106">
        <v>575.29999999999995</v>
      </c>
      <c r="H29" s="107">
        <v>0.94880931687815062</v>
      </c>
      <c r="I29" s="110" t="s">
        <v>265</v>
      </c>
      <c r="J29" s="109" t="s">
        <v>309</v>
      </c>
      <c r="K29" s="109" t="s">
        <v>350</v>
      </c>
      <c r="L29" s="109">
        <v>852.35</v>
      </c>
      <c r="M29" s="116">
        <v>-2.68</v>
      </c>
      <c r="N29" s="116">
        <v>-9.36</v>
      </c>
      <c r="O29" s="118">
        <v>0.32</v>
      </c>
      <c r="P29" s="118">
        <v>0.23</v>
      </c>
      <c r="Q29" s="118">
        <v>0.05</v>
      </c>
      <c r="R29" s="118">
        <v>0.13</v>
      </c>
      <c r="S29" s="118">
        <v>0.12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8">
        <v>0.14000000000000001</v>
      </c>
      <c r="AB29" s="116">
        <v>0</v>
      </c>
      <c r="AC29" s="116">
        <v>0</v>
      </c>
      <c r="AD29" s="118">
        <f t="shared" si="0"/>
        <v>0.12</v>
      </c>
    </row>
    <row r="30" spans="1:30" ht="15.75" x14ac:dyDescent="0.25">
      <c r="A30" s="115">
        <v>28</v>
      </c>
      <c r="B30" s="121"/>
      <c r="C30" s="116">
        <v>516</v>
      </c>
      <c r="D30" s="117">
        <v>14.765999999999998</v>
      </c>
      <c r="E30" s="106"/>
      <c r="F30" s="106">
        <v>1035</v>
      </c>
      <c r="G30" s="106"/>
      <c r="H30" s="107">
        <v>0.98</v>
      </c>
      <c r="I30" s="110" t="s">
        <v>266</v>
      </c>
      <c r="J30" s="109" t="s">
        <v>297</v>
      </c>
      <c r="K30" s="109" t="s">
        <v>347</v>
      </c>
      <c r="L30" s="109">
        <v>1016.3199999999999</v>
      </c>
      <c r="M30" s="116">
        <v>-2.38</v>
      </c>
      <c r="N30" s="116">
        <v>-9.5</v>
      </c>
      <c r="O30" s="118">
        <v>0.3</v>
      </c>
      <c r="P30" s="118">
        <v>0.16</v>
      </c>
      <c r="Q30" s="118">
        <v>0.05</v>
      </c>
      <c r="R30" s="118">
        <v>0.23</v>
      </c>
      <c r="S30" s="118">
        <v>0.08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8">
        <v>0.04</v>
      </c>
      <c r="Z30" s="116">
        <v>0</v>
      </c>
      <c r="AA30" s="118">
        <v>0.14000000000000001</v>
      </c>
      <c r="AB30" s="116">
        <v>0</v>
      </c>
      <c r="AC30" s="116">
        <v>0</v>
      </c>
      <c r="AD30" s="118">
        <f t="shared" si="0"/>
        <v>0.12</v>
      </c>
    </row>
    <row r="31" spans="1:30" ht="15.75" x14ac:dyDescent="0.25">
      <c r="A31" s="115">
        <v>29</v>
      </c>
      <c r="B31" s="121"/>
      <c r="C31" s="116">
        <v>620</v>
      </c>
      <c r="D31" s="117">
        <v>14.767234486354944</v>
      </c>
      <c r="E31" s="106">
        <v>306.5</v>
      </c>
      <c r="F31" s="106">
        <f>E31+G31</f>
        <v>881.8</v>
      </c>
      <c r="G31" s="106">
        <v>575.29999999999995</v>
      </c>
      <c r="H31" s="107">
        <v>0.98018425169476797</v>
      </c>
      <c r="I31" s="110" t="s">
        <v>264</v>
      </c>
      <c r="J31" s="109" t="s">
        <v>309</v>
      </c>
      <c r="K31" s="109" t="s">
        <v>350</v>
      </c>
      <c r="L31" s="109">
        <v>870.4</v>
      </c>
      <c r="M31" s="116">
        <v>-2.5499999999999998</v>
      </c>
      <c r="N31" s="116">
        <v>-10.17</v>
      </c>
      <c r="O31" s="118">
        <v>0.36</v>
      </c>
      <c r="P31" s="118">
        <v>0.17</v>
      </c>
      <c r="Q31" s="118">
        <v>0.05</v>
      </c>
      <c r="R31" s="118">
        <v>0.18</v>
      </c>
      <c r="S31" s="118">
        <v>0.09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8">
        <v>0.14000000000000001</v>
      </c>
      <c r="AB31" s="116">
        <v>0</v>
      </c>
      <c r="AC31" s="118">
        <v>0.02</v>
      </c>
      <c r="AD31" s="118">
        <f t="shared" si="0"/>
        <v>0.09</v>
      </c>
    </row>
    <row r="32" spans="1:30" ht="15" customHeight="1" x14ac:dyDescent="0.25">
      <c r="A32" s="115">
        <v>30</v>
      </c>
      <c r="B32" s="121" t="s">
        <v>225</v>
      </c>
      <c r="C32" s="116">
        <v>501</v>
      </c>
      <c r="D32" s="117">
        <v>16.083333333333332</v>
      </c>
      <c r="E32" s="106">
        <v>1950.8666666666668</v>
      </c>
      <c r="F32" s="106">
        <v>2840</v>
      </c>
      <c r="G32" s="106">
        <v>889.13333333333333</v>
      </c>
      <c r="H32" s="107">
        <v>0.16666666666666666</v>
      </c>
      <c r="I32" s="110" t="s">
        <v>266</v>
      </c>
      <c r="J32" s="109" t="s">
        <v>311</v>
      </c>
      <c r="K32" s="109" t="s">
        <v>355</v>
      </c>
      <c r="L32" s="109">
        <v>2203.9499999999998</v>
      </c>
      <c r="M32" s="116">
        <v>-1.05</v>
      </c>
      <c r="N32" s="116">
        <v>-8.9499999999999993</v>
      </c>
      <c r="O32" s="118">
        <v>0.26</v>
      </c>
      <c r="P32" s="118">
        <v>0.15</v>
      </c>
      <c r="Q32" s="118">
        <v>0.05</v>
      </c>
      <c r="R32" s="118">
        <v>0.23</v>
      </c>
      <c r="S32" s="118">
        <v>0.13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8">
        <v>0.02</v>
      </c>
      <c r="AA32" s="118">
        <v>0.17</v>
      </c>
      <c r="AB32" s="116">
        <v>0</v>
      </c>
      <c r="AC32" s="116">
        <v>0</v>
      </c>
      <c r="AD32" s="118">
        <f t="shared" si="0"/>
        <v>0.13</v>
      </c>
    </row>
    <row r="33" spans="1:30" ht="15.75" x14ac:dyDescent="0.25">
      <c r="A33" s="115">
        <v>31</v>
      </c>
      <c r="B33" s="121"/>
      <c r="C33" s="116">
        <v>508</v>
      </c>
      <c r="D33" s="117">
        <v>16.477777777777778</v>
      </c>
      <c r="E33" s="106">
        <v>934</v>
      </c>
      <c r="F33" s="106">
        <f t="shared" ref="F33:F50" si="2">E33+G33</f>
        <v>2250</v>
      </c>
      <c r="G33" s="106">
        <v>1316</v>
      </c>
      <c r="H33" s="107">
        <v>0.22222222222222221</v>
      </c>
      <c r="I33" s="108" t="s">
        <v>267</v>
      </c>
      <c r="J33" s="109" t="s">
        <v>298</v>
      </c>
      <c r="K33" s="109" t="s">
        <v>347</v>
      </c>
      <c r="L33" s="109">
        <v>1059.8800000000001</v>
      </c>
      <c r="M33" s="116">
        <v>-2.0499999999999998</v>
      </c>
      <c r="N33" s="116">
        <v>-9.76</v>
      </c>
      <c r="O33" s="118">
        <v>0.33</v>
      </c>
      <c r="P33" s="118">
        <v>0.19</v>
      </c>
      <c r="Q33" s="118">
        <v>0.06</v>
      </c>
      <c r="R33" s="118">
        <v>0.11</v>
      </c>
      <c r="S33" s="118">
        <v>0.13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8">
        <v>0.17</v>
      </c>
      <c r="AB33" s="116">
        <v>0</v>
      </c>
      <c r="AC33" s="116">
        <v>0</v>
      </c>
      <c r="AD33" s="118">
        <f t="shared" si="0"/>
        <v>0.13</v>
      </c>
    </row>
    <row r="34" spans="1:30" ht="15.75" x14ac:dyDescent="0.25">
      <c r="A34" s="115">
        <v>32</v>
      </c>
      <c r="B34" s="121"/>
      <c r="C34" s="116">
        <v>509</v>
      </c>
      <c r="D34" s="117">
        <v>16.477777777777778</v>
      </c>
      <c r="E34" s="106">
        <v>934</v>
      </c>
      <c r="F34" s="106">
        <f t="shared" si="2"/>
        <v>2250</v>
      </c>
      <c r="G34" s="106">
        <v>1316</v>
      </c>
      <c r="H34" s="107">
        <v>0.22222222222222221</v>
      </c>
      <c r="I34" s="108" t="s">
        <v>268</v>
      </c>
      <c r="J34" s="109" t="s">
        <v>298</v>
      </c>
      <c r="K34" s="109" t="s">
        <v>347</v>
      </c>
      <c r="L34" s="109">
        <v>1078.98</v>
      </c>
      <c r="M34" s="116">
        <v>-1.72</v>
      </c>
      <c r="N34" s="116">
        <v>-9.14</v>
      </c>
      <c r="O34" s="118">
        <v>0.32</v>
      </c>
      <c r="P34" s="118">
        <v>0.28000000000000003</v>
      </c>
      <c r="Q34" s="118">
        <v>0.08</v>
      </c>
      <c r="R34" s="118">
        <v>0.08</v>
      </c>
      <c r="S34" s="118">
        <v>0.16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8">
        <v>0.08</v>
      </c>
      <c r="AB34" s="116">
        <v>0</v>
      </c>
      <c r="AC34" s="116">
        <v>0</v>
      </c>
      <c r="AD34" s="118">
        <f t="shared" si="0"/>
        <v>0.16</v>
      </c>
    </row>
    <row r="35" spans="1:30" ht="15.75" x14ac:dyDescent="0.25">
      <c r="A35" s="115">
        <v>33</v>
      </c>
      <c r="B35" s="121"/>
      <c r="C35" s="116">
        <v>517</v>
      </c>
      <c r="D35" s="117">
        <v>16.872222222222224</v>
      </c>
      <c r="E35" s="106">
        <v>1035</v>
      </c>
      <c r="F35" s="106">
        <f t="shared" si="2"/>
        <v>2562</v>
      </c>
      <c r="G35" s="106">
        <v>1527</v>
      </c>
      <c r="H35" s="107">
        <v>0.27777777777777779</v>
      </c>
      <c r="I35" s="110" t="s">
        <v>266</v>
      </c>
      <c r="J35" s="109" t="s">
        <v>297</v>
      </c>
      <c r="K35" s="109" t="s">
        <v>347</v>
      </c>
      <c r="L35" s="109">
        <v>1254.1600000000001</v>
      </c>
      <c r="M35" s="116">
        <v>-2.17</v>
      </c>
      <c r="N35" s="116">
        <v>-9.1</v>
      </c>
      <c r="O35" s="118">
        <v>0.35</v>
      </c>
      <c r="P35" s="118">
        <v>0.18</v>
      </c>
      <c r="Q35" s="118">
        <v>0.08</v>
      </c>
      <c r="R35" s="118">
        <v>0.15</v>
      </c>
      <c r="S35" s="118">
        <v>0.11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8">
        <v>0.13</v>
      </c>
      <c r="AB35" s="116">
        <v>0</v>
      </c>
      <c r="AC35" s="116">
        <v>0</v>
      </c>
      <c r="AD35" s="118">
        <f t="shared" si="0"/>
        <v>0.11</v>
      </c>
    </row>
    <row r="36" spans="1:30" ht="15.75" x14ac:dyDescent="0.25">
      <c r="A36" s="115">
        <v>34</v>
      </c>
      <c r="B36" s="121"/>
      <c r="C36" s="116">
        <v>510</v>
      </c>
      <c r="D36" s="117">
        <v>17.266666666666666</v>
      </c>
      <c r="E36" s="106">
        <v>934</v>
      </c>
      <c r="F36" s="106">
        <f t="shared" si="2"/>
        <v>2250</v>
      </c>
      <c r="G36" s="106">
        <v>1316</v>
      </c>
      <c r="H36" s="107">
        <v>0.33333333333333331</v>
      </c>
      <c r="I36" s="108" t="s">
        <v>252</v>
      </c>
      <c r="J36" s="109" t="s">
        <v>298</v>
      </c>
      <c r="K36" s="109" t="s">
        <v>347</v>
      </c>
      <c r="L36" s="109">
        <v>1473.36</v>
      </c>
      <c r="M36" s="116">
        <v>-2.75</v>
      </c>
      <c r="N36" s="116">
        <v>-9.02</v>
      </c>
      <c r="O36" s="118">
        <v>0.35</v>
      </c>
      <c r="P36" s="118">
        <v>0.21</v>
      </c>
      <c r="Q36" s="118">
        <v>0.09</v>
      </c>
      <c r="R36" s="118">
        <v>0.08</v>
      </c>
      <c r="S36" s="118">
        <v>0.18</v>
      </c>
      <c r="T36" s="116">
        <v>0</v>
      </c>
      <c r="U36" s="116">
        <v>0</v>
      </c>
      <c r="V36" s="116">
        <v>0</v>
      </c>
      <c r="W36" s="116">
        <v>0</v>
      </c>
      <c r="X36" s="116">
        <v>0</v>
      </c>
      <c r="Y36" s="116">
        <v>0</v>
      </c>
      <c r="Z36" s="116">
        <v>0</v>
      </c>
      <c r="AA36" s="118">
        <v>0.1</v>
      </c>
      <c r="AB36" s="116">
        <v>0</v>
      </c>
      <c r="AC36" s="116">
        <v>0</v>
      </c>
      <c r="AD36" s="118">
        <f t="shared" si="0"/>
        <v>0.18</v>
      </c>
    </row>
    <row r="37" spans="1:30" ht="15.75" x14ac:dyDescent="0.25">
      <c r="A37" s="115">
        <v>35</v>
      </c>
      <c r="B37" s="121"/>
      <c r="C37" s="116">
        <v>513</v>
      </c>
      <c r="D37" s="117">
        <v>17.661111111111111</v>
      </c>
      <c r="E37" s="106">
        <v>921</v>
      </c>
      <c r="F37" s="106">
        <f t="shared" si="2"/>
        <v>1750</v>
      </c>
      <c r="G37" s="106">
        <v>829</v>
      </c>
      <c r="H37" s="107">
        <v>0.3888888888888889</v>
      </c>
      <c r="I37" s="110" t="s">
        <v>269</v>
      </c>
      <c r="J37" s="109" t="s">
        <v>299</v>
      </c>
      <c r="K37" s="109" t="s">
        <v>347</v>
      </c>
      <c r="L37" s="109">
        <v>1300.07</v>
      </c>
      <c r="M37" s="116">
        <v>-3.61</v>
      </c>
      <c r="N37" s="116">
        <v>-8.51</v>
      </c>
      <c r="O37" s="118">
        <v>0.31</v>
      </c>
      <c r="P37" s="118">
        <v>0.19</v>
      </c>
      <c r="Q37" s="118">
        <v>0.06</v>
      </c>
      <c r="R37" s="118">
        <v>0.16</v>
      </c>
      <c r="S37" s="118">
        <v>0.12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8">
        <v>0.16</v>
      </c>
      <c r="AB37" s="116">
        <v>0</v>
      </c>
      <c r="AC37" s="116">
        <v>0</v>
      </c>
      <c r="AD37" s="118">
        <f t="shared" si="0"/>
        <v>0.12</v>
      </c>
    </row>
    <row r="38" spans="1:30" ht="15.75" x14ac:dyDescent="0.25">
      <c r="A38" s="115">
        <v>36</v>
      </c>
      <c r="B38" s="121"/>
      <c r="C38" s="116">
        <v>511</v>
      </c>
      <c r="D38" s="117">
        <v>18.055555555555557</v>
      </c>
      <c r="E38" s="106">
        <v>934</v>
      </c>
      <c r="F38" s="106">
        <f t="shared" si="2"/>
        <v>2250</v>
      </c>
      <c r="G38" s="106">
        <v>1316</v>
      </c>
      <c r="H38" s="107">
        <v>0.44444444444444442</v>
      </c>
      <c r="I38" s="108" t="s">
        <v>256</v>
      </c>
      <c r="J38" s="109" t="s">
        <v>298</v>
      </c>
      <c r="K38" s="109" t="s">
        <v>347</v>
      </c>
      <c r="L38" s="109">
        <v>1261.6099999999999</v>
      </c>
      <c r="M38" s="116">
        <v>-2.83</v>
      </c>
      <c r="N38" s="116">
        <v>-9.5</v>
      </c>
      <c r="O38" s="118">
        <v>0.34</v>
      </c>
      <c r="P38" s="118">
        <v>0.23</v>
      </c>
      <c r="Q38" s="118">
        <v>7.0000000000000007E-2</v>
      </c>
      <c r="R38" s="118">
        <v>0.08</v>
      </c>
      <c r="S38" s="118">
        <v>0.17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8">
        <v>0.1</v>
      </c>
      <c r="AB38" s="116">
        <v>0</v>
      </c>
      <c r="AC38" s="116">
        <v>0</v>
      </c>
      <c r="AD38" s="118">
        <f t="shared" si="0"/>
        <v>0.17</v>
      </c>
    </row>
    <row r="39" spans="1:30" ht="15.75" x14ac:dyDescent="0.25">
      <c r="A39" s="115">
        <v>37</v>
      </c>
      <c r="B39" s="121"/>
      <c r="C39" s="116">
        <v>512</v>
      </c>
      <c r="D39" s="117">
        <v>18.055555555555557</v>
      </c>
      <c r="E39" s="106">
        <v>934</v>
      </c>
      <c r="F39" s="106">
        <f t="shared" si="2"/>
        <v>2250</v>
      </c>
      <c r="G39" s="106">
        <v>1316</v>
      </c>
      <c r="H39" s="107">
        <v>0.44444444444444442</v>
      </c>
      <c r="I39" s="110" t="s">
        <v>270</v>
      </c>
      <c r="J39" s="109" t="s">
        <v>298</v>
      </c>
      <c r="K39" s="109" t="s">
        <v>347</v>
      </c>
      <c r="L39" s="109">
        <v>1317.15</v>
      </c>
      <c r="M39" s="116">
        <v>-2.34</v>
      </c>
      <c r="N39" s="116">
        <v>-9.4600000000000009</v>
      </c>
      <c r="O39" s="118">
        <v>0.4</v>
      </c>
      <c r="P39" s="118">
        <v>0.27</v>
      </c>
      <c r="Q39" s="118">
        <v>7.0000000000000007E-2</v>
      </c>
      <c r="R39" s="118">
        <v>0.06</v>
      </c>
      <c r="S39" s="118">
        <v>0.14000000000000001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8">
        <v>0.06</v>
      </c>
      <c r="AB39" s="116">
        <v>0</v>
      </c>
      <c r="AC39" s="116">
        <v>0</v>
      </c>
      <c r="AD39" s="118">
        <f t="shared" si="0"/>
        <v>0.14000000000000001</v>
      </c>
    </row>
    <row r="40" spans="1:30" ht="15.75" x14ac:dyDescent="0.25">
      <c r="A40" s="115">
        <v>38</v>
      </c>
      <c r="B40" s="121"/>
      <c r="C40" s="116">
        <v>502</v>
      </c>
      <c r="D40" s="117">
        <v>18.45</v>
      </c>
      <c r="E40" s="106">
        <v>976</v>
      </c>
      <c r="F40" s="106">
        <f t="shared" si="2"/>
        <v>2266</v>
      </c>
      <c r="G40" s="106">
        <v>1290</v>
      </c>
      <c r="H40" s="107">
        <v>0.5</v>
      </c>
      <c r="I40" s="110" t="s">
        <v>255</v>
      </c>
      <c r="J40" s="109" t="s">
        <v>310</v>
      </c>
      <c r="K40" s="109" t="s">
        <v>350</v>
      </c>
      <c r="L40" s="109">
        <v>1445.45</v>
      </c>
      <c r="M40" s="116">
        <v>-2.42</v>
      </c>
      <c r="N40" s="116">
        <v>-8.2100000000000009</v>
      </c>
      <c r="O40" s="118">
        <v>0.25</v>
      </c>
      <c r="P40" s="118">
        <v>0.1</v>
      </c>
      <c r="Q40" s="118">
        <v>0.04</v>
      </c>
      <c r="R40" s="118">
        <v>0.2</v>
      </c>
      <c r="S40" s="118">
        <v>0.26</v>
      </c>
      <c r="T40" s="116">
        <v>0</v>
      </c>
      <c r="U40" s="116">
        <v>0</v>
      </c>
      <c r="V40" s="116">
        <v>0</v>
      </c>
      <c r="W40" s="116">
        <v>0</v>
      </c>
      <c r="X40" s="116">
        <v>0</v>
      </c>
      <c r="Y40" s="116">
        <v>0</v>
      </c>
      <c r="Z40" s="118">
        <v>0.02</v>
      </c>
      <c r="AA40" s="118">
        <v>0.13</v>
      </c>
      <c r="AB40" s="116">
        <v>0</v>
      </c>
      <c r="AC40" s="116">
        <v>0</v>
      </c>
      <c r="AD40" s="118">
        <f t="shared" si="0"/>
        <v>0.26</v>
      </c>
    </row>
    <row r="41" spans="1:30" ht="15.75" x14ac:dyDescent="0.25">
      <c r="A41" s="115">
        <v>39</v>
      </c>
      <c r="B41" s="121"/>
      <c r="C41" s="116">
        <v>514</v>
      </c>
      <c r="D41" s="117">
        <v>18.45</v>
      </c>
      <c r="E41" s="106">
        <v>921</v>
      </c>
      <c r="F41" s="106">
        <f t="shared" si="2"/>
        <v>1750</v>
      </c>
      <c r="G41" s="106">
        <v>829</v>
      </c>
      <c r="H41" s="107">
        <v>0.5</v>
      </c>
      <c r="I41" s="108" t="s">
        <v>252</v>
      </c>
      <c r="J41" s="109" t="s">
        <v>299</v>
      </c>
      <c r="K41" s="109" t="s">
        <v>347</v>
      </c>
      <c r="L41" s="109">
        <v>1402.81</v>
      </c>
      <c r="M41" s="116">
        <v>-1.73</v>
      </c>
      <c r="N41" s="116">
        <v>-9.5</v>
      </c>
      <c r="O41" s="118">
        <v>0.33</v>
      </c>
      <c r="P41" s="118">
        <v>0.18</v>
      </c>
      <c r="Q41" s="118">
        <v>0.05</v>
      </c>
      <c r="R41" s="118">
        <v>0.15</v>
      </c>
      <c r="S41" s="118">
        <v>0.13</v>
      </c>
      <c r="T41" s="116">
        <v>0</v>
      </c>
      <c r="U41" s="116">
        <v>0</v>
      </c>
      <c r="V41" s="116">
        <v>0</v>
      </c>
      <c r="W41" s="116">
        <v>0</v>
      </c>
      <c r="X41" s="116">
        <v>0</v>
      </c>
      <c r="Y41" s="116">
        <v>0</v>
      </c>
      <c r="Z41" s="116">
        <v>0</v>
      </c>
      <c r="AA41" s="118">
        <v>0.16</v>
      </c>
      <c r="AB41" s="116">
        <v>0</v>
      </c>
      <c r="AC41" s="116">
        <v>0</v>
      </c>
      <c r="AD41" s="118">
        <f t="shared" si="0"/>
        <v>0.13</v>
      </c>
    </row>
    <row r="42" spans="1:30" ht="15.75" x14ac:dyDescent="0.25">
      <c r="A42" s="115">
        <v>40</v>
      </c>
      <c r="B42" s="121"/>
      <c r="C42" s="116">
        <v>503</v>
      </c>
      <c r="D42" s="117">
        <v>18.844444444444445</v>
      </c>
      <c r="E42" s="106">
        <v>976</v>
      </c>
      <c r="F42" s="106">
        <f t="shared" si="2"/>
        <v>2266</v>
      </c>
      <c r="G42" s="106">
        <v>1290</v>
      </c>
      <c r="H42" s="107">
        <v>0.55555555555555558</v>
      </c>
      <c r="I42" s="110" t="s">
        <v>271</v>
      </c>
      <c r="J42" s="109" t="s">
        <v>310</v>
      </c>
      <c r="K42" s="109" t="s">
        <v>350</v>
      </c>
      <c r="L42" s="109">
        <v>1483.27</v>
      </c>
      <c r="M42" s="116">
        <v>-1.1000000000000001</v>
      </c>
      <c r="N42" s="116">
        <v>-8.81</v>
      </c>
      <c r="O42" s="118">
        <v>0.33</v>
      </c>
      <c r="P42" s="118">
        <v>0.22</v>
      </c>
      <c r="Q42" s="118">
        <v>0.05</v>
      </c>
      <c r="R42" s="118">
        <v>0.13</v>
      </c>
      <c r="S42" s="118">
        <v>0.09</v>
      </c>
      <c r="T42" s="116">
        <v>0</v>
      </c>
      <c r="U42" s="116">
        <v>0</v>
      </c>
      <c r="V42" s="116">
        <v>0</v>
      </c>
      <c r="W42" s="116">
        <v>0</v>
      </c>
      <c r="X42" s="116">
        <v>0</v>
      </c>
      <c r="Y42" s="116">
        <v>0</v>
      </c>
      <c r="Z42" s="116">
        <v>0</v>
      </c>
      <c r="AA42" s="118">
        <v>0.17</v>
      </c>
      <c r="AB42" s="116">
        <v>0</v>
      </c>
      <c r="AC42" s="116">
        <v>0</v>
      </c>
      <c r="AD42" s="118">
        <f t="shared" si="0"/>
        <v>0.09</v>
      </c>
    </row>
    <row r="43" spans="1:30" ht="15.75" x14ac:dyDescent="0.25">
      <c r="A43" s="115">
        <v>41</v>
      </c>
      <c r="B43" s="121"/>
      <c r="C43" s="116">
        <v>504</v>
      </c>
      <c r="D43" s="117">
        <v>19.238888888888891</v>
      </c>
      <c r="E43" s="106">
        <v>976</v>
      </c>
      <c r="F43" s="106">
        <f t="shared" si="2"/>
        <v>2266</v>
      </c>
      <c r="G43" s="106">
        <v>1290</v>
      </c>
      <c r="H43" s="107">
        <v>0.61111111111111116</v>
      </c>
      <c r="I43" s="110" t="s">
        <v>272</v>
      </c>
      <c r="J43" s="109" t="s">
        <v>310</v>
      </c>
      <c r="K43" s="109" t="s">
        <v>350</v>
      </c>
      <c r="L43" s="109">
        <v>1528</v>
      </c>
      <c r="M43" s="116">
        <v>-1.67</v>
      </c>
      <c r="N43" s="116">
        <v>-9.07</v>
      </c>
      <c r="O43" s="118">
        <v>0.28999999999999998</v>
      </c>
      <c r="P43" s="118">
        <v>0.15</v>
      </c>
      <c r="Q43" s="118">
        <v>0.04</v>
      </c>
      <c r="R43" s="118">
        <v>0.22</v>
      </c>
      <c r="S43" s="118">
        <v>0.13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8">
        <v>0.02</v>
      </c>
      <c r="AA43" s="118">
        <v>0.15</v>
      </c>
      <c r="AB43" s="116">
        <v>0</v>
      </c>
      <c r="AC43" s="116">
        <v>0</v>
      </c>
      <c r="AD43" s="118">
        <f t="shared" si="0"/>
        <v>0.13</v>
      </c>
    </row>
    <row r="44" spans="1:30" ht="15.75" x14ac:dyDescent="0.25">
      <c r="A44" s="115">
        <v>42</v>
      </c>
      <c r="B44" s="121"/>
      <c r="C44" s="116">
        <v>505</v>
      </c>
      <c r="D44" s="117">
        <v>19.633333333333333</v>
      </c>
      <c r="E44" s="106">
        <v>976</v>
      </c>
      <c r="F44" s="106">
        <f t="shared" si="2"/>
        <v>2266</v>
      </c>
      <c r="G44" s="106">
        <v>1290</v>
      </c>
      <c r="H44" s="107">
        <v>0.66666666666666663</v>
      </c>
      <c r="I44" s="110" t="s">
        <v>272</v>
      </c>
      <c r="J44" s="109" t="s">
        <v>310</v>
      </c>
      <c r="K44" s="109" t="s">
        <v>350</v>
      </c>
      <c r="L44" s="109">
        <v>1553.9</v>
      </c>
      <c r="M44" s="116">
        <v>-2.0099999999999998</v>
      </c>
      <c r="N44" s="116">
        <v>-9.0500000000000007</v>
      </c>
      <c r="O44" s="118">
        <v>0.35</v>
      </c>
      <c r="P44" s="118">
        <v>0.18</v>
      </c>
      <c r="Q44" s="118">
        <v>0.05</v>
      </c>
      <c r="R44" s="118">
        <v>0.17</v>
      </c>
      <c r="S44" s="118">
        <v>0.11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8">
        <v>0.14000000000000001</v>
      </c>
      <c r="AB44" s="116">
        <v>0</v>
      </c>
      <c r="AC44" s="116">
        <v>0</v>
      </c>
      <c r="AD44" s="118">
        <f t="shared" si="0"/>
        <v>0.11</v>
      </c>
    </row>
    <row r="45" spans="1:30" ht="15.75" x14ac:dyDescent="0.25">
      <c r="A45" s="115">
        <v>43</v>
      </c>
      <c r="B45" s="121"/>
      <c r="C45" s="116">
        <v>518</v>
      </c>
      <c r="D45" s="117">
        <v>19.633333333333333</v>
      </c>
      <c r="E45" s="106">
        <v>1065</v>
      </c>
      <c r="F45" s="106">
        <f t="shared" si="2"/>
        <v>2313</v>
      </c>
      <c r="G45" s="106">
        <v>1248</v>
      </c>
      <c r="H45" s="107">
        <v>0.66666666666666663</v>
      </c>
      <c r="I45" s="108" t="s">
        <v>252</v>
      </c>
      <c r="J45" s="109" t="s">
        <v>300</v>
      </c>
      <c r="K45" s="109" t="s">
        <v>347</v>
      </c>
      <c r="L45" s="109">
        <v>1695.8600000000001</v>
      </c>
      <c r="M45" s="116">
        <v>-2.88</v>
      </c>
      <c r="N45" s="116">
        <v>-8.4600000000000009</v>
      </c>
      <c r="O45" s="118">
        <v>0.33</v>
      </c>
      <c r="P45" s="118">
        <v>0.2</v>
      </c>
      <c r="Q45" s="118">
        <v>7.0000000000000007E-2</v>
      </c>
      <c r="R45" s="118">
        <v>7.0000000000000007E-2</v>
      </c>
      <c r="S45" s="118">
        <v>0.25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8">
        <v>0.01</v>
      </c>
      <c r="AA45" s="118">
        <v>0.06</v>
      </c>
      <c r="AB45" s="116">
        <v>0</v>
      </c>
      <c r="AC45" s="116">
        <v>0</v>
      </c>
      <c r="AD45" s="118">
        <f t="shared" si="0"/>
        <v>0.25</v>
      </c>
    </row>
    <row r="46" spans="1:30" ht="15.75" x14ac:dyDescent="0.25">
      <c r="A46" s="115">
        <v>44</v>
      </c>
      <c r="B46" s="121"/>
      <c r="C46" s="116">
        <v>519</v>
      </c>
      <c r="D46" s="117">
        <v>20.422222222222224</v>
      </c>
      <c r="E46" s="106">
        <v>1065</v>
      </c>
      <c r="F46" s="106">
        <f t="shared" si="2"/>
        <v>2313</v>
      </c>
      <c r="G46" s="106">
        <v>1248</v>
      </c>
      <c r="H46" s="107">
        <v>0.77777777777777779</v>
      </c>
      <c r="I46" s="110" t="s">
        <v>271</v>
      </c>
      <c r="J46" s="109" t="s">
        <v>300</v>
      </c>
      <c r="K46" s="109" t="s">
        <v>347</v>
      </c>
      <c r="L46" s="109">
        <v>1881.91</v>
      </c>
      <c r="M46" s="116">
        <v>-1.61</v>
      </c>
      <c r="N46" s="116">
        <v>-6.12</v>
      </c>
      <c r="O46" s="118">
        <v>0.35</v>
      </c>
      <c r="P46" s="118">
        <v>0.19</v>
      </c>
      <c r="Q46" s="118">
        <v>0.04</v>
      </c>
      <c r="R46" s="118">
        <v>0.18</v>
      </c>
      <c r="S46" s="118">
        <v>0.11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8">
        <v>0.12</v>
      </c>
      <c r="AB46" s="116">
        <v>0</v>
      </c>
      <c r="AC46" s="116">
        <v>0</v>
      </c>
      <c r="AD46" s="118">
        <f t="shared" si="0"/>
        <v>0.11</v>
      </c>
    </row>
    <row r="47" spans="1:30" ht="31.5" x14ac:dyDescent="0.25">
      <c r="A47" s="115">
        <v>45</v>
      </c>
      <c r="B47" s="121"/>
      <c r="C47" s="116">
        <v>506</v>
      </c>
      <c r="D47" s="117">
        <v>20.816666666666666</v>
      </c>
      <c r="E47" s="106">
        <v>976</v>
      </c>
      <c r="F47" s="106">
        <f t="shared" si="2"/>
        <v>2266</v>
      </c>
      <c r="G47" s="106">
        <v>1290</v>
      </c>
      <c r="H47" s="107">
        <v>0.83333333333333337</v>
      </c>
      <c r="I47" s="110" t="s">
        <v>260</v>
      </c>
      <c r="J47" s="109" t="s">
        <v>310</v>
      </c>
      <c r="K47" s="109" t="s">
        <v>350</v>
      </c>
      <c r="L47" s="109">
        <v>1982.46</v>
      </c>
      <c r="M47" s="116">
        <v>-0.93</v>
      </c>
      <c r="N47" s="116">
        <v>-7.37</v>
      </c>
      <c r="O47" s="118">
        <v>0.24</v>
      </c>
      <c r="P47" s="118">
        <v>0.13</v>
      </c>
      <c r="Q47" s="118">
        <v>0.05</v>
      </c>
      <c r="R47" s="118">
        <v>0.18</v>
      </c>
      <c r="S47" s="118">
        <v>0.28999999999999998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8">
        <v>0.09</v>
      </c>
      <c r="AB47" s="116">
        <v>0</v>
      </c>
      <c r="AC47" s="118">
        <v>0.03</v>
      </c>
      <c r="AD47" s="118">
        <f t="shared" si="0"/>
        <v>0.28999999999999998</v>
      </c>
    </row>
    <row r="48" spans="1:30" ht="15.75" x14ac:dyDescent="0.25">
      <c r="A48" s="115">
        <v>46</v>
      </c>
      <c r="B48" s="121"/>
      <c r="C48" s="116">
        <v>515</v>
      </c>
      <c r="D48" s="117">
        <v>20.816666666666666</v>
      </c>
      <c r="E48" s="106">
        <v>921</v>
      </c>
      <c r="F48" s="106">
        <f t="shared" si="2"/>
        <v>1750</v>
      </c>
      <c r="G48" s="106">
        <v>829</v>
      </c>
      <c r="H48" s="107">
        <v>0.83333333333333337</v>
      </c>
      <c r="I48" s="110" t="s">
        <v>255</v>
      </c>
      <c r="J48" s="109" t="s">
        <v>299</v>
      </c>
      <c r="K48" s="109" t="s">
        <v>346</v>
      </c>
      <c r="L48" s="109">
        <v>1813.9</v>
      </c>
      <c r="M48" s="116">
        <v>-0.17</v>
      </c>
      <c r="N48" s="116">
        <v>-5.72</v>
      </c>
      <c r="O48" s="118">
        <v>0.21</v>
      </c>
      <c r="P48" s="118">
        <v>0.13</v>
      </c>
      <c r="Q48" s="118">
        <v>0.03</v>
      </c>
      <c r="R48" s="118">
        <v>0.17</v>
      </c>
      <c r="S48" s="118">
        <v>0.26</v>
      </c>
      <c r="T48" s="116">
        <v>0</v>
      </c>
      <c r="U48" s="118">
        <v>0.06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8">
        <v>0.09</v>
      </c>
      <c r="AB48" s="118">
        <v>0.03</v>
      </c>
      <c r="AC48" s="118">
        <v>0.03</v>
      </c>
      <c r="AD48" s="118">
        <f t="shared" si="0"/>
        <v>0.32</v>
      </c>
    </row>
    <row r="49" spans="1:30" ht="15.75" x14ac:dyDescent="0.25">
      <c r="A49" s="115">
        <v>47</v>
      </c>
      <c r="B49" s="121"/>
      <c r="C49" s="116">
        <v>507</v>
      </c>
      <c r="D49" s="117">
        <v>21.211111111111109</v>
      </c>
      <c r="E49" s="106">
        <v>976</v>
      </c>
      <c r="F49" s="106">
        <f t="shared" si="2"/>
        <v>2266</v>
      </c>
      <c r="G49" s="106">
        <v>1290</v>
      </c>
      <c r="H49" s="107">
        <v>0.88888888888888884</v>
      </c>
      <c r="I49" s="108" t="s">
        <v>252</v>
      </c>
      <c r="J49" s="109" t="s">
        <v>310</v>
      </c>
      <c r="K49" s="109" t="s">
        <v>350</v>
      </c>
      <c r="L49" s="109">
        <v>2058.4100000000003</v>
      </c>
      <c r="M49" s="116">
        <v>-3.16</v>
      </c>
      <c r="N49" s="116">
        <v>-8.08</v>
      </c>
      <c r="O49" s="118">
        <v>0.3</v>
      </c>
      <c r="P49" s="118">
        <v>0.19</v>
      </c>
      <c r="Q49" s="118">
        <v>0.03</v>
      </c>
      <c r="R49" s="118">
        <v>0.11</v>
      </c>
      <c r="S49" s="118">
        <v>0.27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8">
        <v>0.1</v>
      </c>
      <c r="AB49" s="116">
        <v>0</v>
      </c>
      <c r="AC49" s="116">
        <v>0</v>
      </c>
      <c r="AD49" s="118">
        <f t="shared" si="0"/>
        <v>0.27</v>
      </c>
    </row>
    <row r="50" spans="1:30" ht="15.75" x14ac:dyDescent="0.25">
      <c r="A50" s="115">
        <v>48</v>
      </c>
      <c r="B50" s="121"/>
      <c r="C50" s="116">
        <v>520</v>
      </c>
      <c r="D50" s="117">
        <v>21.552860633484162</v>
      </c>
      <c r="E50" s="106">
        <v>1817</v>
      </c>
      <c r="F50" s="106">
        <f t="shared" si="2"/>
        <v>2922</v>
      </c>
      <c r="G50" s="106">
        <v>1105</v>
      </c>
      <c r="H50" s="107">
        <v>0.937022624434389</v>
      </c>
      <c r="I50" s="110" t="s">
        <v>255</v>
      </c>
      <c r="J50" s="109" t="s">
        <v>312</v>
      </c>
      <c r="K50" s="109" t="s">
        <v>351</v>
      </c>
      <c r="L50" s="109">
        <v>2852.41</v>
      </c>
      <c r="M50" s="116">
        <v>-0.61</v>
      </c>
      <c r="N50" s="116">
        <v>-5.54</v>
      </c>
      <c r="O50" s="118">
        <v>0.2</v>
      </c>
      <c r="P50" s="118">
        <v>0.12</v>
      </c>
      <c r="Q50" s="118">
        <v>0.04</v>
      </c>
      <c r="R50" s="118">
        <v>0.25</v>
      </c>
      <c r="S50" s="118">
        <v>0.27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8">
        <v>0.12</v>
      </c>
      <c r="AB50" s="116">
        <v>0</v>
      </c>
      <c r="AC50" s="116">
        <v>0</v>
      </c>
      <c r="AD50" s="118">
        <f t="shared" si="0"/>
        <v>0.27</v>
      </c>
    </row>
    <row r="51" spans="1:30" ht="15.75" x14ac:dyDescent="0.25">
      <c r="A51" s="115">
        <v>49</v>
      </c>
      <c r="B51" s="121"/>
      <c r="C51" s="116">
        <v>521</v>
      </c>
      <c r="D51" s="117">
        <v>21.664112004950496</v>
      </c>
      <c r="E51" s="106">
        <v>1816.6363636363637</v>
      </c>
      <c r="F51" s="106">
        <v>2845</v>
      </c>
      <c r="G51" s="106">
        <v>1028.3636363636363</v>
      </c>
      <c r="H51" s="107">
        <v>0.95269183168316818</v>
      </c>
      <c r="I51" s="110" t="s">
        <v>255</v>
      </c>
      <c r="J51" s="109" t="s">
        <v>313</v>
      </c>
      <c r="K51" s="109" t="s">
        <v>351</v>
      </c>
      <c r="L51" s="109">
        <v>2796.35</v>
      </c>
      <c r="M51" s="116">
        <v>-1.66</v>
      </c>
      <c r="N51" s="116">
        <v>-7.1</v>
      </c>
      <c r="O51" s="118">
        <v>0.28999999999999998</v>
      </c>
      <c r="P51" s="118">
        <v>0.16</v>
      </c>
      <c r="Q51" s="118">
        <v>0.03</v>
      </c>
      <c r="R51" s="118">
        <v>0.12</v>
      </c>
      <c r="S51" s="118">
        <v>0.16</v>
      </c>
      <c r="T51" s="116">
        <v>0</v>
      </c>
      <c r="U51" s="118">
        <v>0.11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8">
        <v>0.1</v>
      </c>
      <c r="AB51" s="118">
        <v>0.03</v>
      </c>
      <c r="AC51" s="116">
        <v>0</v>
      </c>
      <c r="AD51" s="118">
        <f t="shared" si="0"/>
        <v>0.27</v>
      </c>
    </row>
    <row r="52" spans="1:30" ht="15.75" x14ac:dyDescent="0.25">
      <c r="A52" s="115">
        <v>50</v>
      </c>
      <c r="B52" s="121"/>
      <c r="C52" s="116">
        <v>523</v>
      </c>
      <c r="D52" s="117">
        <v>21.677644183168315</v>
      </c>
      <c r="E52" s="106">
        <v>1866.6363636363637</v>
      </c>
      <c r="F52" s="106">
        <v>2895</v>
      </c>
      <c r="G52" s="106">
        <v>1028.3636363636363</v>
      </c>
      <c r="H52" s="107">
        <v>0.95459777227722764</v>
      </c>
      <c r="I52" s="110" t="s">
        <v>273</v>
      </c>
      <c r="J52" s="108" t="s">
        <v>314</v>
      </c>
      <c r="K52" s="109" t="s">
        <v>351</v>
      </c>
      <c r="L52" s="108">
        <v>2848.31</v>
      </c>
      <c r="M52" s="116">
        <v>0.7</v>
      </c>
      <c r="N52" s="116">
        <v>-5.36</v>
      </c>
      <c r="O52" s="118">
        <v>0.12</v>
      </c>
      <c r="P52" s="118">
        <v>0.09</v>
      </c>
      <c r="Q52" s="118">
        <v>0.04</v>
      </c>
      <c r="R52" s="118">
        <v>0.16</v>
      </c>
      <c r="S52" s="118">
        <v>0.17</v>
      </c>
      <c r="T52" s="116">
        <v>0</v>
      </c>
      <c r="U52" s="118">
        <v>0.17</v>
      </c>
      <c r="V52" s="118">
        <v>0.18</v>
      </c>
      <c r="W52" s="116">
        <v>0</v>
      </c>
      <c r="X52" s="116">
        <v>0</v>
      </c>
      <c r="Y52" s="116">
        <v>0</v>
      </c>
      <c r="Z52" s="116">
        <v>0</v>
      </c>
      <c r="AA52" s="118">
        <v>7.0000000000000007E-2</v>
      </c>
      <c r="AB52" s="116">
        <v>0</v>
      </c>
      <c r="AC52" s="116">
        <v>0</v>
      </c>
      <c r="AD52" s="118">
        <f t="shared" si="0"/>
        <v>0.52</v>
      </c>
    </row>
    <row r="53" spans="1:30" ht="15.75" x14ac:dyDescent="0.25">
      <c r="A53" s="115">
        <v>51</v>
      </c>
      <c r="B53" s="121"/>
      <c r="C53" s="116">
        <v>522</v>
      </c>
      <c r="D53" s="117">
        <v>21.731427687411596</v>
      </c>
      <c r="E53" s="106">
        <v>1881.6363636363637</v>
      </c>
      <c r="F53" s="106">
        <v>2910</v>
      </c>
      <c r="G53" s="106">
        <v>1028.3636363636363</v>
      </c>
      <c r="H53" s="107">
        <v>0.96217291371994329</v>
      </c>
      <c r="I53" s="111" t="s">
        <v>274</v>
      </c>
      <c r="J53" s="109" t="s">
        <v>315</v>
      </c>
      <c r="K53" s="109" t="s">
        <v>351</v>
      </c>
      <c r="L53" s="109">
        <v>2871.1</v>
      </c>
      <c r="M53" s="116">
        <v>1.97</v>
      </c>
      <c r="N53" s="116">
        <v>-6.39</v>
      </c>
      <c r="O53" s="118">
        <v>0.15</v>
      </c>
      <c r="P53" s="118">
        <v>7.0000000000000007E-2</v>
      </c>
      <c r="Q53" s="118">
        <v>0.03</v>
      </c>
      <c r="R53" s="118">
        <v>0.15</v>
      </c>
      <c r="S53" s="118">
        <v>0.27</v>
      </c>
      <c r="T53" s="116">
        <v>0</v>
      </c>
      <c r="U53" s="118">
        <v>0.06</v>
      </c>
      <c r="V53" s="118">
        <v>0.2</v>
      </c>
      <c r="W53" s="116">
        <v>0</v>
      </c>
      <c r="X53" s="116">
        <v>0</v>
      </c>
      <c r="Y53" s="116">
        <v>0</v>
      </c>
      <c r="Z53" s="116">
        <v>0</v>
      </c>
      <c r="AA53" s="118">
        <v>0.08</v>
      </c>
      <c r="AB53" s="116">
        <v>0</v>
      </c>
      <c r="AC53" s="116">
        <v>0</v>
      </c>
      <c r="AD53" s="118">
        <f t="shared" si="0"/>
        <v>0.53</v>
      </c>
    </row>
    <row r="54" spans="1:30" ht="15.75" x14ac:dyDescent="0.25">
      <c r="A54" s="115">
        <v>52</v>
      </c>
      <c r="B54" s="121" t="s">
        <v>226</v>
      </c>
      <c r="C54" s="116">
        <v>402</v>
      </c>
      <c r="D54" s="117">
        <v>22.480490318780834</v>
      </c>
      <c r="E54" s="106">
        <v>2907.95</v>
      </c>
      <c r="F54" s="106">
        <v>3587.1000000000004</v>
      </c>
      <c r="G54" s="106">
        <v>679.15000000000032</v>
      </c>
      <c r="H54" s="107">
        <v>5.057792829271935E-2</v>
      </c>
      <c r="I54" s="110" t="s">
        <v>271</v>
      </c>
      <c r="J54" s="109" t="s">
        <v>315</v>
      </c>
      <c r="K54" s="109" t="s">
        <v>351</v>
      </c>
      <c r="L54" s="109">
        <v>2942.3</v>
      </c>
      <c r="M54" s="116">
        <v>-0.38</v>
      </c>
      <c r="N54" s="116">
        <v>-8.7799999999999994</v>
      </c>
      <c r="O54" s="118">
        <v>0.27</v>
      </c>
      <c r="P54" s="118">
        <v>0.15</v>
      </c>
      <c r="Q54" s="118">
        <v>0.04</v>
      </c>
      <c r="R54" s="118">
        <v>0.14000000000000001</v>
      </c>
      <c r="S54" s="118">
        <v>0.28000000000000003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8">
        <v>0.12</v>
      </c>
      <c r="AB54" s="116">
        <v>0</v>
      </c>
      <c r="AC54" s="116">
        <v>0</v>
      </c>
      <c r="AD54" s="118">
        <f t="shared" si="0"/>
        <v>0.28000000000000003</v>
      </c>
    </row>
    <row r="55" spans="1:30" ht="15.75" customHeight="1" x14ac:dyDescent="0.25">
      <c r="A55" s="115">
        <v>53</v>
      </c>
      <c r="B55" s="121"/>
      <c r="C55" s="116">
        <v>403</v>
      </c>
      <c r="D55" s="117">
        <v>23.546756870274809</v>
      </c>
      <c r="E55" s="106">
        <v>2895</v>
      </c>
      <c r="F55" s="106">
        <v>3561.6400000000003</v>
      </c>
      <c r="G55" s="106">
        <v>666.6400000000001</v>
      </c>
      <c r="H55" s="107">
        <v>0.16281651266050634</v>
      </c>
      <c r="I55" s="110" t="s">
        <v>275</v>
      </c>
      <c r="J55" s="108" t="s">
        <v>314</v>
      </c>
      <c r="K55" s="109" t="s">
        <v>351</v>
      </c>
      <c r="L55" s="108">
        <v>3003.54</v>
      </c>
      <c r="M55" s="116">
        <v>-3.68</v>
      </c>
      <c r="N55" s="116">
        <v>-10.08</v>
      </c>
      <c r="O55" s="118">
        <v>0.38</v>
      </c>
      <c r="P55" s="118">
        <v>0.28000000000000003</v>
      </c>
      <c r="Q55" s="118">
        <v>7.0000000000000007E-2</v>
      </c>
      <c r="R55" s="118">
        <v>0.09</v>
      </c>
      <c r="S55" s="118">
        <v>0.09</v>
      </c>
      <c r="T55" s="116">
        <v>0</v>
      </c>
      <c r="U55" s="116">
        <v>0</v>
      </c>
      <c r="V55" s="116">
        <v>0</v>
      </c>
      <c r="W55" s="116">
        <v>0</v>
      </c>
      <c r="X55" s="116">
        <v>0</v>
      </c>
      <c r="Y55" s="116">
        <v>0</v>
      </c>
      <c r="Z55" s="116">
        <v>0</v>
      </c>
      <c r="AA55" s="118">
        <v>0.08</v>
      </c>
      <c r="AB55" s="116">
        <v>0</v>
      </c>
      <c r="AC55" s="116">
        <v>0</v>
      </c>
      <c r="AD55" s="118">
        <f t="shared" si="0"/>
        <v>0.09</v>
      </c>
    </row>
    <row r="56" spans="1:30" ht="15.75" x14ac:dyDescent="0.25">
      <c r="A56" s="115">
        <v>54</v>
      </c>
      <c r="B56" s="121"/>
      <c r="C56" s="116">
        <v>405</v>
      </c>
      <c r="D56" s="117">
        <v>23.575756460281234</v>
      </c>
      <c r="E56" s="106">
        <v>2907.95</v>
      </c>
      <c r="F56" s="106">
        <v>3587.1000000000004</v>
      </c>
      <c r="G56" s="106">
        <v>679.15000000000032</v>
      </c>
      <c r="H56" s="107">
        <v>0.16586910108223521</v>
      </c>
      <c r="I56" s="108" t="s">
        <v>276</v>
      </c>
      <c r="J56" s="109" t="s">
        <v>315</v>
      </c>
      <c r="K56" s="109" t="s">
        <v>351</v>
      </c>
      <c r="L56" s="109">
        <v>3020.6</v>
      </c>
      <c r="M56" s="116">
        <v>-1.91</v>
      </c>
      <c r="N56" s="116">
        <v>-10.35</v>
      </c>
      <c r="O56" s="118">
        <v>0.36</v>
      </c>
      <c r="P56" s="118">
        <v>0.35</v>
      </c>
      <c r="Q56" s="118">
        <v>0.05</v>
      </c>
      <c r="R56" s="118">
        <v>0.06</v>
      </c>
      <c r="S56" s="118">
        <v>0.09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8">
        <v>0.05</v>
      </c>
      <c r="AB56" s="118">
        <v>0.03</v>
      </c>
      <c r="AC56" s="116">
        <v>0</v>
      </c>
      <c r="AD56" s="118">
        <f t="shared" si="0"/>
        <v>0.09</v>
      </c>
    </row>
    <row r="57" spans="1:30" ht="15.75" x14ac:dyDescent="0.25">
      <c r="A57" s="115">
        <v>55</v>
      </c>
      <c r="B57" s="121"/>
      <c r="C57" s="116">
        <v>407</v>
      </c>
      <c r="D57" s="117">
        <v>23.666678936906429</v>
      </c>
      <c r="E57" s="106">
        <v>2907.95</v>
      </c>
      <c r="F57" s="106">
        <v>3587.1000000000004</v>
      </c>
      <c r="G57" s="106">
        <v>679.15000000000032</v>
      </c>
      <c r="H57" s="107">
        <v>0.17543988809541344</v>
      </c>
      <c r="I57" s="108" t="s">
        <v>277</v>
      </c>
      <c r="J57" s="109" t="s">
        <v>315</v>
      </c>
      <c r="K57" s="109" t="s">
        <v>351</v>
      </c>
      <c r="L57" s="109">
        <v>3027.1</v>
      </c>
      <c r="M57" s="116">
        <v>-3.12</v>
      </c>
      <c r="N57" s="116">
        <v>-9.84</v>
      </c>
      <c r="O57" s="118">
        <v>0.35</v>
      </c>
      <c r="P57" s="118">
        <v>0.19</v>
      </c>
      <c r="Q57" s="118">
        <v>0.06</v>
      </c>
      <c r="R57" s="118">
        <v>0.16</v>
      </c>
      <c r="S57" s="118">
        <v>7.0000000000000007E-2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8">
        <v>0.11</v>
      </c>
      <c r="AB57" s="118">
        <v>0.06</v>
      </c>
      <c r="AC57" s="116">
        <v>0</v>
      </c>
      <c r="AD57" s="118">
        <f t="shared" si="0"/>
        <v>7.0000000000000007E-2</v>
      </c>
    </row>
    <row r="58" spans="1:30" ht="15.75" x14ac:dyDescent="0.25">
      <c r="A58" s="115">
        <v>56</v>
      </c>
      <c r="B58" s="121"/>
      <c r="C58" s="116">
        <v>404</v>
      </c>
      <c r="D58" s="117">
        <v>23.685699927997121</v>
      </c>
      <c r="E58" s="106">
        <v>2895</v>
      </c>
      <c r="F58" s="106">
        <v>3561.6400000000003</v>
      </c>
      <c r="G58" s="106">
        <v>666.6400000000001</v>
      </c>
      <c r="H58" s="107">
        <v>0.17744209768390728</v>
      </c>
      <c r="I58" s="108" t="s">
        <v>256</v>
      </c>
      <c r="J58" s="108" t="s">
        <v>314</v>
      </c>
      <c r="K58" s="109" t="s">
        <v>351</v>
      </c>
      <c r="L58" s="108">
        <v>3013.29</v>
      </c>
      <c r="M58" s="116">
        <v>-3.42</v>
      </c>
      <c r="N58" s="116">
        <v>-10.3</v>
      </c>
      <c r="O58" s="118">
        <v>0.32</v>
      </c>
      <c r="P58" s="118">
        <v>0.28000000000000003</v>
      </c>
      <c r="Q58" s="118">
        <v>0.09</v>
      </c>
      <c r="R58" s="118">
        <v>0.09</v>
      </c>
      <c r="S58" s="118">
        <v>0.15</v>
      </c>
      <c r="T58" s="116">
        <v>0</v>
      </c>
      <c r="U58" s="116">
        <v>0</v>
      </c>
      <c r="V58" s="116">
        <v>0</v>
      </c>
      <c r="W58" s="116">
        <v>0</v>
      </c>
      <c r="X58" s="116">
        <v>0</v>
      </c>
      <c r="Y58" s="116">
        <v>0</v>
      </c>
      <c r="Z58" s="116">
        <v>0</v>
      </c>
      <c r="AA58" s="118">
        <v>0.08</v>
      </c>
      <c r="AB58" s="116">
        <v>0</v>
      </c>
      <c r="AC58" s="116">
        <v>0</v>
      </c>
      <c r="AD58" s="118">
        <f t="shared" si="0"/>
        <v>0.15</v>
      </c>
    </row>
    <row r="59" spans="1:30" ht="15.75" x14ac:dyDescent="0.25">
      <c r="A59" s="115">
        <v>57</v>
      </c>
      <c r="B59" s="121"/>
      <c r="C59" s="116">
        <v>408</v>
      </c>
      <c r="D59" s="117">
        <v>23.805160862843262</v>
      </c>
      <c r="E59" s="106">
        <v>2907.95</v>
      </c>
      <c r="F59" s="106">
        <v>3587.1000000000004</v>
      </c>
      <c r="G59" s="106">
        <v>679.15000000000032</v>
      </c>
      <c r="H59" s="107">
        <v>0.19001693293086966</v>
      </c>
      <c r="I59" s="108" t="s">
        <v>268</v>
      </c>
      <c r="J59" s="109" t="s">
        <v>315</v>
      </c>
      <c r="K59" s="109" t="s">
        <v>351</v>
      </c>
      <c r="L59" s="109">
        <v>3037</v>
      </c>
      <c r="M59" s="116">
        <v>-1.61</v>
      </c>
      <c r="N59" s="116">
        <v>-6.66</v>
      </c>
      <c r="O59" s="118">
        <v>0.21</v>
      </c>
      <c r="P59" s="118">
        <v>0.12</v>
      </c>
      <c r="Q59" s="118">
        <v>0.04</v>
      </c>
      <c r="R59" s="118">
        <v>0.35</v>
      </c>
      <c r="S59" s="118">
        <v>0.09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8">
        <v>0.15</v>
      </c>
      <c r="AB59" s="118">
        <v>0.04</v>
      </c>
      <c r="AC59" s="116">
        <v>0</v>
      </c>
      <c r="AD59" s="118">
        <f t="shared" si="0"/>
        <v>0.09</v>
      </c>
    </row>
    <row r="60" spans="1:30" ht="15.75" x14ac:dyDescent="0.25">
      <c r="A60" s="115">
        <v>58</v>
      </c>
      <c r="B60" s="121"/>
      <c r="C60" s="116">
        <v>406</v>
      </c>
      <c r="D60" s="117">
        <v>23.83176827073083</v>
      </c>
      <c r="E60" s="106">
        <v>2895</v>
      </c>
      <c r="F60" s="106">
        <v>3561.6400000000003</v>
      </c>
      <c r="G60" s="106">
        <v>666.6400000000001</v>
      </c>
      <c r="H60" s="107">
        <v>0.19281771270850825</v>
      </c>
      <c r="I60" s="110" t="s">
        <v>278</v>
      </c>
      <c r="J60" s="108" t="s">
        <v>314</v>
      </c>
      <c r="K60" s="109" t="s">
        <v>351</v>
      </c>
      <c r="L60" s="108">
        <v>3023.54</v>
      </c>
      <c r="M60" s="116">
        <v>0.32</v>
      </c>
      <c r="N60" s="116">
        <v>-8.6300000000000008</v>
      </c>
      <c r="O60" s="118">
        <v>0.17</v>
      </c>
      <c r="P60" s="118">
        <v>0.12</v>
      </c>
      <c r="Q60" s="118">
        <v>0.03</v>
      </c>
      <c r="R60" s="118">
        <v>0.2</v>
      </c>
      <c r="S60" s="118">
        <v>0.41</v>
      </c>
      <c r="T60" s="116">
        <v>0</v>
      </c>
      <c r="U60" s="116">
        <v>0</v>
      </c>
      <c r="V60" s="116">
        <v>0</v>
      </c>
      <c r="W60" s="116">
        <v>0</v>
      </c>
      <c r="X60" s="116">
        <v>0</v>
      </c>
      <c r="Y60" s="116">
        <v>0</v>
      </c>
      <c r="Z60" s="116">
        <v>0</v>
      </c>
      <c r="AA60" s="118">
        <v>7.0000000000000007E-2</v>
      </c>
      <c r="AB60" s="116">
        <v>0</v>
      </c>
      <c r="AC60" s="116">
        <v>0</v>
      </c>
      <c r="AD60" s="118">
        <f t="shared" si="0"/>
        <v>0.41</v>
      </c>
    </row>
    <row r="61" spans="1:30" ht="15.75" x14ac:dyDescent="0.25">
      <c r="A61" s="115">
        <v>59</v>
      </c>
      <c r="B61" s="121"/>
      <c r="C61" s="116">
        <v>411</v>
      </c>
      <c r="D61" s="117">
        <v>23.881118171984859</v>
      </c>
      <c r="E61" s="106">
        <v>3215</v>
      </c>
      <c r="F61" s="106">
        <v>3954.6000000000004</v>
      </c>
      <c r="G61" s="106">
        <v>739.60000000000014</v>
      </c>
      <c r="H61" s="107">
        <v>0.19801243915630104</v>
      </c>
      <c r="I61" s="108" t="s">
        <v>252</v>
      </c>
      <c r="J61" s="109" t="s">
        <v>316</v>
      </c>
      <c r="K61" s="109" t="s">
        <v>351</v>
      </c>
      <c r="L61" s="109">
        <v>3361.4500000000003</v>
      </c>
      <c r="M61" s="116">
        <v>0.13</v>
      </c>
      <c r="N61" s="116">
        <v>-6.59</v>
      </c>
      <c r="O61" s="118">
        <v>0.2</v>
      </c>
      <c r="P61" s="118">
        <v>0.13</v>
      </c>
      <c r="Q61" s="118">
        <v>0.03</v>
      </c>
      <c r="R61" s="118">
        <v>0.11</v>
      </c>
      <c r="S61" s="118">
        <v>0.37</v>
      </c>
      <c r="T61" s="116">
        <v>0</v>
      </c>
      <c r="U61" s="118">
        <v>0.06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8">
        <v>0.05</v>
      </c>
      <c r="AB61" s="118">
        <v>0.04</v>
      </c>
      <c r="AC61" s="116">
        <v>0</v>
      </c>
      <c r="AD61" s="118">
        <f t="shared" si="0"/>
        <v>0.43</v>
      </c>
    </row>
    <row r="62" spans="1:30" ht="15.75" x14ac:dyDescent="0.25">
      <c r="A62" s="115">
        <v>60</v>
      </c>
      <c r="B62" s="121"/>
      <c r="C62" s="116">
        <v>409</v>
      </c>
      <c r="D62" s="117">
        <v>24.908959729073111</v>
      </c>
      <c r="E62" s="106">
        <v>2907.95</v>
      </c>
      <c r="F62" s="106">
        <v>3587.1000000000004</v>
      </c>
      <c r="G62" s="106">
        <v>679.15000000000032</v>
      </c>
      <c r="H62" s="107">
        <v>0.30620628727085386</v>
      </c>
      <c r="I62" s="108" t="s">
        <v>279</v>
      </c>
      <c r="J62" s="109" t="s">
        <v>315</v>
      </c>
      <c r="K62" s="109" t="s">
        <v>351</v>
      </c>
      <c r="L62" s="109">
        <v>3115.9100000000003</v>
      </c>
      <c r="M62" s="116">
        <v>-2.25</v>
      </c>
      <c r="N62" s="116">
        <v>-9.81</v>
      </c>
      <c r="O62" s="118">
        <v>0.33</v>
      </c>
      <c r="P62" s="118">
        <v>0.27</v>
      </c>
      <c r="Q62" s="118">
        <v>7.0000000000000007E-2</v>
      </c>
      <c r="R62" s="118">
        <v>0.11</v>
      </c>
      <c r="S62" s="118">
        <v>7.0000000000000007E-2</v>
      </c>
      <c r="T62" s="116">
        <v>0</v>
      </c>
      <c r="U62" s="116">
        <v>0</v>
      </c>
      <c r="V62" s="116">
        <v>0</v>
      </c>
      <c r="W62" s="116">
        <v>0</v>
      </c>
      <c r="X62" s="116">
        <v>0</v>
      </c>
      <c r="Y62" s="116">
        <v>0</v>
      </c>
      <c r="Z62" s="116">
        <v>0</v>
      </c>
      <c r="AA62" s="118">
        <v>0.12</v>
      </c>
      <c r="AB62" s="118">
        <v>0.03</v>
      </c>
      <c r="AC62" s="116">
        <v>0</v>
      </c>
      <c r="AD62" s="118">
        <f t="shared" si="0"/>
        <v>7.0000000000000007E-2</v>
      </c>
    </row>
    <row r="63" spans="1:30" ht="15.75" x14ac:dyDescent="0.25">
      <c r="A63" s="115">
        <v>61</v>
      </c>
      <c r="B63" s="121"/>
      <c r="C63" s="116">
        <v>410</v>
      </c>
      <c r="D63" s="117">
        <v>25.190543459987605</v>
      </c>
      <c r="E63" s="106">
        <v>3260</v>
      </c>
      <c r="F63" s="106">
        <v>3984.616363636364</v>
      </c>
      <c r="G63" s="106">
        <v>724.61636363636387</v>
      </c>
      <c r="H63" s="107">
        <v>0.33584667999869527</v>
      </c>
      <c r="I63" s="111" t="s">
        <v>280</v>
      </c>
      <c r="J63" s="109" t="s">
        <v>317</v>
      </c>
      <c r="K63" s="109" t="s">
        <v>351</v>
      </c>
      <c r="L63" s="109">
        <v>3503.36</v>
      </c>
      <c r="M63" s="116">
        <v>-3.23</v>
      </c>
      <c r="N63" s="116">
        <v>-8.09</v>
      </c>
      <c r="O63" s="118">
        <v>0.33</v>
      </c>
      <c r="P63" s="118">
        <v>0.24</v>
      </c>
      <c r="Q63" s="118">
        <v>0.04</v>
      </c>
      <c r="R63" s="118">
        <v>0.1</v>
      </c>
      <c r="S63" s="118">
        <v>0.14000000000000001</v>
      </c>
      <c r="T63" s="116">
        <v>0</v>
      </c>
      <c r="U63" s="118">
        <v>0.05</v>
      </c>
      <c r="V63" s="116">
        <v>0</v>
      </c>
      <c r="W63" s="116">
        <v>0</v>
      </c>
      <c r="X63" s="116">
        <v>0</v>
      </c>
      <c r="Y63" s="116">
        <v>0</v>
      </c>
      <c r="Z63" s="116">
        <v>0</v>
      </c>
      <c r="AA63" s="118">
        <v>0.08</v>
      </c>
      <c r="AB63" s="118">
        <v>0.02</v>
      </c>
      <c r="AC63" s="116">
        <v>0</v>
      </c>
      <c r="AD63" s="118">
        <f t="shared" si="0"/>
        <v>0.19</v>
      </c>
    </row>
    <row r="64" spans="1:30" ht="15.75" x14ac:dyDescent="0.25">
      <c r="A64" s="115">
        <v>62</v>
      </c>
      <c r="B64" s="121"/>
      <c r="C64" s="116">
        <v>413</v>
      </c>
      <c r="D64" s="117">
        <v>25.408175862337185</v>
      </c>
      <c r="E64" s="106">
        <v>3260</v>
      </c>
      <c r="F64" s="106">
        <v>3984.616363636364</v>
      </c>
      <c r="G64" s="106">
        <v>724.61636363636387</v>
      </c>
      <c r="H64" s="107">
        <v>0.35875535393023011</v>
      </c>
      <c r="I64" s="108" t="s">
        <v>279</v>
      </c>
      <c r="J64" s="109" t="s">
        <v>317</v>
      </c>
      <c r="K64" s="109" t="s">
        <v>351</v>
      </c>
      <c r="L64" s="109">
        <v>3519.96</v>
      </c>
      <c r="M64" s="116">
        <v>-1.74</v>
      </c>
      <c r="N64" s="116">
        <v>-8.6300000000000008</v>
      </c>
      <c r="O64" s="118">
        <v>0.34</v>
      </c>
      <c r="P64" s="118">
        <v>0.26</v>
      </c>
      <c r="Q64" s="118">
        <v>0.06</v>
      </c>
      <c r="R64" s="118">
        <v>0.13</v>
      </c>
      <c r="S64" s="118">
        <v>0.09</v>
      </c>
      <c r="T64" s="116">
        <v>0</v>
      </c>
      <c r="U64" s="116">
        <v>0</v>
      </c>
      <c r="V64" s="116">
        <v>0</v>
      </c>
      <c r="W64" s="116">
        <v>0</v>
      </c>
      <c r="X64" s="116">
        <v>0</v>
      </c>
      <c r="Y64" s="116">
        <v>0</v>
      </c>
      <c r="Z64" s="116">
        <v>0</v>
      </c>
      <c r="AA64" s="118">
        <v>0.1</v>
      </c>
      <c r="AB64" s="118">
        <v>0.03</v>
      </c>
      <c r="AC64" s="116">
        <v>0</v>
      </c>
      <c r="AD64" s="118">
        <f t="shared" si="0"/>
        <v>0.09</v>
      </c>
    </row>
    <row r="65" spans="1:30" ht="15.75" x14ac:dyDescent="0.25">
      <c r="A65" s="115">
        <v>63</v>
      </c>
      <c r="B65" s="121"/>
      <c r="C65" s="116">
        <v>414</v>
      </c>
      <c r="D65" s="117">
        <v>25.914534891979034</v>
      </c>
      <c r="E65" s="106">
        <v>3030</v>
      </c>
      <c r="F65" s="106">
        <v>3734.0299999999997</v>
      </c>
      <c r="G65" s="106">
        <v>704.03</v>
      </c>
      <c r="H65" s="107">
        <v>0.41205630441884566</v>
      </c>
      <c r="I65" s="110" t="s">
        <v>272</v>
      </c>
      <c r="J65" s="109" t="s">
        <v>318</v>
      </c>
      <c r="K65" s="109" t="s">
        <v>351</v>
      </c>
      <c r="L65" s="109">
        <v>3320.1</v>
      </c>
      <c r="M65" s="116">
        <v>-0.25</v>
      </c>
      <c r="N65" s="116">
        <v>-7.61</v>
      </c>
      <c r="O65" s="118">
        <v>0.3</v>
      </c>
      <c r="P65" s="118">
        <v>0.18</v>
      </c>
      <c r="Q65" s="118">
        <v>0.05</v>
      </c>
      <c r="R65" s="118">
        <v>0.13</v>
      </c>
      <c r="S65" s="118">
        <v>0.17</v>
      </c>
      <c r="T65" s="116">
        <v>0</v>
      </c>
      <c r="U65" s="116">
        <v>0</v>
      </c>
      <c r="V65" s="116">
        <v>0</v>
      </c>
      <c r="W65" s="116">
        <v>0</v>
      </c>
      <c r="X65" s="116">
        <v>0</v>
      </c>
      <c r="Y65" s="116">
        <v>0</v>
      </c>
      <c r="Z65" s="116">
        <v>0</v>
      </c>
      <c r="AA65" s="118">
        <v>0.1</v>
      </c>
      <c r="AB65" s="118">
        <v>0.05</v>
      </c>
      <c r="AC65" s="118">
        <v>0.02</v>
      </c>
      <c r="AD65" s="118">
        <f t="shared" si="0"/>
        <v>0.17</v>
      </c>
    </row>
    <row r="66" spans="1:30" ht="15.75" x14ac:dyDescent="0.25">
      <c r="A66" s="115">
        <v>64</v>
      </c>
      <c r="B66" s="121"/>
      <c r="C66" s="116">
        <v>412</v>
      </c>
      <c r="D66" s="117">
        <v>25.918407999999999</v>
      </c>
      <c r="E66" s="106">
        <v>2420</v>
      </c>
      <c r="F66" s="106">
        <v>3045</v>
      </c>
      <c r="G66" s="106">
        <v>625</v>
      </c>
      <c r="H66" s="107">
        <v>0.41246399999999994</v>
      </c>
      <c r="I66" s="110" t="s">
        <v>266</v>
      </c>
      <c r="J66" s="109" t="s">
        <v>319</v>
      </c>
      <c r="K66" s="109" t="s">
        <v>351</v>
      </c>
      <c r="L66" s="109">
        <v>2677.79</v>
      </c>
      <c r="M66" s="116">
        <v>-2.66</v>
      </c>
      <c r="N66" s="116">
        <v>-9.2799999999999994</v>
      </c>
      <c r="O66" s="118">
        <v>0.3</v>
      </c>
      <c r="P66" s="118">
        <v>0.22</v>
      </c>
      <c r="Q66" s="118">
        <v>0.06</v>
      </c>
      <c r="R66" s="118">
        <v>0.12</v>
      </c>
      <c r="S66" s="118">
        <v>0.11</v>
      </c>
      <c r="T66" s="116">
        <v>0</v>
      </c>
      <c r="U66" s="116">
        <v>0</v>
      </c>
      <c r="V66" s="116">
        <v>0</v>
      </c>
      <c r="W66" s="116">
        <v>0</v>
      </c>
      <c r="X66" s="116">
        <v>0</v>
      </c>
      <c r="Y66" s="116">
        <v>0</v>
      </c>
      <c r="Z66" s="116">
        <v>0</v>
      </c>
      <c r="AA66" s="118">
        <v>0.08</v>
      </c>
      <c r="AB66" s="118">
        <v>0.08</v>
      </c>
      <c r="AC66" s="118">
        <v>0.03</v>
      </c>
      <c r="AD66" s="118">
        <f t="shared" si="0"/>
        <v>0.11</v>
      </c>
    </row>
    <row r="67" spans="1:30" ht="15.75" x14ac:dyDescent="0.25">
      <c r="A67" s="115">
        <v>65</v>
      </c>
      <c r="B67" s="121"/>
      <c r="C67" s="116">
        <v>415</v>
      </c>
      <c r="D67" s="117">
        <v>26.103447296279988</v>
      </c>
      <c r="E67" s="106">
        <v>3030</v>
      </c>
      <c r="F67" s="106">
        <v>3734.0299999999997</v>
      </c>
      <c r="G67" s="106">
        <v>704.03</v>
      </c>
      <c r="H67" s="107">
        <v>0.43194182066105125</v>
      </c>
      <c r="I67" s="108" t="s">
        <v>252</v>
      </c>
      <c r="J67" s="109" t="s">
        <v>318</v>
      </c>
      <c r="K67" s="109" t="s">
        <v>351</v>
      </c>
      <c r="L67" s="109">
        <v>3334.1</v>
      </c>
      <c r="M67" s="116">
        <v>-0.34</v>
      </c>
      <c r="N67" s="116">
        <v>-8.36</v>
      </c>
      <c r="O67" s="118">
        <v>0.26</v>
      </c>
      <c r="P67" s="118">
        <v>0.2</v>
      </c>
      <c r="Q67" s="118">
        <v>0.04</v>
      </c>
      <c r="R67" s="118">
        <v>0.11</v>
      </c>
      <c r="S67" s="118">
        <v>0.26</v>
      </c>
      <c r="T67" s="116">
        <v>0</v>
      </c>
      <c r="U67" s="116">
        <v>0</v>
      </c>
      <c r="V67" s="116">
        <v>0</v>
      </c>
      <c r="W67" s="116">
        <v>0</v>
      </c>
      <c r="X67" s="116">
        <v>0</v>
      </c>
      <c r="Y67" s="116">
        <v>0</v>
      </c>
      <c r="Z67" s="116">
        <v>0</v>
      </c>
      <c r="AA67" s="118">
        <v>7.0000000000000007E-2</v>
      </c>
      <c r="AB67" s="118">
        <v>0.04</v>
      </c>
      <c r="AC67" s="118">
        <v>0.02</v>
      </c>
      <c r="AD67" s="118">
        <f t="shared" si="0"/>
        <v>0.26</v>
      </c>
    </row>
    <row r="68" spans="1:30" ht="15.75" x14ac:dyDescent="0.25">
      <c r="A68" s="115">
        <v>66</v>
      </c>
      <c r="B68" s="121"/>
      <c r="C68" s="116">
        <v>416</v>
      </c>
      <c r="D68" s="117">
        <v>26.952974851768555</v>
      </c>
      <c r="E68" s="106">
        <v>2915</v>
      </c>
      <c r="F68" s="106">
        <v>3599.74</v>
      </c>
      <c r="G68" s="106">
        <v>684.74</v>
      </c>
      <c r="H68" s="107">
        <v>0.52136577387037419</v>
      </c>
      <c r="I68" s="110" t="s">
        <v>266</v>
      </c>
      <c r="J68" s="108" t="s">
        <v>320</v>
      </c>
      <c r="K68" s="109" t="s">
        <v>351</v>
      </c>
      <c r="L68" s="108">
        <v>3272</v>
      </c>
      <c r="M68" s="116">
        <v>-1.93</v>
      </c>
      <c r="N68" s="116">
        <v>-9.35</v>
      </c>
      <c r="O68" s="118">
        <v>0.34</v>
      </c>
      <c r="P68" s="118">
        <v>0.19</v>
      </c>
      <c r="Q68" s="118">
        <v>0.05</v>
      </c>
      <c r="R68" s="118">
        <v>0.14000000000000001</v>
      </c>
      <c r="S68" s="118">
        <v>0.12</v>
      </c>
      <c r="T68" s="116">
        <v>0</v>
      </c>
      <c r="U68" s="116">
        <v>0</v>
      </c>
      <c r="V68" s="116">
        <v>0</v>
      </c>
      <c r="W68" s="116">
        <v>0</v>
      </c>
      <c r="X68" s="116">
        <v>0</v>
      </c>
      <c r="Y68" s="116">
        <v>0</v>
      </c>
      <c r="Z68" s="116">
        <v>0</v>
      </c>
      <c r="AA68" s="118">
        <v>0.1</v>
      </c>
      <c r="AB68" s="118">
        <v>0.05</v>
      </c>
      <c r="AC68" s="118">
        <v>0.01</v>
      </c>
      <c r="AD68" s="118">
        <f t="shared" ref="AD68:AD111" si="3">S68+T68+U68+V68+W68+X68+Y68</f>
        <v>0.12</v>
      </c>
    </row>
    <row r="69" spans="1:30" ht="15.75" x14ac:dyDescent="0.25">
      <c r="A69" s="115">
        <v>67</v>
      </c>
      <c r="B69" s="121"/>
      <c r="C69" s="116">
        <v>417</v>
      </c>
      <c r="D69" s="117">
        <v>27.02332593303732</v>
      </c>
      <c r="E69" s="106">
        <v>2895</v>
      </c>
      <c r="F69" s="106">
        <v>3561.6400000000003</v>
      </c>
      <c r="G69" s="106">
        <v>666.6400000000001</v>
      </c>
      <c r="H69" s="107">
        <v>0.52877115084603377</v>
      </c>
      <c r="I69" s="110" t="s">
        <v>266</v>
      </c>
      <c r="J69" s="108" t="s">
        <v>314</v>
      </c>
      <c r="K69" s="109" t="s">
        <v>351</v>
      </c>
      <c r="L69" s="108">
        <v>3247.5</v>
      </c>
      <c r="M69" s="116">
        <v>-2.4500000000000002</v>
      </c>
      <c r="N69" s="116">
        <v>-10.46</v>
      </c>
      <c r="O69" s="118">
        <v>0.35</v>
      </c>
      <c r="P69" s="118">
        <v>0.25</v>
      </c>
      <c r="Q69" s="118">
        <v>0.06</v>
      </c>
      <c r="R69" s="118">
        <v>0.08</v>
      </c>
      <c r="S69" s="118">
        <v>0.15</v>
      </c>
      <c r="T69" s="116">
        <v>0</v>
      </c>
      <c r="U69" s="116">
        <v>0</v>
      </c>
      <c r="V69" s="116">
        <v>0</v>
      </c>
      <c r="W69" s="116">
        <v>0</v>
      </c>
      <c r="X69" s="116">
        <v>0</v>
      </c>
      <c r="Y69" s="116">
        <v>0</v>
      </c>
      <c r="Z69" s="116">
        <v>0</v>
      </c>
      <c r="AA69" s="118">
        <v>7.0000000000000007E-2</v>
      </c>
      <c r="AB69" s="118">
        <v>0.03</v>
      </c>
      <c r="AC69" s="118">
        <v>0.01</v>
      </c>
      <c r="AD69" s="118">
        <f t="shared" si="3"/>
        <v>0.15</v>
      </c>
    </row>
    <row r="70" spans="1:30" ht="15.75" x14ac:dyDescent="0.25">
      <c r="A70" s="115">
        <v>68</v>
      </c>
      <c r="B70" s="121"/>
      <c r="C70" s="116">
        <v>429</v>
      </c>
      <c r="D70" s="117">
        <v>27.136830619677198</v>
      </c>
      <c r="E70" s="106">
        <v>2973.35</v>
      </c>
      <c r="F70" s="106">
        <v>3679.04</v>
      </c>
      <c r="G70" s="106">
        <v>705.69000000000028</v>
      </c>
      <c r="H70" s="107">
        <v>0.5407190125975998</v>
      </c>
      <c r="I70" s="110" t="s">
        <v>281</v>
      </c>
      <c r="J70" s="109" t="s">
        <v>321</v>
      </c>
      <c r="K70" s="109" t="s">
        <v>351</v>
      </c>
      <c r="L70" s="109">
        <v>3354.9300000000003</v>
      </c>
      <c r="M70" s="116">
        <v>-1.1599999999999999</v>
      </c>
      <c r="N70" s="116">
        <v>-7.14</v>
      </c>
      <c r="O70" s="118">
        <v>0.17</v>
      </c>
      <c r="P70" s="118">
        <v>0.09</v>
      </c>
      <c r="Q70" s="118">
        <v>0.04</v>
      </c>
      <c r="R70" s="118">
        <v>0.1</v>
      </c>
      <c r="S70" s="118">
        <v>0.24</v>
      </c>
      <c r="T70" s="116">
        <v>0</v>
      </c>
      <c r="U70" s="118">
        <v>0.26</v>
      </c>
      <c r="V70" s="116">
        <v>0</v>
      </c>
      <c r="W70" s="116">
        <v>0</v>
      </c>
      <c r="X70" s="116">
        <v>0</v>
      </c>
      <c r="Y70" s="116">
        <v>0</v>
      </c>
      <c r="Z70" s="116">
        <v>0</v>
      </c>
      <c r="AA70" s="118">
        <v>0.08</v>
      </c>
      <c r="AB70" s="116">
        <v>0</v>
      </c>
      <c r="AC70" s="118">
        <v>0.02</v>
      </c>
      <c r="AD70" s="118">
        <f t="shared" si="3"/>
        <v>0.5</v>
      </c>
    </row>
    <row r="71" spans="1:30" ht="15.75" x14ac:dyDescent="0.25">
      <c r="A71" s="115">
        <v>69</v>
      </c>
      <c r="B71" s="121"/>
      <c r="C71" s="116">
        <v>418</v>
      </c>
      <c r="D71" s="117">
        <v>27.161309596764308</v>
      </c>
      <c r="E71" s="106">
        <v>3015</v>
      </c>
      <c r="F71" s="106">
        <v>3667.7200000000003</v>
      </c>
      <c r="G71" s="106">
        <v>652.72</v>
      </c>
      <c r="H71" s="107">
        <v>0.5432957470278218</v>
      </c>
      <c r="I71" s="110" t="s">
        <v>282</v>
      </c>
      <c r="J71" s="109" t="s">
        <v>322</v>
      </c>
      <c r="K71" s="109" t="s">
        <v>351</v>
      </c>
      <c r="L71" s="109">
        <v>3369.62</v>
      </c>
      <c r="M71" s="116">
        <v>-1.96</v>
      </c>
      <c r="N71" s="116">
        <v>-10.24</v>
      </c>
      <c r="O71" s="118">
        <v>0.28999999999999998</v>
      </c>
      <c r="P71" s="118">
        <v>0.15</v>
      </c>
      <c r="Q71" s="118">
        <v>0.05</v>
      </c>
      <c r="R71" s="118">
        <v>0.22</v>
      </c>
      <c r="S71" s="118">
        <v>0.09</v>
      </c>
      <c r="T71" s="116">
        <v>0</v>
      </c>
      <c r="U71" s="116">
        <v>0</v>
      </c>
      <c r="V71" s="116">
        <v>0</v>
      </c>
      <c r="W71" s="116">
        <v>0</v>
      </c>
      <c r="X71" s="116">
        <v>0</v>
      </c>
      <c r="Y71" s="116">
        <v>0</v>
      </c>
      <c r="Z71" s="116">
        <v>0</v>
      </c>
      <c r="AA71" s="118">
        <v>0.11</v>
      </c>
      <c r="AB71" s="118">
        <v>7.0000000000000007E-2</v>
      </c>
      <c r="AC71" s="118">
        <v>0.03</v>
      </c>
      <c r="AD71" s="118">
        <f t="shared" si="3"/>
        <v>0.09</v>
      </c>
    </row>
    <row r="72" spans="1:30" ht="15.75" x14ac:dyDescent="0.25">
      <c r="A72" s="115">
        <v>70</v>
      </c>
      <c r="B72" s="121"/>
      <c r="C72" s="116">
        <v>419</v>
      </c>
      <c r="D72" s="117">
        <v>27.422476625193255</v>
      </c>
      <c r="E72" s="106">
        <v>2907.95</v>
      </c>
      <c r="F72" s="106">
        <v>3587.1000000000004</v>
      </c>
      <c r="G72" s="106">
        <v>679.15000000000032</v>
      </c>
      <c r="H72" s="107">
        <v>0.57078701317823732</v>
      </c>
      <c r="I72" s="110" t="s">
        <v>283</v>
      </c>
      <c r="J72" s="109" t="s">
        <v>315</v>
      </c>
      <c r="K72" s="109" t="s">
        <v>351</v>
      </c>
      <c r="L72" s="109">
        <v>3295.6</v>
      </c>
      <c r="M72" s="116">
        <v>-0.02</v>
      </c>
      <c r="N72" s="116">
        <v>-6.5</v>
      </c>
      <c r="O72" s="118">
        <v>0.16</v>
      </c>
      <c r="P72" s="118">
        <v>0.09</v>
      </c>
      <c r="Q72" s="118">
        <v>0.03</v>
      </c>
      <c r="R72" s="118">
        <v>0.13</v>
      </c>
      <c r="S72" s="118">
        <v>0.33</v>
      </c>
      <c r="T72" s="116">
        <v>0</v>
      </c>
      <c r="U72" s="118">
        <v>0.11</v>
      </c>
      <c r="V72" s="116">
        <v>0</v>
      </c>
      <c r="W72" s="116">
        <v>0</v>
      </c>
      <c r="X72" s="116">
        <v>0</v>
      </c>
      <c r="Y72" s="116">
        <v>0</v>
      </c>
      <c r="Z72" s="116">
        <v>0</v>
      </c>
      <c r="AA72" s="118">
        <v>0.08</v>
      </c>
      <c r="AB72" s="118">
        <v>0.04</v>
      </c>
      <c r="AC72" s="118">
        <v>0.03</v>
      </c>
      <c r="AD72" s="118">
        <f t="shared" si="3"/>
        <v>0.44</v>
      </c>
    </row>
    <row r="73" spans="1:30" ht="15.75" x14ac:dyDescent="0.25">
      <c r="A73" s="115">
        <v>71</v>
      </c>
      <c r="B73" s="121"/>
      <c r="C73" s="116">
        <v>420</v>
      </c>
      <c r="D73" s="117">
        <v>27.498779566895593</v>
      </c>
      <c r="E73" s="106">
        <v>2907.95</v>
      </c>
      <c r="F73" s="106">
        <v>3587.1000000000004</v>
      </c>
      <c r="G73" s="106">
        <v>679.15000000000032</v>
      </c>
      <c r="H73" s="107">
        <v>0.57881890177848361</v>
      </c>
      <c r="I73" s="108" t="s">
        <v>269</v>
      </c>
      <c r="J73" s="109" t="s">
        <v>315</v>
      </c>
      <c r="K73" s="109" t="s">
        <v>351</v>
      </c>
      <c r="L73" s="109">
        <v>3301.0548571428571</v>
      </c>
      <c r="M73" s="116">
        <v>0.76</v>
      </c>
      <c r="N73" s="116">
        <v>-7.94</v>
      </c>
      <c r="O73" s="118">
        <v>0.2</v>
      </c>
      <c r="P73" s="118">
        <v>0.13</v>
      </c>
      <c r="Q73" s="118">
        <v>0.04</v>
      </c>
      <c r="R73" s="118">
        <v>0.19</v>
      </c>
      <c r="S73" s="118">
        <v>0.28000000000000003</v>
      </c>
      <c r="T73" s="116">
        <v>0</v>
      </c>
      <c r="U73" s="118">
        <v>0.04</v>
      </c>
      <c r="V73" s="116">
        <v>0</v>
      </c>
      <c r="W73" s="116">
        <v>0</v>
      </c>
      <c r="X73" s="116">
        <v>0</v>
      </c>
      <c r="Y73" s="116">
        <v>0</v>
      </c>
      <c r="Z73" s="116">
        <v>0</v>
      </c>
      <c r="AA73" s="118">
        <v>0.09</v>
      </c>
      <c r="AB73" s="116">
        <v>0</v>
      </c>
      <c r="AC73" s="118">
        <v>0.02</v>
      </c>
      <c r="AD73" s="118">
        <f t="shared" si="3"/>
        <v>0.32</v>
      </c>
    </row>
    <row r="74" spans="1:30" ht="15.75" x14ac:dyDescent="0.25">
      <c r="A74" s="115">
        <v>72</v>
      </c>
      <c r="B74" s="121"/>
      <c r="C74" s="116">
        <v>421</v>
      </c>
      <c r="D74" s="117">
        <v>27.501380444457855</v>
      </c>
      <c r="E74" s="106">
        <v>2930.9</v>
      </c>
      <c r="F74" s="106">
        <v>3593.7300000000005</v>
      </c>
      <c r="G74" s="106">
        <v>662.83000000000015</v>
      </c>
      <c r="H74" s="107">
        <v>0.57909267836398481</v>
      </c>
      <c r="I74" s="111" t="s">
        <v>268</v>
      </c>
      <c r="J74" s="109" t="s">
        <v>323</v>
      </c>
      <c r="K74" s="109" t="s">
        <v>351</v>
      </c>
      <c r="L74" s="109">
        <v>3314.7400000000002</v>
      </c>
      <c r="M74" s="116">
        <v>-1.1000000000000001</v>
      </c>
      <c r="N74" s="116">
        <v>-8.5</v>
      </c>
      <c r="O74" s="118">
        <v>0.28000000000000003</v>
      </c>
      <c r="P74" s="118">
        <v>0.14000000000000001</v>
      </c>
      <c r="Q74" s="118">
        <v>0.05</v>
      </c>
      <c r="R74" s="118">
        <v>0.19</v>
      </c>
      <c r="S74" s="118">
        <v>0.18</v>
      </c>
      <c r="T74" s="116">
        <v>0</v>
      </c>
      <c r="U74" s="116">
        <v>0</v>
      </c>
      <c r="V74" s="116">
        <v>0</v>
      </c>
      <c r="W74" s="116">
        <v>0</v>
      </c>
      <c r="X74" s="116">
        <v>0</v>
      </c>
      <c r="Y74" s="116">
        <v>0</v>
      </c>
      <c r="Z74" s="116">
        <v>0</v>
      </c>
      <c r="AA74" s="118">
        <v>0.16</v>
      </c>
      <c r="AB74" s="116">
        <v>0</v>
      </c>
      <c r="AC74" s="116">
        <v>0</v>
      </c>
      <c r="AD74" s="118">
        <f t="shared" si="3"/>
        <v>0.18</v>
      </c>
    </row>
    <row r="75" spans="1:30" ht="15.75" x14ac:dyDescent="0.25">
      <c r="A75" s="115">
        <v>73</v>
      </c>
      <c r="B75" s="121"/>
      <c r="C75" s="116">
        <v>422</v>
      </c>
      <c r="D75" s="117">
        <v>27.606007573585984</v>
      </c>
      <c r="E75" s="106">
        <v>2930.9</v>
      </c>
      <c r="F75" s="106">
        <v>3593.7300000000005</v>
      </c>
      <c r="G75" s="106">
        <v>662.83000000000015</v>
      </c>
      <c r="H75" s="107">
        <v>0.59010606037747204</v>
      </c>
      <c r="I75" s="111" t="s">
        <v>277</v>
      </c>
      <c r="J75" s="109" t="s">
        <v>323</v>
      </c>
      <c r="K75" s="109" t="s">
        <v>351</v>
      </c>
      <c r="L75" s="109">
        <v>3322.04</v>
      </c>
      <c r="M75" s="116">
        <v>-2.35</v>
      </c>
      <c r="N75" s="116">
        <v>-9.93</v>
      </c>
      <c r="O75" s="118">
        <v>0.34</v>
      </c>
      <c r="P75" s="118">
        <v>0.25</v>
      </c>
      <c r="Q75" s="118">
        <v>0.05</v>
      </c>
      <c r="R75" s="118">
        <v>0.08</v>
      </c>
      <c r="S75" s="118">
        <v>0.17</v>
      </c>
      <c r="T75" s="116">
        <v>0</v>
      </c>
      <c r="U75" s="116">
        <v>0</v>
      </c>
      <c r="V75" s="116">
        <v>0</v>
      </c>
      <c r="W75" s="116">
        <v>0</v>
      </c>
      <c r="X75" s="116">
        <v>0</v>
      </c>
      <c r="Y75" s="116">
        <v>0</v>
      </c>
      <c r="Z75" s="116">
        <v>0</v>
      </c>
      <c r="AA75" s="118">
        <v>0.08</v>
      </c>
      <c r="AB75" s="118">
        <v>0.03</v>
      </c>
      <c r="AC75" s="118">
        <v>0.01</v>
      </c>
      <c r="AD75" s="118">
        <f t="shared" si="3"/>
        <v>0.17</v>
      </c>
    </row>
    <row r="76" spans="1:30" ht="15.75" x14ac:dyDescent="0.25">
      <c r="A76" s="115">
        <v>74</v>
      </c>
      <c r="B76" s="121"/>
      <c r="C76" s="116">
        <v>423</v>
      </c>
      <c r="D76" s="117">
        <v>28.558166666666665</v>
      </c>
      <c r="E76" s="106">
        <v>2970</v>
      </c>
      <c r="F76" s="106">
        <v>3600</v>
      </c>
      <c r="G76" s="106">
        <v>630</v>
      </c>
      <c r="H76" s="107">
        <v>0.69033333333333313</v>
      </c>
      <c r="I76" s="110" t="s">
        <v>281</v>
      </c>
      <c r="J76" s="109" t="s">
        <v>324</v>
      </c>
      <c r="K76" s="109" t="s">
        <v>351</v>
      </c>
      <c r="L76" s="109">
        <v>3404.91</v>
      </c>
      <c r="M76" s="116">
        <v>2.08</v>
      </c>
      <c r="N76" s="116">
        <v>-5.57</v>
      </c>
      <c r="O76" s="118">
        <v>0.14000000000000001</v>
      </c>
      <c r="P76" s="118">
        <v>0.09</v>
      </c>
      <c r="Q76" s="118">
        <v>0.03</v>
      </c>
      <c r="R76" s="118">
        <v>0.12</v>
      </c>
      <c r="S76" s="118">
        <v>0.2</v>
      </c>
      <c r="T76" s="116">
        <v>0</v>
      </c>
      <c r="U76" s="118">
        <v>0.09</v>
      </c>
      <c r="V76" s="118">
        <v>0.25</v>
      </c>
      <c r="W76" s="116">
        <v>0</v>
      </c>
      <c r="X76" s="116">
        <v>0</v>
      </c>
      <c r="Y76" s="116">
        <v>0</v>
      </c>
      <c r="Z76" s="116">
        <v>0</v>
      </c>
      <c r="AA76" s="118">
        <v>0.06</v>
      </c>
      <c r="AB76" s="118">
        <v>0.02</v>
      </c>
      <c r="AC76" s="116">
        <v>0</v>
      </c>
      <c r="AD76" s="118">
        <f t="shared" si="3"/>
        <v>0.54</v>
      </c>
    </row>
    <row r="77" spans="1:30" ht="15.75" x14ac:dyDescent="0.25">
      <c r="A77" s="115">
        <v>75</v>
      </c>
      <c r="B77" s="121"/>
      <c r="C77" s="116">
        <v>426</v>
      </c>
      <c r="D77" s="117">
        <v>28.728706929926446</v>
      </c>
      <c r="E77" s="106">
        <v>2871.12</v>
      </c>
      <c r="F77" s="106">
        <v>3542.7</v>
      </c>
      <c r="G77" s="106">
        <v>671.57999999999993</v>
      </c>
      <c r="H77" s="107">
        <v>0.70828493999225728</v>
      </c>
      <c r="I77" s="111" t="s">
        <v>277</v>
      </c>
      <c r="J77" s="109" t="s">
        <v>325</v>
      </c>
      <c r="K77" s="109" t="s">
        <v>351</v>
      </c>
      <c r="L77" s="109">
        <v>3346.79</v>
      </c>
      <c r="M77" s="116">
        <v>-1.27</v>
      </c>
      <c r="N77" s="116">
        <v>-8.4499999999999993</v>
      </c>
      <c r="O77" s="118">
        <v>0.27</v>
      </c>
      <c r="P77" s="118">
        <v>0.16</v>
      </c>
      <c r="Q77" s="118">
        <v>0.04</v>
      </c>
      <c r="R77" s="118">
        <v>0.23</v>
      </c>
      <c r="S77" s="118">
        <v>0.11</v>
      </c>
      <c r="T77" s="116">
        <v>0</v>
      </c>
      <c r="U77" s="116">
        <v>0</v>
      </c>
      <c r="V77" s="116">
        <v>0</v>
      </c>
      <c r="W77" s="116">
        <v>0</v>
      </c>
      <c r="X77" s="116">
        <v>0</v>
      </c>
      <c r="Y77" s="116">
        <v>0</v>
      </c>
      <c r="Z77" s="116">
        <v>0</v>
      </c>
      <c r="AA77" s="118">
        <v>0.12</v>
      </c>
      <c r="AB77" s="118">
        <v>7.0000000000000007E-2</v>
      </c>
      <c r="AC77" s="116">
        <v>0</v>
      </c>
      <c r="AD77" s="118">
        <f t="shared" si="3"/>
        <v>0.11</v>
      </c>
    </row>
    <row r="78" spans="1:30" ht="15.75" x14ac:dyDescent="0.25">
      <c r="A78" s="115">
        <v>76</v>
      </c>
      <c r="B78" s="121"/>
      <c r="C78" s="116">
        <v>424</v>
      </c>
      <c r="D78" s="117">
        <v>28.773563492063488</v>
      </c>
      <c r="E78" s="106">
        <v>2970</v>
      </c>
      <c r="F78" s="106">
        <v>3600</v>
      </c>
      <c r="G78" s="106">
        <v>630</v>
      </c>
      <c r="H78" s="107">
        <v>0.71300668337510409</v>
      </c>
      <c r="I78" s="110" t="s">
        <v>281</v>
      </c>
      <c r="J78" s="109" t="s">
        <v>324</v>
      </c>
      <c r="K78" s="109" t="s">
        <v>351</v>
      </c>
      <c r="L78" s="109">
        <v>3419.1942105263156</v>
      </c>
      <c r="M78" s="116">
        <v>3.41</v>
      </c>
      <c r="N78" s="116">
        <v>-5.13</v>
      </c>
      <c r="O78" s="118">
        <v>7.0000000000000007E-2</v>
      </c>
      <c r="P78" s="118">
        <v>7.0000000000000007E-2</v>
      </c>
      <c r="Q78" s="118">
        <v>0.02</v>
      </c>
      <c r="R78" s="118">
        <v>0.08</v>
      </c>
      <c r="S78" s="118">
        <v>0.1</v>
      </c>
      <c r="T78" s="116">
        <v>0</v>
      </c>
      <c r="U78" s="118">
        <v>0.09</v>
      </c>
      <c r="V78" s="118">
        <v>0.46</v>
      </c>
      <c r="W78" s="116">
        <v>0</v>
      </c>
      <c r="X78" s="116">
        <v>0</v>
      </c>
      <c r="Y78" s="116">
        <v>0</v>
      </c>
      <c r="Z78" s="116">
        <v>0</v>
      </c>
      <c r="AA78" s="118">
        <v>0.05</v>
      </c>
      <c r="AB78" s="118">
        <v>0.03</v>
      </c>
      <c r="AC78" s="118">
        <v>0.03</v>
      </c>
      <c r="AD78" s="118">
        <f t="shared" si="3"/>
        <v>0.65</v>
      </c>
    </row>
    <row r="79" spans="1:30" ht="15.75" x14ac:dyDescent="0.25">
      <c r="A79" s="115">
        <v>77</v>
      </c>
      <c r="B79" s="121"/>
      <c r="C79" s="116">
        <v>425</v>
      </c>
      <c r="D79" s="117">
        <v>28.783801587301586</v>
      </c>
      <c r="E79" s="106">
        <v>2970</v>
      </c>
      <c r="F79" s="106">
        <v>3600</v>
      </c>
      <c r="G79" s="106">
        <v>630</v>
      </c>
      <c r="H79" s="107">
        <v>0.71408437761069332</v>
      </c>
      <c r="I79" s="110" t="s">
        <v>284</v>
      </c>
      <c r="J79" s="109" t="s">
        <v>324</v>
      </c>
      <c r="K79" s="109" t="s">
        <v>351</v>
      </c>
      <c r="L79" s="109">
        <v>3419.8731578947368</v>
      </c>
      <c r="M79" s="116">
        <v>3.22</v>
      </c>
      <c r="N79" s="116">
        <v>-6.66</v>
      </c>
      <c r="O79" s="118">
        <v>0.1</v>
      </c>
      <c r="P79" s="118">
        <v>0.08</v>
      </c>
      <c r="Q79" s="118">
        <v>0.02</v>
      </c>
      <c r="R79" s="118">
        <v>0.1</v>
      </c>
      <c r="S79" s="118">
        <v>0.15</v>
      </c>
      <c r="T79" s="116">
        <v>0</v>
      </c>
      <c r="U79" s="118">
        <v>0.04</v>
      </c>
      <c r="V79" s="118">
        <v>0.44</v>
      </c>
      <c r="W79" s="116">
        <v>0</v>
      </c>
      <c r="X79" s="116">
        <v>0</v>
      </c>
      <c r="Y79" s="116">
        <v>0</v>
      </c>
      <c r="Z79" s="116">
        <v>0</v>
      </c>
      <c r="AA79" s="118">
        <v>0.06</v>
      </c>
      <c r="AB79" s="116">
        <v>0</v>
      </c>
      <c r="AC79" s="116">
        <v>0</v>
      </c>
      <c r="AD79" s="118">
        <f t="shared" si="3"/>
        <v>0.63</v>
      </c>
    </row>
    <row r="80" spans="1:30" ht="15.75" x14ac:dyDescent="0.25">
      <c r="A80" s="115">
        <v>78</v>
      </c>
      <c r="B80" s="121"/>
      <c r="C80" s="116">
        <v>427</v>
      </c>
      <c r="D80" s="117">
        <v>28.862667143154948</v>
      </c>
      <c r="E80" s="106">
        <v>2871.12</v>
      </c>
      <c r="F80" s="106">
        <v>3542.7</v>
      </c>
      <c r="G80" s="106">
        <v>671.57999999999993</v>
      </c>
      <c r="H80" s="107">
        <v>0.72238601506894173</v>
      </c>
      <c r="I80" s="108" t="s">
        <v>256</v>
      </c>
      <c r="J80" s="109" t="s">
        <v>325</v>
      </c>
      <c r="K80" s="109" t="s">
        <v>351</v>
      </c>
      <c r="L80" s="109">
        <v>3356.2599999999998</v>
      </c>
      <c r="M80" s="116">
        <v>-1.17</v>
      </c>
      <c r="N80" s="116">
        <v>-9.24</v>
      </c>
      <c r="O80" s="118">
        <v>0.3</v>
      </c>
      <c r="P80" s="118">
        <v>0.22</v>
      </c>
      <c r="Q80" s="118">
        <v>7.0000000000000007E-2</v>
      </c>
      <c r="R80" s="118">
        <v>0.16</v>
      </c>
      <c r="S80" s="118">
        <v>0.08</v>
      </c>
      <c r="T80" s="116">
        <v>0</v>
      </c>
      <c r="U80" s="116">
        <v>0</v>
      </c>
      <c r="V80" s="116">
        <v>0</v>
      </c>
      <c r="W80" s="116">
        <v>0</v>
      </c>
      <c r="X80" s="116">
        <v>0</v>
      </c>
      <c r="Y80" s="116">
        <v>0</v>
      </c>
      <c r="Z80" s="116">
        <v>0</v>
      </c>
      <c r="AA80" s="118">
        <v>0.14000000000000001</v>
      </c>
      <c r="AB80" s="118">
        <v>0.03</v>
      </c>
      <c r="AC80" s="116">
        <v>0</v>
      </c>
      <c r="AD80" s="118">
        <f t="shared" si="3"/>
        <v>0.08</v>
      </c>
    </row>
    <row r="81" spans="1:30" ht="15.75" x14ac:dyDescent="0.25">
      <c r="A81" s="115">
        <v>79</v>
      </c>
      <c r="B81" s="121"/>
      <c r="C81" s="116">
        <v>428</v>
      </c>
      <c r="D81" s="117">
        <v>29.565426293191578</v>
      </c>
      <c r="E81" s="106">
        <v>2915</v>
      </c>
      <c r="F81" s="106">
        <v>3599.74</v>
      </c>
      <c r="G81" s="106">
        <v>684.74</v>
      </c>
      <c r="H81" s="107">
        <v>0.79636066244121884</v>
      </c>
      <c r="I81" s="111" t="s">
        <v>280</v>
      </c>
      <c r="J81" s="108" t="s">
        <v>320</v>
      </c>
      <c r="K81" s="109" t="s">
        <v>351</v>
      </c>
      <c r="L81" s="108">
        <v>3460.3</v>
      </c>
      <c r="M81" s="116">
        <v>-1.58</v>
      </c>
      <c r="N81" s="116">
        <v>-9.24</v>
      </c>
      <c r="O81" s="118">
        <v>0.27</v>
      </c>
      <c r="P81" s="118">
        <v>0.17</v>
      </c>
      <c r="Q81" s="118">
        <v>0.04</v>
      </c>
      <c r="R81" s="118">
        <v>0.19</v>
      </c>
      <c r="S81" s="118">
        <v>0.14000000000000001</v>
      </c>
      <c r="T81" s="116">
        <v>0</v>
      </c>
      <c r="U81" s="116">
        <v>0</v>
      </c>
      <c r="V81" s="116">
        <v>0</v>
      </c>
      <c r="W81" s="116">
        <v>0</v>
      </c>
      <c r="X81" s="116">
        <v>0</v>
      </c>
      <c r="Y81" s="116">
        <v>0</v>
      </c>
      <c r="Z81" s="116">
        <v>0</v>
      </c>
      <c r="AA81" s="118">
        <v>0.15</v>
      </c>
      <c r="AB81" s="118">
        <v>0.04</v>
      </c>
      <c r="AC81" s="116">
        <v>0</v>
      </c>
      <c r="AD81" s="118">
        <f t="shared" si="3"/>
        <v>0.14000000000000001</v>
      </c>
    </row>
    <row r="82" spans="1:30" ht="15.75" x14ac:dyDescent="0.25">
      <c r="A82" s="115">
        <v>80</v>
      </c>
      <c r="B82" s="121" t="s">
        <v>227</v>
      </c>
      <c r="C82" s="116">
        <v>301</v>
      </c>
      <c r="D82" s="117">
        <v>31.828767123287673</v>
      </c>
      <c r="E82" s="106">
        <v>3071</v>
      </c>
      <c r="F82" s="106">
        <v>5129.083333333333</v>
      </c>
      <c r="G82" s="106">
        <v>2058.083333333333</v>
      </c>
      <c r="H82" s="107">
        <v>5.4794520547945202E-2</v>
      </c>
      <c r="I82" s="110" t="s">
        <v>271</v>
      </c>
      <c r="J82" s="112" t="s">
        <v>326</v>
      </c>
      <c r="K82" s="112" t="s">
        <v>352</v>
      </c>
      <c r="L82" s="112">
        <v>3147.9100000000003</v>
      </c>
      <c r="M82" s="116">
        <v>-1.1499999999999999</v>
      </c>
      <c r="N82" s="116">
        <v>-10.36</v>
      </c>
      <c r="O82" s="118">
        <v>0.19</v>
      </c>
      <c r="P82" s="118">
        <v>0.23</v>
      </c>
      <c r="Q82" s="118">
        <v>0.05</v>
      </c>
      <c r="R82" s="118">
        <v>0.14000000000000001</v>
      </c>
      <c r="S82" s="118">
        <v>0.18</v>
      </c>
      <c r="T82" s="116">
        <v>0</v>
      </c>
      <c r="U82" s="116">
        <v>0</v>
      </c>
      <c r="V82" s="116">
        <v>0</v>
      </c>
      <c r="W82" s="118">
        <v>0.08</v>
      </c>
      <c r="X82" s="116">
        <v>0</v>
      </c>
      <c r="Y82" s="116">
        <v>0</v>
      </c>
      <c r="Z82" s="116">
        <v>0</v>
      </c>
      <c r="AA82" s="118">
        <v>0.1</v>
      </c>
      <c r="AB82" s="116">
        <v>0</v>
      </c>
      <c r="AC82" s="118">
        <v>0.03</v>
      </c>
      <c r="AD82" s="118">
        <f t="shared" si="3"/>
        <v>0.26</v>
      </c>
    </row>
    <row r="83" spans="1:30" ht="15.75" x14ac:dyDescent="0.25">
      <c r="A83" s="115">
        <v>81</v>
      </c>
      <c r="B83" s="121"/>
      <c r="C83" s="116">
        <v>310</v>
      </c>
      <c r="D83" s="117">
        <v>31.910958904109588</v>
      </c>
      <c r="E83" s="106">
        <v>2703</v>
      </c>
      <c r="F83" s="106">
        <v>4832.083333333333</v>
      </c>
      <c r="G83" s="106">
        <v>2129.083333333333</v>
      </c>
      <c r="H83" s="107">
        <v>6.8493150684931503E-2</v>
      </c>
      <c r="I83" s="110" t="s">
        <v>281</v>
      </c>
      <c r="J83" s="112" t="s">
        <v>327</v>
      </c>
      <c r="K83" s="112" t="s">
        <v>352</v>
      </c>
      <c r="L83" s="112">
        <v>2794.12</v>
      </c>
      <c r="M83" s="116">
        <v>0.82</v>
      </c>
      <c r="N83" s="116">
        <v>-3.73</v>
      </c>
      <c r="O83" s="118">
        <v>0.12</v>
      </c>
      <c r="P83" s="118">
        <v>0.13</v>
      </c>
      <c r="Q83" s="118">
        <v>0.06</v>
      </c>
      <c r="R83" s="118">
        <v>0.12</v>
      </c>
      <c r="S83" s="118">
        <v>0.24</v>
      </c>
      <c r="T83" s="116">
        <v>0</v>
      </c>
      <c r="U83" s="118">
        <v>0.23</v>
      </c>
      <c r="V83" s="116">
        <v>0</v>
      </c>
      <c r="W83" s="116">
        <v>0</v>
      </c>
      <c r="X83" s="116">
        <v>0</v>
      </c>
      <c r="Y83" s="116">
        <v>0</v>
      </c>
      <c r="Z83" s="116">
        <v>0</v>
      </c>
      <c r="AA83" s="118">
        <v>0.06</v>
      </c>
      <c r="AB83" s="116">
        <v>0</v>
      </c>
      <c r="AC83" s="118">
        <v>0.02</v>
      </c>
      <c r="AD83" s="118">
        <f t="shared" si="3"/>
        <v>0.47</v>
      </c>
    </row>
    <row r="84" spans="1:30" ht="15" customHeight="1" x14ac:dyDescent="0.25">
      <c r="A84" s="115">
        <v>82</v>
      </c>
      <c r="B84" s="121"/>
      <c r="C84" s="116">
        <v>308</v>
      </c>
      <c r="D84" s="117">
        <v>32.239726027397261</v>
      </c>
      <c r="E84" s="106">
        <v>2533</v>
      </c>
      <c r="F84" s="106">
        <v>4581.4954212454213</v>
      </c>
      <c r="G84" s="106">
        <v>2048.4954212454213</v>
      </c>
      <c r="H84" s="107">
        <v>0.12328767123287671</v>
      </c>
      <c r="I84" s="110" t="s">
        <v>271</v>
      </c>
      <c r="J84" s="112" t="s">
        <v>328</v>
      </c>
      <c r="K84" s="112" t="s">
        <v>352</v>
      </c>
      <c r="L84" s="112">
        <v>2702.1</v>
      </c>
      <c r="M84" s="116">
        <v>-2.35</v>
      </c>
      <c r="N84" s="116">
        <v>-1.93</v>
      </c>
      <c r="O84" s="118">
        <v>0.16</v>
      </c>
      <c r="P84" s="118">
        <v>0.17</v>
      </c>
      <c r="Q84" s="118">
        <v>0.03</v>
      </c>
      <c r="R84" s="118">
        <v>0.13</v>
      </c>
      <c r="S84" s="116">
        <v>0</v>
      </c>
      <c r="T84" s="116">
        <v>0</v>
      </c>
      <c r="U84" s="118">
        <v>0.22</v>
      </c>
      <c r="V84" s="116">
        <v>0</v>
      </c>
      <c r="W84" s="116">
        <v>0</v>
      </c>
      <c r="X84" s="118">
        <v>7.0000000000000007E-2</v>
      </c>
      <c r="Y84" s="118">
        <v>0.14000000000000001</v>
      </c>
      <c r="Z84" s="116">
        <v>0</v>
      </c>
      <c r="AA84" s="118">
        <v>0.06</v>
      </c>
      <c r="AB84" s="116">
        <v>0</v>
      </c>
      <c r="AC84" s="118">
        <v>0.02</v>
      </c>
      <c r="AD84" s="118">
        <f t="shared" si="3"/>
        <v>0.43000000000000005</v>
      </c>
    </row>
    <row r="85" spans="1:30" ht="15.75" x14ac:dyDescent="0.25">
      <c r="A85" s="115">
        <v>83</v>
      </c>
      <c r="B85" s="121"/>
      <c r="C85" s="116">
        <v>311</v>
      </c>
      <c r="D85" s="117">
        <v>32.650684931506852</v>
      </c>
      <c r="E85" s="106">
        <v>2703</v>
      </c>
      <c r="F85" s="106">
        <v>4832.083333333333</v>
      </c>
      <c r="G85" s="106">
        <v>2129.083333333333</v>
      </c>
      <c r="H85" s="107">
        <v>0.19178082191780821</v>
      </c>
      <c r="I85" s="110" t="s">
        <v>271</v>
      </c>
      <c r="J85" s="112" t="s">
        <v>327</v>
      </c>
      <c r="K85" s="112" t="s">
        <v>352</v>
      </c>
      <c r="L85" s="112">
        <v>3147.35</v>
      </c>
      <c r="M85" s="116">
        <v>-1.23</v>
      </c>
      <c r="N85" s="116">
        <v>-9.85</v>
      </c>
      <c r="O85" s="118">
        <v>0.17</v>
      </c>
      <c r="P85" s="118">
        <v>0.21</v>
      </c>
      <c r="Q85" s="118">
        <v>0.06</v>
      </c>
      <c r="R85" s="118">
        <v>0.12</v>
      </c>
      <c r="S85" s="118">
        <v>0.27</v>
      </c>
      <c r="T85" s="116">
        <v>0</v>
      </c>
      <c r="U85" s="118">
        <v>0.04</v>
      </c>
      <c r="V85" s="116">
        <v>0</v>
      </c>
      <c r="W85" s="116">
        <v>0</v>
      </c>
      <c r="X85" s="116">
        <v>0</v>
      </c>
      <c r="Y85" s="116">
        <v>0</v>
      </c>
      <c r="Z85" s="116">
        <v>0</v>
      </c>
      <c r="AA85" s="118">
        <v>0.09</v>
      </c>
      <c r="AB85" s="116">
        <v>0</v>
      </c>
      <c r="AC85" s="118">
        <v>0.04</v>
      </c>
      <c r="AD85" s="118">
        <f t="shared" si="3"/>
        <v>0.31</v>
      </c>
    </row>
    <row r="86" spans="1:30" ht="15.75" x14ac:dyDescent="0.25">
      <c r="A86" s="115">
        <v>84</v>
      </c>
      <c r="B86" s="121"/>
      <c r="C86" s="116">
        <v>315</v>
      </c>
      <c r="D86" s="117">
        <v>32.979452054794521</v>
      </c>
      <c r="E86" s="106">
        <v>3323</v>
      </c>
      <c r="F86" s="106">
        <v>5457.083333333333</v>
      </c>
      <c r="G86" s="106">
        <v>2134.083333333333</v>
      </c>
      <c r="H86" s="107">
        <v>0.24657534246575341</v>
      </c>
      <c r="I86" s="110" t="s">
        <v>255</v>
      </c>
      <c r="J86" s="112" t="s">
        <v>329</v>
      </c>
      <c r="K86" s="112" t="s">
        <v>352</v>
      </c>
      <c r="L86" s="112">
        <v>3774.9</v>
      </c>
      <c r="M86" s="116">
        <v>0.41</v>
      </c>
      <c r="N86" s="116">
        <v>-6.56</v>
      </c>
      <c r="O86" s="118">
        <v>0.17</v>
      </c>
      <c r="P86" s="118">
        <v>0.17</v>
      </c>
      <c r="Q86" s="118">
        <v>0.03</v>
      </c>
      <c r="R86" s="118">
        <v>0.11</v>
      </c>
      <c r="S86" s="118">
        <v>0.34</v>
      </c>
      <c r="T86" s="116">
        <v>0</v>
      </c>
      <c r="U86" s="118">
        <v>0.06</v>
      </c>
      <c r="V86" s="116">
        <v>0</v>
      </c>
      <c r="W86" s="116">
        <v>0</v>
      </c>
      <c r="X86" s="116">
        <v>0</v>
      </c>
      <c r="Y86" s="116">
        <v>0</v>
      </c>
      <c r="Z86" s="116">
        <v>0</v>
      </c>
      <c r="AA86" s="118">
        <v>0.09</v>
      </c>
      <c r="AB86" s="116">
        <v>0</v>
      </c>
      <c r="AC86" s="118">
        <v>0.02</v>
      </c>
      <c r="AD86" s="118">
        <f t="shared" si="3"/>
        <v>0.4</v>
      </c>
    </row>
    <row r="87" spans="1:30" ht="15.75" x14ac:dyDescent="0.25">
      <c r="A87" s="115">
        <v>85</v>
      </c>
      <c r="B87" s="121"/>
      <c r="C87" s="116">
        <v>302</v>
      </c>
      <c r="D87" s="117">
        <v>33.061643835616437</v>
      </c>
      <c r="E87" s="106">
        <v>3071</v>
      </c>
      <c r="F87" s="106">
        <v>5129.083333333333</v>
      </c>
      <c r="G87" s="106">
        <v>2058.083333333333</v>
      </c>
      <c r="H87" s="107">
        <v>0.26027397260273971</v>
      </c>
      <c r="I87" s="110" t="s">
        <v>255</v>
      </c>
      <c r="J87" s="112" t="s">
        <v>326</v>
      </c>
      <c r="K87" s="112" t="s">
        <v>352</v>
      </c>
      <c r="L87" s="112">
        <v>3583.77</v>
      </c>
      <c r="M87" s="116">
        <v>0</v>
      </c>
      <c r="N87" s="116">
        <v>-5.72</v>
      </c>
      <c r="O87" s="118">
        <v>0.15</v>
      </c>
      <c r="P87" s="118">
        <v>0.19</v>
      </c>
      <c r="Q87" s="118">
        <v>0.04</v>
      </c>
      <c r="R87" s="118">
        <v>0.12</v>
      </c>
      <c r="S87" s="118">
        <v>0.23</v>
      </c>
      <c r="T87" s="116">
        <v>0</v>
      </c>
      <c r="U87" s="118">
        <v>0.11</v>
      </c>
      <c r="V87" s="116">
        <v>0</v>
      </c>
      <c r="W87" s="118">
        <v>0.05</v>
      </c>
      <c r="X87" s="116">
        <v>0</v>
      </c>
      <c r="Y87" s="116">
        <v>0</v>
      </c>
      <c r="Z87" s="116">
        <v>0</v>
      </c>
      <c r="AA87" s="118">
        <v>7.0000000000000007E-2</v>
      </c>
      <c r="AB87" s="116">
        <v>0</v>
      </c>
      <c r="AC87" s="118">
        <v>0.04</v>
      </c>
      <c r="AD87" s="118">
        <f t="shared" si="3"/>
        <v>0.39</v>
      </c>
    </row>
    <row r="88" spans="1:30" ht="15.75" x14ac:dyDescent="0.25">
      <c r="A88" s="115">
        <v>86</v>
      </c>
      <c r="B88" s="121"/>
      <c r="C88" s="116">
        <v>316</v>
      </c>
      <c r="D88" s="117">
        <v>33.390410958904113</v>
      </c>
      <c r="E88" s="106">
        <v>2260</v>
      </c>
      <c r="F88" s="106">
        <v>4187.083333333333</v>
      </c>
      <c r="G88" s="106">
        <v>1927.0833333333333</v>
      </c>
      <c r="H88" s="107">
        <v>0.31506849315068491</v>
      </c>
      <c r="I88" s="110" t="s">
        <v>255</v>
      </c>
      <c r="J88" s="112" t="s">
        <v>330</v>
      </c>
      <c r="K88" s="112" t="s">
        <v>352</v>
      </c>
      <c r="L88" s="112">
        <v>2758.15</v>
      </c>
      <c r="M88" s="116">
        <v>0.56000000000000005</v>
      </c>
      <c r="N88" s="116">
        <v>-2.2400000000000002</v>
      </c>
      <c r="O88" s="118">
        <v>0.13</v>
      </c>
      <c r="P88" s="118">
        <v>0.13</v>
      </c>
      <c r="Q88" s="118">
        <v>0.05</v>
      </c>
      <c r="R88" s="118">
        <v>0.11</v>
      </c>
      <c r="S88" s="118">
        <v>0.11</v>
      </c>
      <c r="T88" s="116">
        <v>0</v>
      </c>
      <c r="U88" s="118">
        <v>0.32</v>
      </c>
      <c r="V88" s="116">
        <v>0</v>
      </c>
      <c r="W88" s="116">
        <v>0</v>
      </c>
      <c r="X88" s="118">
        <v>0.03</v>
      </c>
      <c r="Y88" s="118">
        <v>0.03</v>
      </c>
      <c r="Z88" s="116">
        <v>0</v>
      </c>
      <c r="AA88" s="118">
        <v>0.06</v>
      </c>
      <c r="AB88" s="116">
        <v>0</v>
      </c>
      <c r="AC88" s="118">
        <v>0.03</v>
      </c>
      <c r="AD88" s="118">
        <f t="shared" si="3"/>
        <v>0.49</v>
      </c>
    </row>
    <row r="89" spans="1:30" ht="15.75" x14ac:dyDescent="0.25">
      <c r="A89" s="115">
        <v>87</v>
      </c>
      <c r="B89" s="121"/>
      <c r="C89" s="116">
        <v>318</v>
      </c>
      <c r="D89" s="117">
        <v>34.130136986301366</v>
      </c>
      <c r="E89" s="106">
        <v>3110</v>
      </c>
      <c r="F89" s="106">
        <v>5248.333333333333</v>
      </c>
      <c r="G89" s="106">
        <v>2138.333333333333</v>
      </c>
      <c r="H89" s="107">
        <v>0.43835616438356162</v>
      </c>
      <c r="I89" s="110" t="s">
        <v>281</v>
      </c>
      <c r="J89" s="112" t="s">
        <v>331</v>
      </c>
      <c r="K89" s="112" t="s">
        <v>352</v>
      </c>
      <c r="L89" s="112">
        <v>3918.53</v>
      </c>
      <c r="M89" s="116">
        <v>0.08</v>
      </c>
      <c r="N89" s="116">
        <v>-4.7300000000000004</v>
      </c>
      <c r="O89" s="118">
        <v>0.13</v>
      </c>
      <c r="P89" s="118">
        <v>0.15</v>
      </c>
      <c r="Q89" s="118">
        <v>0.04</v>
      </c>
      <c r="R89" s="118">
        <v>0.09</v>
      </c>
      <c r="S89" s="118">
        <v>0.22</v>
      </c>
      <c r="T89" s="116">
        <v>0</v>
      </c>
      <c r="U89" s="118">
        <v>0.26</v>
      </c>
      <c r="V89" s="116">
        <v>0</v>
      </c>
      <c r="W89" s="118">
        <v>0.03</v>
      </c>
      <c r="X89" s="116">
        <v>0</v>
      </c>
      <c r="Y89" s="116">
        <v>0</v>
      </c>
      <c r="Z89" s="116">
        <v>0</v>
      </c>
      <c r="AA89" s="118">
        <v>0.05</v>
      </c>
      <c r="AB89" s="116">
        <v>0</v>
      </c>
      <c r="AC89" s="118">
        <v>0.03</v>
      </c>
      <c r="AD89" s="118">
        <f t="shared" si="3"/>
        <v>0.51</v>
      </c>
    </row>
    <row r="90" spans="1:30" ht="31.5" x14ac:dyDescent="0.25">
      <c r="A90" s="115">
        <v>88</v>
      </c>
      <c r="B90" s="121"/>
      <c r="C90" s="116">
        <v>317</v>
      </c>
      <c r="D90" s="117">
        <v>34.212328767123289</v>
      </c>
      <c r="E90" s="106">
        <v>3264</v>
      </c>
      <c r="F90" s="106">
        <v>5376.083333333333</v>
      </c>
      <c r="G90" s="106">
        <v>2112.083333333333</v>
      </c>
      <c r="H90" s="107">
        <v>0.45205479452054792</v>
      </c>
      <c r="I90" s="110" t="s">
        <v>285</v>
      </c>
      <c r="J90" s="112" t="s">
        <v>332</v>
      </c>
      <c r="K90" s="112" t="s">
        <v>352</v>
      </c>
      <c r="L90" s="112">
        <v>4402.09</v>
      </c>
      <c r="M90" s="116">
        <v>0.57999999999999996</v>
      </c>
      <c r="N90" s="116">
        <v>-5.73</v>
      </c>
      <c r="O90" s="118">
        <v>0.08</v>
      </c>
      <c r="P90" s="118">
        <v>0.11</v>
      </c>
      <c r="Q90" s="116" t="s">
        <v>20</v>
      </c>
      <c r="R90" s="118">
        <v>0.08</v>
      </c>
      <c r="S90" s="118">
        <v>0.2</v>
      </c>
      <c r="T90" s="116">
        <v>0</v>
      </c>
      <c r="U90" s="118">
        <v>0.09</v>
      </c>
      <c r="V90" s="116">
        <v>0</v>
      </c>
      <c r="W90" s="118">
        <v>0.39</v>
      </c>
      <c r="X90" s="116">
        <v>0</v>
      </c>
      <c r="Y90" s="116">
        <v>0</v>
      </c>
      <c r="Z90" s="116">
        <v>0</v>
      </c>
      <c r="AA90" s="118">
        <v>0.05</v>
      </c>
      <c r="AB90" s="116">
        <v>0</v>
      </c>
      <c r="AC90" s="116">
        <v>0</v>
      </c>
      <c r="AD90" s="118">
        <f t="shared" si="3"/>
        <v>0.68</v>
      </c>
    </row>
    <row r="91" spans="1:30" ht="15.75" x14ac:dyDescent="0.25">
      <c r="A91" s="115">
        <v>89</v>
      </c>
      <c r="B91" s="121"/>
      <c r="C91" s="116">
        <v>319</v>
      </c>
      <c r="D91" s="117">
        <v>34.376712328767127</v>
      </c>
      <c r="E91" s="106">
        <v>2520</v>
      </c>
      <c r="F91" s="106">
        <v>4543.083333333333</v>
      </c>
      <c r="G91" s="106">
        <v>2023.0833333333333</v>
      </c>
      <c r="H91" s="107">
        <v>0.47945205479452052</v>
      </c>
      <c r="I91" s="110" t="s">
        <v>255</v>
      </c>
      <c r="J91" s="112" t="s">
        <v>333</v>
      </c>
      <c r="K91" s="112" t="s">
        <v>352</v>
      </c>
      <c r="L91" s="112">
        <v>3503.8</v>
      </c>
      <c r="M91" s="116">
        <v>-0.88</v>
      </c>
      <c r="N91" s="116">
        <v>-6.4</v>
      </c>
      <c r="O91" s="118">
        <v>0.21</v>
      </c>
      <c r="P91" s="118">
        <v>0.23</v>
      </c>
      <c r="Q91" s="118">
        <v>0.04</v>
      </c>
      <c r="R91" s="118">
        <v>0.19</v>
      </c>
      <c r="S91" s="118">
        <v>0.12</v>
      </c>
      <c r="T91" s="116">
        <v>0</v>
      </c>
      <c r="U91" s="118">
        <v>7.0000000000000007E-2</v>
      </c>
      <c r="V91" s="116">
        <v>0</v>
      </c>
      <c r="W91" s="116">
        <v>0</v>
      </c>
      <c r="X91" s="116">
        <v>0</v>
      </c>
      <c r="Y91" s="116">
        <v>0</v>
      </c>
      <c r="Z91" s="116">
        <v>0</v>
      </c>
      <c r="AA91" s="118">
        <v>0.1</v>
      </c>
      <c r="AB91" s="116">
        <v>0</v>
      </c>
      <c r="AC91" s="118">
        <v>0.04</v>
      </c>
      <c r="AD91" s="118">
        <f t="shared" si="3"/>
        <v>0.19</v>
      </c>
    </row>
    <row r="92" spans="1:30" ht="15.75" x14ac:dyDescent="0.25">
      <c r="A92" s="115">
        <v>90</v>
      </c>
      <c r="B92" s="121"/>
      <c r="C92" s="116">
        <v>313</v>
      </c>
      <c r="D92" s="117">
        <v>34.623287671232873</v>
      </c>
      <c r="E92" s="106">
        <v>2464</v>
      </c>
      <c r="F92" s="106">
        <v>4512.7692307692305</v>
      </c>
      <c r="G92" s="106">
        <v>2048.7692307692305</v>
      </c>
      <c r="H92" s="107">
        <v>0.52054794520547942</v>
      </c>
      <c r="I92" s="110" t="s">
        <v>266</v>
      </c>
      <c r="J92" s="112" t="s">
        <v>334</v>
      </c>
      <c r="K92" s="112" t="s">
        <v>352</v>
      </c>
      <c r="L92" s="112">
        <v>3729.7200000000003</v>
      </c>
      <c r="M92" s="116">
        <v>-1.18</v>
      </c>
      <c r="N92" s="116">
        <v>-4.26</v>
      </c>
      <c r="O92" s="118">
        <v>0.22</v>
      </c>
      <c r="P92" s="118">
        <v>0.32</v>
      </c>
      <c r="Q92" s="118">
        <v>7.0000000000000007E-2</v>
      </c>
      <c r="R92" s="118">
        <v>0.16</v>
      </c>
      <c r="S92" s="116">
        <v>0</v>
      </c>
      <c r="T92" s="116">
        <v>0</v>
      </c>
      <c r="U92" s="118">
        <v>0.09</v>
      </c>
      <c r="V92" s="116">
        <v>0</v>
      </c>
      <c r="W92" s="116">
        <v>0</v>
      </c>
      <c r="X92" s="116">
        <v>0</v>
      </c>
      <c r="Y92" s="116">
        <v>0</v>
      </c>
      <c r="Z92" s="116">
        <v>0</v>
      </c>
      <c r="AA92" s="118">
        <v>0.08</v>
      </c>
      <c r="AB92" s="116">
        <v>0</v>
      </c>
      <c r="AC92" s="118">
        <v>0.05</v>
      </c>
      <c r="AD92" s="118">
        <f t="shared" si="3"/>
        <v>0.09</v>
      </c>
    </row>
    <row r="93" spans="1:30" ht="15.75" x14ac:dyDescent="0.25">
      <c r="A93" s="115">
        <v>91</v>
      </c>
      <c r="B93" s="121"/>
      <c r="C93" s="116">
        <v>312</v>
      </c>
      <c r="D93" s="117">
        <v>34.623287671232873</v>
      </c>
      <c r="E93" s="106">
        <v>2464</v>
      </c>
      <c r="F93" s="106">
        <v>4512.7692307692305</v>
      </c>
      <c r="G93" s="106">
        <v>2048.7692307692305</v>
      </c>
      <c r="H93" s="107">
        <v>0.52054794520547942</v>
      </c>
      <c r="I93" s="110" t="s">
        <v>255</v>
      </c>
      <c r="J93" s="112" t="s">
        <v>334</v>
      </c>
      <c r="K93" s="112" t="s">
        <v>352</v>
      </c>
      <c r="L93" s="112">
        <v>3730.12</v>
      </c>
      <c r="M93" s="116">
        <v>-1.26</v>
      </c>
      <c r="N93" s="116">
        <v>-1.96</v>
      </c>
      <c r="O93" s="118">
        <v>0.17</v>
      </c>
      <c r="P93" s="118">
        <v>0.21</v>
      </c>
      <c r="Q93" s="118">
        <v>0.03</v>
      </c>
      <c r="R93" s="118">
        <v>7.0000000000000007E-2</v>
      </c>
      <c r="S93" s="116">
        <v>0</v>
      </c>
      <c r="T93" s="116">
        <v>0</v>
      </c>
      <c r="U93" s="118">
        <v>0.31</v>
      </c>
      <c r="V93" s="116">
        <v>0</v>
      </c>
      <c r="W93" s="118">
        <v>0.18</v>
      </c>
      <c r="X93" s="116">
        <v>0</v>
      </c>
      <c r="Y93" s="116">
        <v>0</v>
      </c>
      <c r="Z93" s="116">
        <v>0</v>
      </c>
      <c r="AA93" s="118">
        <v>0.04</v>
      </c>
      <c r="AB93" s="116">
        <v>0</v>
      </c>
      <c r="AC93" s="116">
        <v>0</v>
      </c>
      <c r="AD93" s="118">
        <f t="shared" si="3"/>
        <v>0.49</v>
      </c>
    </row>
    <row r="94" spans="1:30" ht="15.75" x14ac:dyDescent="0.25">
      <c r="A94" s="115">
        <v>92</v>
      </c>
      <c r="B94" s="121"/>
      <c r="C94" s="116">
        <v>314</v>
      </c>
      <c r="D94" s="117">
        <v>34.705479452054796</v>
      </c>
      <c r="E94" s="106">
        <v>2464</v>
      </c>
      <c r="F94" s="106">
        <v>4512.7692307692305</v>
      </c>
      <c r="G94" s="106">
        <v>2048.7692307692305</v>
      </c>
      <c r="H94" s="107">
        <v>0.53424657534246578</v>
      </c>
      <c r="I94" s="110" t="s">
        <v>255</v>
      </c>
      <c r="J94" s="112" t="s">
        <v>334</v>
      </c>
      <c r="K94" s="112" t="s">
        <v>352</v>
      </c>
      <c r="L94" s="112">
        <v>3744.1200000000003</v>
      </c>
      <c r="M94" s="116">
        <v>-2.66</v>
      </c>
      <c r="N94" s="116">
        <v>-3.64</v>
      </c>
      <c r="O94" s="118">
        <v>0.12</v>
      </c>
      <c r="P94" s="118">
        <v>0.18</v>
      </c>
      <c r="Q94" s="118">
        <v>0.06</v>
      </c>
      <c r="R94" s="118">
        <v>0.1</v>
      </c>
      <c r="S94" s="118">
        <v>0.12</v>
      </c>
      <c r="T94" s="116">
        <v>0</v>
      </c>
      <c r="U94" s="118">
        <v>0.28999999999999998</v>
      </c>
      <c r="V94" s="116">
        <v>0</v>
      </c>
      <c r="W94" s="118">
        <v>0.05</v>
      </c>
      <c r="X94" s="116">
        <v>0</v>
      </c>
      <c r="Y94" s="116">
        <v>0</v>
      </c>
      <c r="Z94" s="116">
        <v>0</v>
      </c>
      <c r="AA94" s="118">
        <v>0.04</v>
      </c>
      <c r="AB94" s="116">
        <v>0</v>
      </c>
      <c r="AC94" s="118">
        <v>0.03</v>
      </c>
      <c r="AD94" s="118">
        <f t="shared" si="3"/>
        <v>0.45999999999999996</v>
      </c>
    </row>
    <row r="95" spans="1:30" ht="15.75" x14ac:dyDescent="0.25">
      <c r="A95" s="115">
        <v>93</v>
      </c>
      <c r="B95" s="121"/>
      <c r="C95" s="116">
        <v>320</v>
      </c>
      <c r="D95" s="117">
        <v>34.869863013698634</v>
      </c>
      <c r="E95" s="106">
        <v>2856</v>
      </c>
      <c r="F95" s="106">
        <v>4774.333333333333</v>
      </c>
      <c r="G95" s="106">
        <v>1918.3333333333333</v>
      </c>
      <c r="H95" s="107">
        <v>0.56164383561643838</v>
      </c>
      <c r="I95" s="110" t="s">
        <v>255</v>
      </c>
      <c r="J95" s="112" t="s">
        <v>335</v>
      </c>
      <c r="K95" s="112" t="s">
        <v>352</v>
      </c>
      <c r="L95" s="112">
        <v>3862.1299999999997</v>
      </c>
      <c r="M95" s="116">
        <v>-1.92</v>
      </c>
      <c r="N95" s="116">
        <v>0.02</v>
      </c>
      <c r="O95" s="118">
        <v>0.08</v>
      </c>
      <c r="P95" s="118">
        <v>0.21</v>
      </c>
      <c r="Q95" s="118">
        <v>0.03</v>
      </c>
      <c r="R95" s="118">
        <v>0.1</v>
      </c>
      <c r="S95" s="116">
        <v>0</v>
      </c>
      <c r="T95" s="118">
        <v>0.34</v>
      </c>
      <c r="U95" s="116">
        <v>0</v>
      </c>
      <c r="V95" s="116">
        <v>0</v>
      </c>
      <c r="W95" s="116">
        <v>0</v>
      </c>
      <c r="X95" s="118">
        <v>0.2</v>
      </c>
      <c r="Y95" s="116">
        <v>0</v>
      </c>
      <c r="Z95" s="116">
        <v>0</v>
      </c>
      <c r="AA95" s="118">
        <v>0.04</v>
      </c>
      <c r="AB95" s="116">
        <v>0</v>
      </c>
      <c r="AC95" s="116">
        <v>0</v>
      </c>
      <c r="AD95" s="118">
        <f t="shared" si="3"/>
        <v>0.54</v>
      </c>
    </row>
    <row r="96" spans="1:30" ht="15.75" x14ac:dyDescent="0.25">
      <c r="A96" s="115">
        <v>94</v>
      </c>
      <c r="B96" s="121"/>
      <c r="C96" s="116">
        <v>304</v>
      </c>
      <c r="D96" s="117">
        <v>35.527397260273972</v>
      </c>
      <c r="E96" s="113">
        <v>2504</v>
      </c>
      <c r="F96" s="113">
        <v>4607</v>
      </c>
      <c r="G96" s="113">
        <v>2103</v>
      </c>
      <c r="H96" s="114">
        <v>0.67123287671232879</v>
      </c>
      <c r="I96" s="110" t="s">
        <v>266</v>
      </c>
      <c r="J96" s="112" t="s">
        <v>336</v>
      </c>
      <c r="K96" s="112" t="s">
        <v>352</v>
      </c>
      <c r="L96" s="112">
        <v>3743.3199999999997</v>
      </c>
      <c r="M96" s="116">
        <v>-0.82</v>
      </c>
      <c r="N96" s="116">
        <v>-8.2100000000000009</v>
      </c>
      <c r="O96" s="118">
        <v>0.23</v>
      </c>
      <c r="P96" s="118">
        <v>0.2</v>
      </c>
      <c r="Q96" s="118">
        <v>0.04</v>
      </c>
      <c r="R96" s="118">
        <v>0.22</v>
      </c>
      <c r="S96" s="118">
        <v>0.17</v>
      </c>
      <c r="T96" s="116">
        <v>0</v>
      </c>
      <c r="U96" s="116">
        <v>0</v>
      </c>
      <c r="V96" s="116">
        <v>0</v>
      </c>
      <c r="W96" s="116">
        <v>0</v>
      </c>
      <c r="X96" s="116">
        <v>0</v>
      </c>
      <c r="Y96" s="116">
        <v>0</v>
      </c>
      <c r="Z96" s="116">
        <v>0</v>
      </c>
      <c r="AA96" s="118">
        <v>0.09</v>
      </c>
      <c r="AB96" s="116">
        <v>0</v>
      </c>
      <c r="AC96" s="118">
        <v>0.04</v>
      </c>
      <c r="AD96" s="118">
        <f t="shared" si="3"/>
        <v>0.17</v>
      </c>
    </row>
    <row r="97" spans="1:30" ht="15.75" x14ac:dyDescent="0.25">
      <c r="A97" s="115">
        <v>95</v>
      </c>
      <c r="B97" s="121"/>
      <c r="C97" s="116">
        <v>303</v>
      </c>
      <c r="D97" s="117">
        <v>35.527397260273972</v>
      </c>
      <c r="E97" s="113">
        <v>2150</v>
      </c>
      <c r="F97" s="113">
        <v>4530</v>
      </c>
      <c r="G97" s="113">
        <v>1996.4954212454211</v>
      </c>
      <c r="H97" s="114">
        <v>0.67123287671232879</v>
      </c>
      <c r="I97" s="110" t="s">
        <v>255</v>
      </c>
      <c r="J97" s="112" t="s">
        <v>344</v>
      </c>
      <c r="K97" s="112" t="s">
        <v>352</v>
      </c>
      <c r="L97" s="112">
        <v>4370.6499999999996</v>
      </c>
      <c r="M97" s="116">
        <v>-0.95</v>
      </c>
      <c r="N97" s="116">
        <v>-7.09</v>
      </c>
      <c r="O97" s="118">
        <v>0.18</v>
      </c>
      <c r="P97" s="118">
        <v>0.21</v>
      </c>
      <c r="Q97" s="118">
        <v>0.05</v>
      </c>
      <c r="R97" s="118">
        <v>0.1</v>
      </c>
      <c r="S97" s="118">
        <v>0.25</v>
      </c>
      <c r="T97" s="116">
        <v>0</v>
      </c>
      <c r="U97" s="118">
        <v>7.0000000000000007E-2</v>
      </c>
      <c r="V97" s="116">
        <v>0</v>
      </c>
      <c r="W97" s="118">
        <v>0.05</v>
      </c>
      <c r="X97" s="116">
        <v>0</v>
      </c>
      <c r="Y97" s="116">
        <v>0</v>
      </c>
      <c r="Z97" s="116">
        <v>0</v>
      </c>
      <c r="AA97" s="118">
        <v>0.06</v>
      </c>
      <c r="AB97" s="116">
        <v>0</v>
      </c>
      <c r="AC97" s="118">
        <v>0.03</v>
      </c>
      <c r="AD97" s="118">
        <f t="shared" si="3"/>
        <v>0.37</v>
      </c>
    </row>
    <row r="98" spans="1:30" ht="15.75" x14ac:dyDescent="0.25">
      <c r="A98" s="115">
        <v>96</v>
      </c>
      <c r="B98" s="121"/>
      <c r="C98" s="116">
        <v>305</v>
      </c>
      <c r="D98" s="117">
        <v>35.856164383561648</v>
      </c>
      <c r="E98" s="113">
        <v>2504</v>
      </c>
      <c r="F98" s="113">
        <v>4607</v>
      </c>
      <c r="G98" s="113">
        <v>2103</v>
      </c>
      <c r="H98" s="114">
        <v>0.72602739726027399</v>
      </c>
      <c r="I98" s="110" t="s">
        <v>286</v>
      </c>
      <c r="J98" s="112" t="s">
        <v>336</v>
      </c>
      <c r="K98" s="112" t="s">
        <v>352</v>
      </c>
      <c r="L98" s="112">
        <v>3849.27</v>
      </c>
      <c r="M98" s="116">
        <v>-0.57999999999999996</v>
      </c>
      <c r="N98" s="116">
        <v>-3.58</v>
      </c>
      <c r="O98" s="118">
        <v>7.0000000000000007E-2</v>
      </c>
      <c r="P98" s="118">
        <v>0.12</v>
      </c>
      <c r="Q98" s="118">
        <v>0.02</v>
      </c>
      <c r="R98" s="118">
        <v>0.12</v>
      </c>
      <c r="S98" s="118">
        <v>0.16</v>
      </c>
      <c r="T98" s="116">
        <v>0</v>
      </c>
      <c r="U98" s="118">
        <v>0.18</v>
      </c>
      <c r="V98" s="116">
        <v>0</v>
      </c>
      <c r="W98" s="118">
        <v>0.26</v>
      </c>
      <c r="X98" s="116">
        <v>0</v>
      </c>
      <c r="Y98" s="116">
        <v>0</v>
      </c>
      <c r="Z98" s="116">
        <v>0</v>
      </c>
      <c r="AA98" s="118">
        <v>0.05</v>
      </c>
      <c r="AB98" s="116">
        <v>0</v>
      </c>
      <c r="AC98" s="118">
        <v>0.01</v>
      </c>
      <c r="AD98" s="118">
        <f t="shared" si="3"/>
        <v>0.6</v>
      </c>
    </row>
    <row r="99" spans="1:30" ht="15.75" x14ac:dyDescent="0.25">
      <c r="A99" s="115">
        <v>97</v>
      </c>
      <c r="B99" s="121"/>
      <c r="C99" s="116">
        <v>306</v>
      </c>
      <c r="D99" s="117">
        <v>35.938356164383563</v>
      </c>
      <c r="E99" s="113">
        <v>3100</v>
      </c>
      <c r="F99" s="113">
        <v>4993.333333333333</v>
      </c>
      <c r="G99" s="113">
        <v>1893.3333333333333</v>
      </c>
      <c r="H99" s="114">
        <v>0.73972602739726023</v>
      </c>
      <c r="I99" s="110" t="s">
        <v>255</v>
      </c>
      <c r="J99" s="112" t="s">
        <v>337</v>
      </c>
      <c r="K99" s="112" t="s">
        <v>352</v>
      </c>
      <c r="L99" s="112">
        <v>4492.2</v>
      </c>
      <c r="M99" s="116">
        <v>-1.99</v>
      </c>
      <c r="N99" s="116">
        <v>-7.68</v>
      </c>
      <c r="O99" s="118">
        <v>0.16</v>
      </c>
      <c r="P99" s="118">
        <v>0.31</v>
      </c>
      <c r="Q99" s="118">
        <v>0.04</v>
      </c>
      <c r="R99" s="118">
        <v>0.13</v>
      </c>
      <c r="S99" s="118">
        <v>0.18</v>
      </c>
      <c r="T99" s="116">
        <v>0</v>
      </c>
      <c r="U99" s="118">
        <v>0.04</v>
      </c>
      <c r="V99" s="116">
        <v>0</v>
      </c>
      <c r="W99" s="118">
        <v>0.04</v>
      </c>
      <c r="X99" s="116">
        <v>0</v>
      </c>
      <c r="Y99" s="116">
        <v>0</v>
      </c>
      <c r="Z99" s="116">
        <v>0</v>
      </c>
      <c r="AA99" s="118">
        <v>0.06</v>
      </c>
      <c r="AB99" s="116">
        <v>0</v>
      </c>
      <c r="AC99" s="118">
        <v>0.04</v>
      </c>
      <c r="AD99" s="118">
        <f t="shared" si="3"/>
        <v>0.26</v>
      </c>
    </row>
    <row r="100" spans="1:30" ht="15.75" x14ac:dyDescent="0.25">
      <c r="A100" s="115">
        <v>98</v>
      </c>
      <c r="B100" s="121"/>
      <c r="C100" s="116">
        <v>307</v>
      </c>
      <c r="D100" s="117">
        <v>35.938356164383563</v>
      </c>
      <c r="E100" s="113">
        <v>2460</v>
      </c>
      <c r="F100" s="113">
        <v>4469.333333333333</v>
      </c>
      <c r="G100" s="113">
        <v>2009.3333333333333</v>
      </c>
      <c r="H100" s="114">
        <v>0.73972602739726023</v>
      </c>
      <c r="I100" s="110" t="s">
        <v>286</v>
      </c>
      <c r="J100" s="112" t="s">
        <v>338</v>
      </c>
      <c r="K100" s="112" t="s">
        <v>352</v>
      </c>
      <c r="L100" s="109">
        <v>3545.4900000000002</v>
      </c>
      <c r="M100" s="116">
        <v>-0.75</v>
      </c>
      <c r="N100" s="116">
        <v>-2.19</v>
      </c>
      <c r="O100" s="118">
        <v>0.09</v>
      </c>
      <c r="P100" s="118">
        <v>0.09</v>
      </c>
      <c r="Q100" s="118">
        <v>0.01</v>
      </c>
      <c r="R100" s="118">
        <v>0.09</v>
      </c>
      <c r="S100" s="118">
        <v>7.0000000000000007E-2</v>
      </c>
      <c r="T100" s="116">
        <v>0</v>
      </c>
      <c r="U100" s="118">
        <v>0.27</v>
      </c>
      <c r="V100" s="116">
        <v>0</v>
      </c>
      <c r="W100" s="118">
        <v>0.3</v>
      </c>
      <c r="X100" s="116">
        <v>0</v>
      </c>
      <c r="Y100" s="116">
        <v>0</v>
      </c>
      <c r="Z100" s="116">
        <v>0</v>
      </c>
      <c r="AA100" s="118">
        <v>0.05</v>
      </c>
      <c r="AB100" s="116">
        <v>0</v>
      </c>
      <c r="AC100" s="118">
        <v>0.01</v>
      </c>
      <c r="AD100" s="118">
        <f t="shared" si="3"/>
        <v>0.64</v>
      </c>
    </row>
    <row r="101" spans="1:30" ht="15.75" x14ac:dyDescent="0.25">
      <c r="A101" s="115">
        <v>99</v>
      </c>
      <c r="B101" s="121" t="s">
        <v>228</v>
      </c>
      <c r="C101" s="116">
        <v>202</v>
      </c>
      <c r="D101" s="117">
        <v>40.054928571428569</v>
      </c>
      <c r="E101" s="113">
        <v>3522</v>
      </c>
      <c r="F101" s="113">
        <v>3816</v>
      </c>
      <c r="G101" s="113">
        <v>294</v>
      </c>
      <c r="H101" s="114">
        <v>0.40554421768707488</v>
      </c>
      <c r="I101" s="110" t="s">
        <v>287</v>
      </c>
      <c r="J101" s="109" t="s">
        <v>343</v>
      </c>
      <c r="K101" s="109" t="s">
        <v>353</v>
      </c>
      <c r="L101" s="108">
        <v>3641.23</v>
      </c>
      <c r="M101" s="116">
        <v>-2.4</v>
      </c>
      <c r="N101" s="116">
        <v>-7.4</v>
      </c>
      <c r="O101" s="118">
        <v>0.15</v>
      </c>
      <c r="P101" s="118">
        <v>0.11</v>
      </c>
      <c r="Q101" s="118">
        <v>0.02</v>
      </c>
      <c r="R101" s="118">
        <v>0.16</v>
      </c>
      <c r="S101" s="118">
        <v>0.49</v>
      </c>
      <c r="T101" s="116">
        <v>0</v>
      </c>
      <c r="U101" s="118">
        <v>0.03</v>
      </c>
      <c r="V101" s="116">
        <v>0</v>
      </c>
      <c r="W101" s="116">
        <v>0</v>
      </c>
      <c r="X101" s="116">
        <v>0</v>
      </c>
      <c r="Y101" s="116">
        <v>0</v>
      </c>
      <c r="Z101" s="116">
        <v>0</v>
      </c>
      <c r="AA101" s="118">
        <v>0.05</v>
      </c>
      <c r="AB101" s="116">
        <v>0</v>
      </c>
      <c r="AC101" s="116">
        <v>0</v>
      </c>
      <c r="AD101" s="118">
        <f t="shared" si="3"/>
        <v>0.52</v>
      </c>
    </row>
    <row r="102" spans="1:30" ht="15.75" x14ac:dyDescent="0.25">
      <c r="A102" s="115">
        <v>100</v>
      </c>
      <c r="B102" s="121"/>
      <c r="C102" s="116">
        <v>203</v>
      </c>
      <c r="D102" s="117">
        <v>40.103493975903618</v>
      </c>
      <c r="E102" s="106">
        <v>1813</v>
      </c>
      <c r="F102" s="106">
        <v>2062</v>
      </c>
      <c r="G102" s="106">
        <v>249</v>
      </c>
      <c r="H102" s="107">
        <v>0.41325301204819315</v>
      </c>
      <c r="I102" s="111" t="s">
        <v>268</v>
      </c>
      <c r="J102" s="108" t="s">
        <v>339</v>
      </c>
      <c r="K102" s="108" t="s">
        <v>354</v>
      </c>
      <c r="L102" s="108">
        <v>1915.9</v>
      </c>
      <c r="M102" s="116">
        <v>-3.09</v>
      </c>
      <c r="N102" s="116">
        <v>-12.23</v>
      </c>
      <c r="O102" s="118">
        <v>0.49</v>
      </c>
      <c r="P102" s="118">
        <v>0.18</v>
      </c>
      <c r="Q102" s="118">
        <v>0.03</v>
      </c>
      <c r="R102" s="118">
        <v>0.17</v>
      </c>
      <c r="S102" s="118">
        <v>0.06</v>
      </c>
      <c r="T102" s="116">
        <v>0</v>
      </c>
      <c r="U102" s="116">
        <v>0</v>
      </c>
      <c r="V102" s="116">
        <v>0</v>
      </c>
      <c r="W102" s="116">
        <v>0</v>
      </c>
      <c r="X102" s="116">
        <v>0</v>
      </c>
      <c r="Y102" s="116">
        <v>0</v>
      </c>
      <c r="Z102" s="116">
        <v>0</v>
      </c>
      <c r="AA102" s="118">
        <v>7.0000000000000007E-2</v>
      </c>
      <c r="AB102" s="116">
        <v>0</v>
      </c>
      <c r="AC102" s="116">
        <v>0</v>
      </c>
      <c r="AD102" s="118">
        <f t="shared" si="3"/>
        <v>0.06</v>
      </c>
    </row>
    <row r="103" spans="1:30" ht="15.75" x14ac:dyDescent="0.25">
      <c r="A103" s="115">
        <v>101</v>
      </c>
      <c r="B103" s="121"/>
      <c r="C103" s="116">
        <v>204</v>
      </c>
      <c r="D103" s="117">
        <v>40.117409638554221</v>
      </c>
      <c r="E103" s="106">
        <v>1813</v>
      </c>
      <c r="F103" s="106">
        <v>2062</v>
      </c>
      <c r="G103" s="106">
        <v>249</v>
      </c>
      <c r="H103" s="107">
        <v>0.41546184738955844</v>
      </c>
      <c r="I103" s="111" t="s">
        <v>277</v>
      </c>
      <c r="J103" s="108" t="s">
        <v>339</v>
      </c>
      <c r="K103" s="108" t="s">
        <v>354</v>
      </c>
      <c r="L103" s="109">
        <v>1916.45</v>
      </c>
      <c r="M103" s="116">
        <v>-5.88</v>
      </c>
      <c r="N103" s="116">
        <v>-11.98</v>
      </c>
      <c r="O103" s="118">
        <v>0.44</v>
      </c>
      <c r="P103" s="118">
        <v>0.16</v>
      </c>
      <c r="Q103" s="118">
        <v>0.03</v>
      </c>
      <c r="R103" s="118">
        <v>0.17</v>
      </c>
      <c r="S103" s="118">
        <v>0.13</v>
      </c>
      <c r="T103" s="116">
        <v>0</v>
      </c>
      <c r="U103" s="116">
        <v>0</v>
      </c>
      <c r="V103" s="116">
        <v>0</v>
      </c>
      <c r="W103" s="116">
        <v>0</v>
      </c>
      <c r="X103" s="116">
        <v>0</v>
      </c>
      <c r="Y103" s="116">
        <v>0</v>
      </c>
      <c r="Z103" s="116">
        <v>0</v>
      </c>
      <c r="AA103" s="118">
        <v>7.0000000000000007E-2</v>
      </c>
      <c r="AB103" s="116">
        <v>0</v>
      </c>
      <c r="AC103" s="116">
        <v>0</v>
      </c>
      <c r="AD103" s="118">
        <f t="shared" si="3"/>
        <v>0.13</v>
      </c>
    </row>
    <row r="104" spans="1:30" ht="15.75" x14ac:dyDescent="0.25">
      <c r="A104" s="115">
        <v>102</v>
      </c>
      <c r="B104" s="121"/>
      <c r="C104" s="116">
        <v>205</v>
      </c>
      <c r="D104" s="117">
        <v>41.07732558139535</v>
      </c>
      <c r="E104" s="106">
        <v>1836</v>
      </c>
      <c r="F104" s="106">
        <v>2094</v>
      </c>
      <c r="G104" s="106">
        <v>258</v>
      </c>
      <c r="H104" s="107">
        <v>0.56782945736434109</v>
      </c>
      <c r="I104" s="111" t="s">
        <v>277</v>
      </c>
      <c r="J104" s="109" t="s">
        <v>340</v>
      </c>
      <c r="K104" s="108" t="s">
        <v>354</v>
      </c>
      <c r="L104" s="108">
        <v>1994.8</v>
      </c>
      <c r="M104" s="116">
        <v>-2.92</v>
      </c>
      <c r="N104" s="116">
        <v>-12.97</v>
      </c>
      <c r="O104" s="118">
        <v>0.38</v>
      </c>
      <c r="P104" s="118">
        <v>0.17</v>
      </c>
      <c r="Q104" s="118">
        <v>0.03</v>
      </c>
      <c r="R104" s="118">
        <v>0.18</v>
      </c>
      <c r="S104" s="118">
        <v>0.14000000000000001</v>
      </c>
      <c r="T104" s="116">
        <v>0</v>
      </c>
      <c r="U104" s="116">
        <v>0</v>
      </c>
      <c r="V104" s="116">
        <v>0</v>
      </c>
      <c r="W104" s="116">
        <v>0</v>
      </c>
      <c r="X104" s="116">
        <v>0</v>
      </c>
      <c r="Y104" s="116">
        <v>0</v>
      </c>
      <c r="Z104" s="118">
        <v>0.01</v>
      </c>
      <c r="AA104" s="118">
        <v>0.08</v>
      </c>
      <c r="AB104" s="116">
        <v>0</v>
      </c>
      <c r="AC104" s="116">
        <v>0</v>
      </c>
      <c r="AD104" s="118">
        <f t="shared" si="3"/>
        <v>0.14000000000000001</v>
      </c>
    </row>
    <row r="105" spans="1:30" ht="15.75" x14ac:dyDescent="0.25">
      <c r="A105" s="115">
        <v>103</v>
      </c>
      <c r="B105" s="121"/>
      <c r="C105" s="116">
        <v>207</v>
      </c>
      <c r="D105" s="117">
        <v>42.380058139534889</v>
      </c>
      <c r="E105" s="106">
        <v>1836</v>
      </c>
      <c r="F105" s="106">
        <v>2094</v>
      </c>
      <c r="G105" s="106">
        <v>258</v>
      </c>
      <c r="H105" s="107">
        <v>0.77461240310077573</v>
      </c>
      <c r="I105" s="111" t="s">
        <v>288</v>
      </c>
      <c r="J105" s="108" t="s">
        <v>340</v>
      </c>
      <c r="K105" s="108" t="s">
        <v>354</v>
      </c>
      <c r="L105" s="108">
        <v>2035.8500000000001</v>
      </c>
      <c r="M105" s="116">
        <v>-3.85</v>
      </c>
      <c r="N105" s="116">
        <v>-11.93</v>
      </c>
      <c r="O105" s="118">
        <v>0.37</v>
      </c>
      <c r="P105" s="118">
        <v>0.22</v>
      </c>
      <c r="Q105" s="118">
        <v>0.06</v>
      </c>
      <c r="R105" s="118">
        <v>0.14000000000000001</v>
      </c>
      <c r="S105" s="118">
        <v>0.1</v>
      </c>
      <c r="T105" s="116">
        <v>0</v>
      </c>
      <c r="U105" s="116">
        <v>0</v>
      </c>
      <c r="V105" s="116">
        <v>0</v>
      </c>
      <c r="W105" s="116">
        <v>0</v>
      </c>
      <c r="X105" s="116">
        <v>0</v>
      </c>
      <c r="Y105" s="116">
        <v>0</v>
      </c>
      <c r="Z105" s="118">
        <v>0.02</v>
      </c>
      <c r="AA105" s="118">
        <v>0.09</v>
      </c>
      <c r="AB105" s="116">
        <v>0</v>
      </c>
      <c r="AC105" s="116">
        <v>0</v>
      </c>
      <c r="AD105" s="118">
        <f t="shared" si="3"/>
        <v>0.1</v>
      </c>
    </row>
    <row r="106" spans="1:30" ht="15.75" x14ac:dyDescent="0.25">
      <c r="A106" s="115">
        <v>104</v>
      </c>
      <c r="B106" s="121"/>
      <c r="C106" s="116">
        <v>208</v>
      </c>
      <c r="D106" s="117">
        <v>42.697499999999998</v>
      </c>
      <c r="E106" s="106">
        <v>1836</v>
      </c>
      <c r="F106" s="106">
        <v>2094</v>
      </c>
      <c r="G106" s="106">
        <v>258</v>
      </c>
      <c r="H106" s="107">
        <v>0.82499999999999962</v>
      </c>
      <c r="I106" s="111" t="s">
        <v>289</v>
      </c>
      <c r="J106" s="108" t="s">
        <v>340</v>
      </c>
      <c r="K106" s="108" t="s">
        <v>354</v>
      </c>
      <c r="L106" s="108">
        <v>2048.85</v>
      </c>
      <c r="M106" s="116">
        <v>-5.84</v>
      </c>
      <c r="N106" s="116">
        <v>-13.22</v>
      </c>
      <c r="O106" s="118">
        <v>0.31</v>
      </c>
      <c r="P106" s="118">
        <v>0.26</v>
      </c>
      <c r="Q106" s="118">
        <v>0.05</v>
      </c>
      <c r="R106" s="118">
        <v>0.11</v>
      </c>
      <c r="S106" s="118">
        <v>0.21</v>
      </c>
      <c r="T106" s="116">
        <v>0</v>
      </c>
      <c r="U106" s="116">
        <v>0</v>
      </c>
      <c r="V106" s="116">
        <v>0</v>
      </c>
      <c r="W106" s="116">
        <v>0</v>
      </c>
      <c r="X106" s="116">
        <v>0</v>
      </c>
      <c r="Y106" s="116">
        <v>0</v>
      </c>
      <c r="Z106" s="118">
        <v>0.01</v>
      </c>
      <c r="AA106" s="118">
        <v>0.05</v>
      </c>
      <c r="AB106" s="116">
        <v>0</v>
      </c>
      <c r="AC106" s="116">
        <v>0</v>
      </c>
      <c r="AD106" s="118">
        <f t="shared" si="3"/>
        <v>0.21</v>
      </c>
    </row>
    <row r="107" spans="1:30" ht="15.75" x14ac:dyDescent="0.25">
      <c r="A107" s="115">
        <v>105</v>
      </c>
      <c r="B107" s="121"/>
      <c r="C107" s="116">
        <v>210</v>
      </c>
      <c r="D107" s="117">
        <v>43.062821576763483</v>
      </c>
      <c r="E107" s="106">
        <v>1715</v>
      </c>
      <c r="F107" s="106">
        <v>1956</v>
      </c>
      <c r="G107" s="106">
        <v>241</v>
      </c>
      <c r="H107" s="107">
        <v>0.88298755186721978</v>
      </c>
      <c r="I107" s="111" t="s">
        <v>290</v>
      </c>
      <c r="J107" s="108" t="s">
        <v>341</v>
      </c>
      <c r="K107" s="108" t="s">
        <v>354</v>
      </c>
      <c r="L107" s="108">
        <v>1927.8</v>
      </c>
      <c r="M107" s="116">
        <v>-3.4</v>
      </c>
      <c r="N107" s="116">
        <v>-11.12</v>
      </c>
      <c r="O107" s="118">
        <v>0.32</v>
      </c>
      <c r="P107" s="118">
        <v>0.16</v>
      </c>
      <c r="Q107" s="118">
        <v>0.05</v>
      </c>
      <c r="R107" s="118">
        <v>0.1</v>
      </c>
      <c r="S107" s="118">
        <v>0.28000000000000003</v>
      </c>
      <c r="T107" s="116">
        <v>0</v>
      </c>
      <c r="U107" s="116">
        <v>0</v>
      </c>
      <c r="V107" s="116">
        <v>0</v>
      </c>
      <c r="W107" s="116">
        <v>0</v>
      </c>
      <c r="X107" s="116">
        <v>0</v>
      </c>
      <c r="Y107" s="116">
        <v>0</v>
      </c>
      <c r="Z107" s="116">
        <v>0</v>
      </c>
      <c r="AA107" s="118">
        <v>0.09</v>
      </c>
      <c r="AB107" s="116">
        <v>0</v>
      </c>
      <c r="AC107" s="116">
        <v>0</v>
      </c>
      <c r="AD107" s="118">
        <f t="shared" si="3"/>
        <v>0.28000000000000003</v>
      </c>
    </row>
    <row r="108" spans="1:30" ht="15.75" x14ac:dyDescent="0.25">
      <c r="A108" s="115">
        <v>106</v>
      </c>
      <c r="B108" s="121"/>
      <c r="C108" s="116">
        <v>209</v>
      </c>
      <c r="D108" s="117">
        <v>43.071837209302323</v>
      </c>
      <c r="E108" s="106">
        <v>1836</v>
      </c>
      <c r="F108" s="106">
        <v>2094</v>
      </c>
      <c r="G108" s="106">
        <v>258</v>
      </c>
      <c r="H108" s="107">
        <v>0.88441860465116218</v>
      </c>
      <c r="I108" s="111" t="s">
        <v>291</v>
      </c>
      <c r="J108" s="108" t="s">
        <v>340</v>
      </c>
      <c r="K108" s="108" t="s">
        <v>354</v>
      </c>
      <c r="L108" s="108">
        <v>2064.1799999999998</v>
      </c>
      <c r="M108" s="116">
        <v>-4.09</v>
      </c>
      <c r="N108" s="116">
        <v>-14.43</v>
      </c>
      <c r="O108" s="118">
        <v>0.4</v>
      </c>
      <c r="P108" s="118">
        <v>0.27</v>
      </c>
      <c r="Q108" s="118">
        <v>0.09</v>
      </c>
      <c r="R108" s="118">
        <v>0.1</v>
      </c>
      <c r="S108" s="118">
        <v>0.11</v>
      </c>
      <c r="T108" s="116">
        <v>0</v>
      </c>
      <c r="U108" s="116">
        <v>0</v>
      </c>
      <c r="V108" s="116">
        <v>0</v>
      </c>
      <c r="W108" s="116">
        <v>0</v>
      </c>
      <c r="X108" s="116">
        <v>0</v>
      </c>
      <c r="Y108" s="116">
        <v>0</v>
      </c>
      <c r="Z108" s="116">
        <v>0</v>
      </c>
      <c r="AA108" s="118">
        <v>0.05</v>
      </c>
      <c r="AB108" s="116">
        <v>0</v>
      </c>
      <c r="AC108" s="116">
        <v>0</v>
      </c>
      <c r="AD108" s="118">
        <f t="shared" si="3"/>
        <v>0.11</v>
      </c>
    </row>
    <row r="109" spans="1:30" ht="31.5" x14ac:dyDescent="0.25">
      <c r="A109" s="115">
        <v>107</v>
      </c>
      <c r="B109" s="121"/>
      <c r="C109" s="116">
        <v>211</v>
      </c>
      <c r="D109" s="117">
        <v>43.290248962655603</v>
      </c>
      <c r="E109" s="106">
        <v>1715</v>
      </c>
      <c r="F109" s="106">
        <v>1956</v>
      </c>
      <c r="G109" s="106">
        <v>241</v>
      </c>
      <c r="H109" s="107">
        <v>0.91908713692946054</v>
      </c>
      <c r="I109" s="111" t="s">
        <v>292</v>
      </c>
      <c r="J109" s="108" t="s">
        <v>341</v>
      </c>
      <c r="K109" s="108" t="s">
        <v>354</v>
      </c>
      <c r="L109" s="108">
        <v>1936.5</v>
      </c>
      <c r="M109" s="116">
        <v>-4.75</v>
      </c>
      <c r="N109" s="116">
        <v>-14.65</v>
      </c>
      <c r="O109" s="118">
        <v>0.36</v>
      </c>
      <c r="P109" s="118">
        <v>0.43</v>
      </c>
      <c r="Q109" s="118">
        <v>0.06</v>
      </c>
      <c r="R109" s="118">
        <v>7.0000000000000007E-2</v>
      </c>
      <c r="S109" s="118">
        <v>0.05</v>
      </c>
      <c r="T109" s="116">
        <v>0</v>
      </c>
      <c r="U109" s="116">
        <v>0</v>
      </c>
      <c r="V109" s="116">
        <v>0</v>
      </c>
      <c r="W109" s="116">
        <v>0</v>
      </c>
      <c r="X109" s="116">
        <v>0</v>
      </c>
      <c r="Y109" s="116">
        <v>0</v>
      </c>
      <c r="Z109" s="116">
        <v>0</v>
      </c>
      <c r="AA109" s="118">
        <v>0.03</v>
      </c>
      <c r="AB109" s="116">
        <v>0</v>
      </c>
      <c r="AC109" s="116">
        <v>0</v>
      </c>
      <c r="AD109" s="118">
        <f t="shared" si="3"/>
        <v>0.05</v>
      </c>
    </row>
    <row r="110" spans="1:30" ht="15.75" x14ac:dyDescent="0.25">
      <c r="A110" s="115">
        <v>108</v>
      </c>
      <c r="B110" s="121"/>
      <c r="C110" s="116">
        <v>212</v>
      </c>
      <c r="D110" s="117">
        <v>43.460165975103735</v>
      </c>
      <c r="E110" s="106">
        <v>1715</v>
      </c>
      <c r="F110" s="106">
        <v>1956</v>
      </c>
      <c r="G110" s="106">
        <v>241</v>
      </c>
      <c r="H110" s="107">
        <v>0.94605809128630702</v>
      </c>
      <c r="I110" s="108" t="s">
        <v>293</v>
      </c>
      <c r="J110" s="108" t="s">
        <v>341</v>
      </c>
      <c r="K110" s="108" t="s">
        <v>354</v>
      </c>
      <c r="L110" s="109">
        <v>1943</v>
      </c>
      <c r="M110" s="116">
        <v>-4.34</v>
      </c>
      <c r="N110" s="116">
        <v>-12.27</v>
      </c>
      <c r="O110" s="118">
        <v>0.43</v>
      </c>
      <c r="P110" s="118">
        <v>0.28999999999999998</v>
      </c>
      <c r="Q110" s="118">
        <v>7.0000000000000007E-2</v>
      </c>
      <c r="R110" s="118">
        <v>0.08</v>
      </c>
      <c r="S110" s="118">
        <v>0.1</v>
      </c>
      <c r="T110" s="116">
        <v>0</v>
      </c>
      <c r="U110" s="116">
        <v>0</v>
      </c>
      <c r="V110" s="116">
        <v>0</v>
      </c>
      <c r="W110" s="116">
        <v>0</v>
      </c>
      <c r="X110" s="116">
        <v>0</v>
      </c>
      <c r="Y110" s="116">
        <v>0</v>
      </c>
      <c r="Z110" s="116">
        <v>0</v>
      </c>
      <c r="AA110" s="118">
        <v>0.02</v>
      </c>
      <c r="AB110" s="116">
        <v>0</v>
      </c>
      <c r="AC110" s="116">
        <v>0</v>
      </c>
      <c r="AD110" s="118">
        <f t="shared" si="3"/>
        <v>0.1</v>
      </c>
    </row>
    <row r="111" spans="1:30" ht="15.75" x14ac:dyDescent="0.25">
      <c r="A111" s="115">
        <v>109</v>
      </c>
      <c r="B111" s="121"/>
      <c r="C111" s="116">
        <v>213</v>
      </c>
      <c r="D111" s="117">
        <v>43.566693091732731</v>
      </c>
      <c r="E111" s="106">
        <v>1058</v>
      </c>
      <c r="F111" s="106">
        <v>1499.5</v>
      </c>
      <c r="G111" s="106">
        <v>441.5</v>
      </c>
      <c r="H111" s="107">
        <v>0.96296715741789374</v>
      </c>
      <c r="I111" s="110" t="s">
        <v>271</v>
      </c>
      <c r="J111" s="109" t="s">
        <v>342</v>
      </c>
      <c r="K111" s="108" t="s">
        <v>354</v>
      </c>
      <c r="L111" s="115">
        <v>1483.15</v>
      </c>
      <c r="M111" s="116">
        <v>-1.92</v>
      </c>
      <c r="N111" s="116">
        <v>-11.82</v>
      </c>
      <c r="O111" s="118">
        <v>0.34</v>
      </c>
      <c r="P111" s="118">
        <v>0.14000000000000001</v>
      </c>
      <c r="Q111" s="118">
        <v>0.03</v>
      </c>
      <c r="R111" s="118">
        <v>0.28000000000000003</v>
      </c>
      <c r="S111" s="118">
        <v>7.0000000000000007E-2</v>
      </c>
      <c r="T111" s="116">
        <v>0</v>
      </c>
      <c r="U111" s="116">
        <v>0</v>
      </c>
      <c r="V111" s="116">
        <v>0</v>
      </c>
      <c r="W111" s="116">
        <v>0</v>
      </c>
      <c r="X111" s="116">
        <v>0</v>
      </c>
      <c r="Y111" s="116">
        <v>0</v>
      </c>
      <c r="Z111" s="116">
        <v>0</v>
      </c>
      <c r="AA111" s="118">
        <v>0.13</v>
      </c>
      <c r="AB111" s="116">
        <v>0</v>
      </c>
      <c r="AC111" s="116">
        <v>0</v>
      </c>
      <c r="AD111" s="118">
        <f t="shared" si="3"/>
        <v>7.0000000000000007E-2</v>
      </c>
    </row>
    <row r="112" spans="1:30" x14ac:dyDescent="0.25"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6" spans="2:8" x14ac:dyDescent="0.25">
      <c r="B116" s="104"/>
      <c r="C116" s="93"/>
      <c r="D116" s="93"/>
      <c r="E116" s="93"/>
      <c r="F116" s="93"/>
      <c r="G116" s="93"/>
      <c r="H116" s="93"/>
    </row>
    <row r="117" spans="2:8" ht="30" x14ac:dyDescent="0.25">
      <c r="B117" s="104"/>
      <c r="C117" s="94" t="s">
        <v>231</v>
      </c>
      <c r="D117" s="101" t="s">
        <v>362</v>
      </c>
      <c r="E117" s="101" t="s">
        <v>363</v>
      </c>
      <c r="F117" s="101" t="s">
        <v>358</v>
      </c>
      <c r="G117" s="93"/>
      <c r="H117" s="93"/>
    </row>
    <row r="118" spans="2:8" x14ac:dyDescent="0.25">
      <c r="B118" s="104"/>
      <c r="C118" s="94" t="s">
        <v>224</v>
      </c>
      <c r="D118" s="94">
        <v>8.1999999999999993</v>
      </c>
      <c r="E118" s="94">
        <v>14.9</v>
      </c>
      <c r="F118" s="94">
        <f t="shared" ref="F118:F122" si="4">E118-D118</f>
        <v>6.7000000000000011</v>
      </c>
      <c r="G118" s="93"/>
      <c r="H118" s="93"/>
    </row>
    <row r="119" spans="2:8" x14ac:dyDescent="0.25">
      <c r="B119" s="104"/>
      <c r="C119" s="94" t="s">
        <v>225</v>
      </c>
      <c r="D119" s="94">
        <f>E118</f>
        <v>14.9</v>
      </c>
      <c r="E119" s="94">
        <v>22</v>
      </c>
      <c r="F119" s="94">
        <f t="shared" si="4"/>
        <v>7.1</v>
      </c>
      <c r="G119" s="93"/>
      <c r="H119" s="93"/>
    </row>
    <row r="120" spans="2:8" x14ac:dyDescent="0.25">
      <c r="B120" s="104"/>
      <c r="C120" s="94" t="s">
        <v>226</v>
      </c>
      <c r="D120" s="94">
        <f>E119</f>
        <v>22</v>
      </c>
      <c r="E120" s="94">
        <v>31.5</v>
      </c>
      <c r="F120" s="94">
        <f t="shared" si="4"/>
        <v>9.5</v>
      </c>
      <c r="G120" s="93"/>
      <c r="H120" s="93"/>
    </row>
    <row r="121" spans="2:8" x14ac:dyDescent="0.25">
      <c r="B121" s="104"/>
      <c r="C121" s="94" t="s">
        <v>227</v>
      </c>
      <c r="D121" s="94">
        <f>E120</f>
        <v>31.5</v>
      </c>
      <c r="E121" s="94">
        <v>37.5</v>
      </c>
      <c r="F121" s="94">
        <f t="shared" si="4"/>
        <v>6</v>
      </c>
      <c r="G121" s="93"/>
      <c r="H121" s="93"/>
    </row>
    <row r="122" spans="2:8" x14ac:dyDescent="0.25">
      <c r="B122" s="104"/>
      <c r="C122" s="94" t="s">
        <v>228</v>
      </c>
      <c r="D122" s="94">
        <f>E121</f>
        <v>37.5</v>
      </c>
      <c r="E122" s="94">
        <v>43.8</v>
      </c>
      <c r="F122" s="94">
        <f t="shared" si="4"/>
        <v>6.2999999999999972</v>
      </c>
      <c r="G122" s="93"/>
      <c r="H122" s="93"/>
    </row>
    <row r="123" spans="2:8" x14ac:dyDescent="0.25">
      <c r="B123" s="104"/>
      <c r="C123" s="93"/>
      <c r="D123" s="93"/>
      <c r="E123" s="93"/>
      <c r="F123" s="93"/>
      <c r="G123" s="93"/>
      <c r="H123" s="93"/>
    </row>
    <row r="124" spans="2:8" x14ac:dyDescent="0.25">
      <c r="B124" s="104"/>
      <c r="C124" s="93"/>
      <c r="D124" s="93"/>
      <c r="E124" s="93"/>
      <c r="F124" s="93"/>
      <c r="G124" s="93"/>
      <c r="H124" s="93"/>
    </row>
    <row r="125" spans="2:8" x14ac:dyDescent="0.25">
      <c r="B125" s="104"/>
      <c r="C125" s="93"/>
      <c r="D125" s="93"/>
      <c r="E125" s="93"/>
      <c r="F125" s="93"/>
      <c r="G125" s="93"/>
      <c r="H125" s="93"/>
    </row>
    <row r="126" spans="2:8" x14ac:dyDescent="0.25">
      <c r="B126" s="104"/>
      <c r="C126" s="93"/>
      <c r="D126" s="93"/>
      <c r="E126" s="93"/>
      <c r="F126" s="93"/>
      <c r="G126" s="93"/>
      <c r="H126" s="93"/>
    </row>
    <row r="127" spans="2:8" x14ac:dyDescent="0.25">
      <c r="B127" s="104"/>
      <c r="C127" s="93"/>
      <c r="D127" s="93"/>
      <c r="E127" s="93"/>
      <c r="F127" s="93"/>
      <c r="G127" s="93"/>
      <c r="H127" s="93"/>
    </row>
    <row r="128" spans="2:8" x14ac:dyDescent="0.25">
      <c r="B128" s="104"/>
      <c r="C128" s="93"/>
      <c r="D128" s="93"/>
      <c r="E128" s="93"/>
      <c r="F128" s="93"/>
      <c r="G128" s="93"/>
      <c r="H128" s="93"/>
    </row>
    <row r="129" spans="2:8" x14ac:dyDescent="0.25">
      <c r="B129" s="104"/>
      <c r="C129" s="93"/>
      <c r="D129" s="93"/>
      <c r="E129" s="93"/>
      <c r="F129" s="93"/>
      <c r="G129" s="93"/>
      <c r="H129" s="93"/>
    </row>
  </sheetData>
  <sortState xmlns:xlrd2="http://schemas.microsoft.com/office/spreadsheetml/2017/richdata2" ref="C3:AD112">
    <sortCondition ref="D4"/>
  </sortState>
  <mergeCells count="8">
    <mergeCell ref="O1:AD1"/>
    <mergeCell ref="D1:H1"/>
    <mergeCell ref="B54:B81"/>
    <mergeCell ref="B82:B100"/>
    <mergeCell ref="B101:B111"/>
    <mergeCell ref="M1:N1"/>
    <mergeCell ref="B3:B31"/>
    <mergeCell ref="B32:B53"/>
  </mergeCells>
  <phoneticPr fontId="5" type="noConversion"/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D57C1-5C60-41BF-A5EC-E23E1BAB421A}">
  <dimension ref="C1:I123"/>
  <sheetViews>
    <sheetView workbookViewId="0">
      <selection activeCell="H1" sqref="H1:I112"/>
    </sheetView>
  </sheetViews>
  <sheetFormatPr defaultRowHeight="14.25" x14ac:dyDescent="0.2"/>
  <cols>
    <col min="3" max="3" width="9.375" style="20" bestFit="1" customWidth="1"/>
  </cols>
  <sheetData>
    <row r="1" spans="3:9" x14ac:dyDescent="0.2">
      <c r="C1" s="88" t="s">
        <v>222</v>
      </c>
      <c r="D1" t="s">
        <v>229</v>
      </c>
      <c r="E1" t="s">
        <v>230</v>
      </c>
      <c r="H1" s="88" t="s">
        <v>222</v>
      </c>
      <c r="I1" s="51" t="s">
        <v>223</v>
      </c>
    </row>
    <row r="2" spans="3:9" x14ac:dyDescent="0.2">
      <c r="C2" s="86">
        <v>8.8175568345323736</v>
      </c>
      <c r="D2">
        <v>1</v>
      </c>
      <c r="E2">
        <v>1</v>
      </c>
      <c r="H2" s="86">
        <v>8.8175568345323736</v>
      </c>
      <c r="I2" s="87">
        <v>0</v>
      </c>
    </row>
    <row r="3" spans="3:9" x14ac:dyDescent="0.2">
      <c r="C3" s="86">
        <v>8.8259478483442635</v>
      </c>
      <c r="D3">
        <v>1</v>
      </c>
      <c r="E3">
        <v>1</v>
      </c>
      <c r="H3" s="86">
        <v>8.8259478483442635</v>
      </c>
      <c r="I3" s="87">
        <v>0</v>
      </c>
    </row>
    <row r="4" spans="3:9" x14ac:dyDescent="0.2">
      <c r="C4" s="86">
        <v>9.2881144191476945</v>
      </c>
      <c r="D4">
        <v>1</v>
      </c>
      <c r="E4">
        <v>1</v>
      </c>
      <c r="H4" s="86">
        <v>9.2881144191476945</v>
      </c>
      <c r="I4" s="87">
        <v>0.03</v>
      </c>
    </row>
    <row r="5" spans="3:9" x14ac:dyDescent="0.2">
      <c r="C5" s="86">
        <v>9.3201868067717442</v>
      </c>
      <c r="D5">
        <v>1</v>
      </c>
      <c r="E5">
        <v>1</v>
      </c>
      <c r="H5" s="86">
        <v>9.3201868067717442</v>
      </c>
      <c r="I5" s="87">
        <v>0.03</v>
      </c>
    </row>
    <row r="6" spans="3:9" x14ac:dyDescent="0.2">
      <c r="C6" s="86">
        <v>10.701654676258993</v>
      </c>
      <c r="D6">
        <v>1</v>
      </c>
      <c r="E6">
        <v>1</v>
      </c>
      <c r="H6" s="86">
        <v>10.701654676258993</v>
      </c>
      <c r="I6" s="87">
        <v>0</v>
      </c>
    </row>
    <row r="7" spans="3:9" x14ac:dyDescent="0.2">
      <c r="C7" s="86">
        <v>10.943370134304574</v>
      </c>
      <c r="D7">
        <v>1</v>
      </c>
      <c r="E7">
        <v>1</v>
      </c>
      <c r="H7" s="86">
        <v>10.943370134304574</v>
      </c>
      <c r="I7" s="87">
        <v>0.03</v>
      </c>
    </row>
    <row r="8" spans="3:9" x14ac:dyDescent="0.2">
      <c r="C8" s="86">
        <v>10.969514170040485</v>
      </c>
      <c r="D8">
        <v>1</v>
      </c>
      <c r="E8">
        <v>1</v>
      </c>
      <c r="H8" s="86">
        <v>10.969514170040485</v>
      </c>
      <c r="I8" s="87">
        <v>0</v>
      </c>
    </row>
    <row r="9" spans="3:9" x14ac:dyDescent="0.2">
      <c r="C9" s="86">
        <v>10.992937628044615</v>
      </c>
      <c r="D9">
        <v>0.5625</v>
      </c>
      <c r="E9">
        <v>1</v>
      </c>
      <c r="H9" s="86">
        <v>10.992937628044615</v>
      </c>
      <c r="I9" s="87">
        <v>0.03</v>
      </c>
    </row>
    <row r="10" spans="3:9" x14ac:dyDescent="0.2">
      <c r="C10" s="86">
        <v>11.416311446833236</v>
      </c>
      <c r="D10">
        <v>1</v>
      </c>
      <c r="E10">
        <v>1</v>
      </c>
      <c r="H10" s="86">
        <v>11.416311446833236</v>
      </c>
      <c r="I10" s="87">
        <v>0.02</v>
      </c>
    </row>
    <row r="11" spans="3:9" x14ac:dyDescent="0.2">
      <c r="C11" s="86">
        <v>11.466497837468699</v>
      </c>
      <c r="D11">
        <v>1</v>
      </c>
      <c r="E11">
        <v>1</v>
      </c>
      <c r="H11" s="86">
        <v>11.466497837468699</v>
      </c>
      <c r="I11" s="87">
        <v>0.03</v>
      </c>
    </row>
    <row r="12" spans="3:9" x14ac:dyDescent="0.2">
      <c r="C12" s="86">
        <v>11.484418392897791</v>
      </c>
      <c r="D12">
        <v>1</v>
      </c>
      <c r="E12">
        <v>1</v>
      </c>
      <c r="H12" s="86">
        <v>11.484418392897791</v>
      </c>
      <c r="I12" s="87">
        <v>0</v>
      </c>
    </row>
    <row r="13" spans="3:9" x14ac:dyDescent="0.2">
      <c r="C13" s="86">
        <v>11.59750853630776</v>
      </c>
      <c r="D13">
        <v>0.70833333333333337</v>
      </c>
      <c r="E13">
        <v>1</v>
      </c>
      <c r="H13" s="86">
        <v>11.59750853630776</v>
      </c>
      <c r="I13" s="87">
        <v>0.03</v>
      </c>
    </row>
    <row r="14" spans="3:9" x14ac:dyDescent="0.2">
      <c r="C14" s="86">
        <v>11.644559526519462</v>
      </c>
      <c r="D14">
        <v>1</v>
      </c>
      <c r="E14">
        <v>1</v>
      </c>
      <c r="H14" s="86">
        <v>11.644559526519462</v>
      </c>
      <c r="I14" s="87">
        <v>0</v>
      </c>
    </row>
    <row r="15" spans="3:9" x14ac:dyDescent="0.2">
      <c r="C15" s="86">
        <v>11.650519465427076</v>
      </c>
      <c r="D15">
        <v>0.72413793103448276</v>
      </c>
      <c r="E15">
        <v>1</v>
      </c>
      <c r="H15" s="86">
        <v>11.650519465427076</v>
      </c>
      <c r="I15" s="87">
        <v>0.03</v>
      </c>
    </row>
    <row r="16" spans="3:9" x14ac:dyDescent="0.2">
      <c r="C16" s="86">
        <v>11.76375028454359</v>
      </c>
      <c r="D16">
        <v>0.29411764705882359</v>
      </c>
      <c r="E16">
        <v>1</v>
      </c>
      <c r="H16" s="86">
        <v>11.76375028454359</v>
      </c>
      <c r="I16" s="87">
        <v>0.03</v>
      </c>
    </row>
    <row r="17" spans="3:9" x14ac:dyDescent="0.2">
      <c r="C17" s="86">
        <v>11.777247894377417</v>
      </c>
      <c r="D17">
        <v>0.20588235294117649</v>
      </c>
      <c r="E17">
        <v>1</v>
      </c>
      <c r="H17" s="86">
        <v>11.777247894377417</v>
      </c>
      <c r="I17" s="87">
        <v>0</v>
      </c>
    </row>
    <row r="18" spans="3:9" x14ac:dyDescent="0.2">
      <c r="C18" s="86">
        <v>11.797836707152495</v>
      </c>
      <c r="D18">
        <v>1</v>
      </c>
      <c r="E18">
        <v>1</v>
      </c>
      <c r="H18" s="86">
        <v>11.797836707152495</v>
      </c>
      <c r="I18" s="87">
        <v>0</v>
      </c>
    </row>
    <row r="19" spans="3:9" x14ac:dyDescent="0.2">
      <c r="C19" s="86">
        <v>11.873281812899476</v>
      </c>
      <c r="D19">
        <v>1</v>
      </c>
      <c r="E19">
        <v>1</v>
      </c>
      <c r="H19" s="86">
        <v>11.873281812899476</v>
      </c>
      <c r="I19" s="87">
        <v>0.04</v>
      </c>
    </row>
    <row r="20" spans="3:9" x14ac:dyDescent="0.2">
      <c r="C20" s="86">
        <v>12.216564102564103</v>
      </c>
      <c r="D20">
        <v>1</v>
      </c>
      <c r="E20">
        <v>1</v>
      </c>
      <c r="H20" s="86">
        <v>12.216564102564103</v>
      </c>
      <c r="I20" s="87">
        <v>0</v>
      </c>
    </row>
    <row r="21" spans="3:9" x14ac:dyDescent="0.2">
      <c r="C21" s="86">
        <v>12.321956521739128</v>
      </c>
      <c r="D21">
        <v>0.62068965517241381</v>
      </c>
      <c r="E21">
        <v>1</v>
      </c>
      <c r="H21" s="86">
        <v>12.321956521739128</v>
      </c>
      <c r="I21" s="87">
        <v>0.02</v>
      </c>
    </row>
    <row r="22" spans="3:9" x14ac:dyDescent="0.2">
      <c r="C22" s="86">
        <v>12.429251081265647</v>
      </c>
      <c r="D22">
        <v>0.8</v>
      </c>
      <c r="E22">
        <v>1</v>
      </c>
      <c r="H22" s="86">
        <v>12.429251081265647</v>
      </c>
      <c r="I22" s="87">
        <v>0</v>
      </c>
    </row>
    <row r="23" spans="3:9" x14ac:dyDescent="0.2">
      <c r="C23" s="86">
        <v>12.450445859872611</v>
      </c>
      <c r="D23">
        <v>1</v>
      </c>
      <c r="E23">
        <v>1</v>
      </c>
      <c r="H23" s="86">
        <v>12.450445859872611</v>
      </c>
      <c r="I23" s="87">
        <v>0</v>
      </c>
    </row>
    <row r="24" spans="3:9" x14ac:dyDescent="0.2">
      <c r="C24" s="86">
        <v>12.571852947871612</v>
      </c>
      <c r="D24">
        <v>0.9</v>
      </c>
      <c r="E24">
        <v>1</v>
      </c>
      <c r="H24" s="86">
        <v>12.571852947871612</v>
      </c>
      <c r="I24" s="87">
        <v>0.03</v>
      </c>
    </row>
    <row r="25" spans="3:9" x14ac:dyDescent="0.2">
      <c r="C25" s="86">
        <v>12.584221686746986</v>
      </c>
      <c r="D25">
        <v>1</v>
      </c>
      <c r="E25">
        <v>1</v>
      </c>
      <c r="H25" s="86">
        <v>12.584221686746986</v>
      </c>
      <c r="I25" s="87">
        <v>0</v>
      </c>
    </row>
    <row r="26" spans="3:9" x14ac:dyDescent="0.2">
      <c r="C26" s="86">
        <v>13.52009872611465</v>
      </c>
      <c r="D26">
        <v>1</v>
      </c>
      <c r="E26">
        <v>1</v>
      </c>
      <c r="H26" s="86">
        <v>13.52009872611465</v>
      </c>
      <c r="I26" s="87">
        <v>0</v>
      </c>
    </row>
    <row r="27" spans="3:9" x14ac:dyDescent="0.2">
      <c r="C27" s="86">
        <v>13.823453571428571</v>
      </c>
      <c r="D27">
        <v>1</v>
      </c>
      <c r="E27">
        <v>1</v>
      </c>
      <c r="H27" s="86">
        <v>13.823453571428571</v>
      </c>
      <c r="I27" s="87">
        <v>0</v>
      </c>
    </row>
    <row r="28" spans="3:9" x14ac:dyDescent="0.2">
      <c r="C28" s="86">
        <v>14.557022423083609</v>
      </c>
      <c r="D28">
        <v>1</v>
      </c>
      <c r="E28">
        <v>1</v>
      </c>
      <c r="H28" s="86">
        <v>14.557022423083609</v>
      </c>
      <c r="I28" s="87">
        <v>0</v>
      </c>
    </row>
    <row r="29" spans="3:9" x14ac:dyDescent="0.2">
      <c r="C29" s="86">
        <v>14.765999999999998</v>
      </c>
      <c r="D29">
        <v>1</v>
      </c>
      <c r="E29">
        <v>1</v>
      </c>
      <c r="H29" s="86">
        <v>14.765999999999998</v>
      </c>
      <c r="I29" s="87">
        <v>0.04</v>
      </c>
    </row>
    <row r="30" spans="3:9" x14ac:dyDescent="0.2">
      <c r="C30" s="86">
        <v>14.767234486354944</v>
      </c>
      <c r="D30">
        <v>1</v>
      </c>
      <c r="E30">
        <v>1</v>
      </c>
      <c r="H30" s="86">
        <v>14.767234486354944</v>
      </c>
      <c r="I30" s="87">
        <v>0</v>
      </c>
    </row>
    <row r="31" spans="3:9" x14ac:dyDescent="0.2">
      <c r="C31" s="86">
        <v>16.083333333333332</v>
      </c>
      <c r="D31">
        <v>1</v>
      </c>
      <c r="E31">
        <v>1</v>
      </c>
      <c r="H31" s="86">
        <v>16.083333333333332</v>
      </c>
      <c r="I31" s="87">
        <v>0</v>
      </c>
    </row>
    <row r="32" spans="3:9" x14ac:dyDescent="0.2">
      <c r="C32" s="86">
        <v>16.477777777777778</v>
      </c>
      <c r="D32">
        <v>1</v>
      </c>
      <c r="E32">
        <v>1</v>
      </c>
      <c r="H32" s="86">
        <v>16.477777777777778</v>
      </c>
      <c r="I32" s="87">
        <v>0</v>
      </c>
    </row>
    <row r="33" spans="3:9" x14ac:dyDescent="0.2">
      <c r="C33" s="86">
        <v>16.477777777777778</v>
      </c>
      <c r="D33">
        <v>1</v>
      </c>
      <c r="E33">
        <v>1</v>
      </c>
      <c r="H33" s="86">
        <v>16.477777777777778</v>
      </c>
      <c r="I33" s="87">
        <v>0</v>
      </c>
    </row>
    <row r="34" spans="3:9" x14ac:dyDescent="0.2">
      <c r="C34" s="86">
        <v>16.872222222222224</v>
      </c>
      <c r="D34">
        <v>1</v>
      </c>
      <c r="E34">
        <v>1</v>
      </c>
      <c r="H34" s="86">
        <v>16.872222222222224</v>
      </c>
      <c r="I34" s="87">
        <v>0</v>
      </c>
    </row>
    <row r="35" spans="3:9" x14ac:dyDescent="0.2">
      <c r="C35" s="86">
        <v>17.266666666666666</v>
      </c>
      <c r="D35">
        <v>1</v>
      </c>
      <c r="E35">
        <v>1</v>
      </c>
      <c r="H35" s="86">
        <v>17.266666666666666</v>
      </c>
      <c r="I35" s="87">
        <v>0</v>
      </c>
    </row>
    <row r="36" spans="3:9" x14ac:dyDescent="0.2">
      <c r="C36" s="86">
        <v>17.661111111111111</v>
      </c>
      <c r="D36">
        <v>1</v>
      </c>
      <c r="E36">
        <v>1</v>
      </c>
      <c r="H36" s="86">
        <v>17.661111111111111</v>
      </c>
      <c r="I36" s="87">
        <v>0</v>
      </c>
    </row>
    <row r="37" spans="3:9" x14ac:dyDescent="0.2">
      <c r="C37" s="86">
        <v>18.055555555555557</v>
      </c>
      <c r="D37">
        <v>1</v>
      </c>
      <c r="E37">
        <v>1</v>
      </c>
      <c r="H37" s="86">
        <v>18.055555555555557</v>
      </c>
      <c r="I37" s="87">
        <v>0</v>
      </c>
    </row>
    <row r="38" spans="3:9" x14ac:dyDescent="0.2">
      <c r="C38" s="86">
        <v>18.055555555555557</v>
      </c>
      <c r="D38">
        <v>1</v>
      </c>
      <c r="E38">
        <v>1</v>
      </c>
      <c r="H38" s="86">
        <v>18.055555555555557</v>
      </c>
      <c r="I38" s="87">
        <v>0</v>
      </c>
    </row>
    <row r="39" spans="3:9" x14ac:dyDescent="0.2">
      <c r="C39" s="86">
        <v>18.45</v>
      </c>
      <c r="D39">
        <v>1</v>
      </c>
      <c r="E39">
        <v>1</v>
      </c>
      <c r="H39" s="86">
        <v>18.45</v>
      </c>
      <c r="I39" s="87">
        <v>0</v>
      </c>
    </row>
    <row r="40" spans="3:9" x14ac:dyDescent="0.2">
      <c r="C40" s="86">
        <v>18.45</v>
      </c>
      <c r="D40">
        <v>1</v>
      </c>
      <c r="E40">
        <v>1</v>
      </c>
      <c r="H40" s="86">
        <v>18.45</v>
      </c>
      <c r="I40" s="87">
        <v>0</v>
      </c>
    </row>
    <row r="41" spans="3:9" x14ac:dyDescent="0.2">
      <c r="C41" s="86">
        <v>18.844444444444445</v>
      </c>
      <c r="D41">
        <v>1</v>
      </c>
      <c r="E41">
        <v>1</v>
      </c>
      <c r="H41" s="86">
        <v>18.844444444444445</v>
      </c>
      <c r="I41" s="87">
        <v>0</v>
      </c>
    </row>
    <row r="42" spans="3:9" x14ac:dyDescent="0.2">
      <c r="C42" s="86">
        <v>19.238888888888891</v>
      </c>
      <c r="D42">
        <v>1</v>
      </c>
      <c r="E42">
        <v>1</v>
      </c>
      <c r="H42" s="86">
        <v>19.238888888888891</v>
      </c>
      <c r="I42" s="87">
        <v>0</v>
      </c>
    </row>
    <row r="43" spans="3:9" x14ac:dyDescent="0.2">
      <c r="C43" s="86">
        <v>19.633333333333333</v>
      </c>
      <c r="D43">
        <v>1</v>
      </c>
      <c r="E43">
        <v>1</v>
      </c>
      <c r="H43" s="86">
        <v>19.633333333333333</v>
      </c>
      <c r="I43" s="87">
        <v>0</v>
      </c>
    </row>
    <row r="44" spans="3:9" x14ac:dyDescent="0.2">
      <c r="C44" s="86">
        <v>19.633333333333333</v>
      </c>
      <c r="D44">
        <v>1</v>
      </c>
      <c r="E44">
        <v>1</v>
      </c>
      <c r="H44" s="86">
        <v>19.633333333333333</v>
      </c>
      <c r="I44" s="87">
        <v>0</v>
      </c>
    </row>
    <row r="45" spans="3:9" x14ac:dyDescent="0.2">
      <c r="C45" s="86">
        <v>20.422222222222224</v>
      </c>
      <c r="D45">
        <v>1</v>
      </c>
      <c r="E45">
        <v>1</v>
      </c>
      <c r="H45" s="86">
        <v>20.422222222222224</v>
      </c>
      <c r="I45" s="87">
        <v>0</v>
      </c>
    </row>
    <row r="46" spans="3:9" x14ac:dyDescent="0.2">
      <c r="C46" s="86">
        <v>20.816666666666666</v>
      </c>
      <c r="D46">
        <v>1</v>
      </c>
      <c r="E46">
        <v>1</v>
      </c>
      <c r="H46" s="86">
        <v>20.816666666666666</v>
      </c>
      <c r="I46" s="87">
        <v>0</v>
      </c>
    </row>
    <row r="47" spans="3:9" x14ac:dyDescent="0.2">
      <c r="C47" s="86">
        <v>20.816666666666666</v>
      </c>
      <c r="D47">
        <v>0.8125</v>
      </c>
      <c r="E47">
        <v>1</v>
      </c>
      <c r="H47" s="86">
        <v>20.816666666666666</v>
      </c>
      <c r="I47" s="87">
        <v>0</v>
      </c>
    </row>
    <row r="48" spans="3:9" x14ac:dyDescent="0.2">
      <c r="C48" s="86">
        <v>21.211111111111109</v>
      </c>
      <c r="D48">
        <v>1</v>
      </c>
      <c r="E48">
        <v>1</v>
      </c>
      <c r="H48" s="86">
        <v>21.211111111111109</v>
      </c>
      <c r="I48" s="87">
        <v>0</v>
      </c>
    </row>
    <row r="49" spans="3:9" x14ac:dyDescent="0.2">
      <c r="C49" s="86">
        <v>21.552860633484162</v>
      </c>
      <c r="D49">
        <v>1</v>
      </c>
      <c r="E49">
        <v>1</v>
      </c>
      <c r="H49" s="86">
        <v>21.552860633484162</v>
      </c>
      <c r="I49" s="87">
        <v>0</v>
      </c>
    </row>
    <row r="50" spans="3:9" x14ac:dyDescent="0.2">
      <c r="C50" s="86">
        <v>21.664112004950496</v>
      </c>
      <c r="D50">
        <v>0.59259259259259256</v>
      </c>
      <c r="E50">
        <v>1</v>
      </c>
      <c r="H50" s="86">
        <v>21.664112004950496</v>
      </c>
      <c r="I50" s="87">
        <v>0</v>
      </c>
    </row>
    <row r="51" spans="3:9" x14ac:dyDescent="0.2">
      <c r="C51" s="86">
        <v>21.677644183168315</v>
      </c>
      <c r="D51">
        <v>0.67307692307692302</v>
      </c>
      <c r="E51">
        <v>1</v>
      </c>
      <c r="H51" s="86">
        <v>21.677644183168315</v>
      </c>
      <c r="I51" s="87">
        <v>0</v>
      </c>
    </row>
    <row r="52" spans="3:9" x14ac:dyDescent="0.2">
      <c r="C52" s="86">
        <v>21.731427687411596</v>
      </c>
      <c r="D52">
        <v>0.8867924528301887</v>
      </c>
      <c r="E52">
        <v>1</v>
      </c>
      <c r="H52" s="86">
        <v>21.731427687411596</v>
      </c>
      <c r="I52" s="87">
        <v>0</v>
      </c>
    </row>
    <row r="53" spans="3:9" x14ac:dyDescent="0.2">
      <c r="C53" s="86">
        <v>22.480490318780834</v>
      </c>
      <c r="D53">
        <v>1</v>
      </c>
      <c r="E53">
        <v>1</v>
      </c>
      <c r="H53" s="86">
        <v>22.480490318780834</v>
      </c>
      <c r="I53" s="87">
        <v>0</v>
      </c>
    </row>
    <row r="54" spans="3:9" x14ac:dyDescent="0.2">
      <c r="C54" s="86">
        <v>23.546756870274809</v>
      </c>
      <c r="D54">
        <v>1</v>
      </c>
      <c r="E54">
        <v>1</v>
      </c>
      <c r="H54" s="86">
        <v>23.546756870274809</v>
      </c>
      <c r="I54" s="87">
        <v>0</v>
      </c>
    </row>
    <row r="55" spans="3:9" x14ac:dyDescent="0.2">
      <c r="C55" s="86">
        <v>23.575756460281234</v>
      </c>
      <c r="D55">
        <v>1</v>
      </c>
      <c r="E55">
        <v>1</v>
      </c>
      <c r="H55" s="86">
        <v>23.575756460281234</v>
      </c>
      <c r="I55" s="87">
        <v>0</v>
      </c>
    </row>
    <row r="56" spans="3:9" x14ac:dyDescent="0.2">
      <c r="C56" s="86">
        <v>23.666678936906429</v>
      </c>
      <c r="D56">
        <v>1</v>
      </c>
      <c r="E56">
        <v>1</v>
      </c>
      <c r="H56" s="86">
        <v>23.666678936906429</v>
      </c>
      <c r="I56" s="87">
        <v>0</v>
      </c>
    </row>
    <row r="57" spans="3:9" x14ac:dyDescent="0.2">
      <c r="C57" s="86">
        <v>23.685699927997121</v>
      </c>
      <c r="D57">
        <v>1</v>
      </c>
      <c r="E57">
        <v>1</v>
      </c>
      <c r="H57" s="86">
        <v>23.685699927997121</v>
      </c>
      <c r="I57" s="87">
        <v>0</v>
      </c>
    </row>
    <row r="58" spans="3:9" x14ac:dyDescent="0.2">
      <c r="C58" s="86">
        <v>23.805160862843262</v>
      </c>
      <c r="D58">
        <v>1</v>
      </c>
      <c r="E58">
        <v>1</v>
      </c>
      <c r="H58" s="86">
        <v>23.805160862843262</v>
      </c>
      <c r="I58" s="87">
        <v>0</v>
      </c>
    </row>
    <row r="59" spans="3:9" x14ac:dyDescent="0.2">
      <c r="C59" s="86">
        <v>23.83176827073083</v>
      </c>
      <c r="D59">
        <v>1</v>
      </c>
      <c r="E59">
        <v>1</v>
      </c>
      <c r="H59" s="86">
        <v>23.83176827073083</v>
      </c>
      <c r="I59" s="87">
        <v>0</v>
      </c>
    </row>
    <row r="60" spans="3:9" x14ac:dyDescent="0.2">
      <c r="C60" s="86">
        <v>23.881118171984859</v>
      </c>
      <c r="D60">
        <v>0.86046511627906974</v>
      </c>
      <c r="E60">
        <v>1</v>
      </c>
      <c r="H60" s="86">
        <v>23.881118171984859</v>
      </c>
      <c r="I60" s="87">
        <v>0</v>
      </c>
    </row>
    <row r="61" spans="3:9" x14ac:dyDescent="0.2">
      <c r="C61" s="86">
        <v>24.908959729073111</v>
      </c>
      <c r="D61">
        <v>1</v>
      </c>
      <c r="E61">
        <v>1</v>
      </c>
      <c r="H61" s="86">
        <v>24.908959729073111</v>
      </c>
      <c r="I61" s="87">
        <v>0</v>
      </c>
    </row>
    <row r="62" spans="3:9" x14ac:dyDescent="0.2">
      <c r="C62" s="86">
        <v>25.190543459987605</v>
      </c>
      <c r="D62">
        <v>0.73684210526315796</v>
      </c>
      <c r="E62">
        <v>1</v>
      </c>
      <c r="H62" s="86">
        <v>25.190543459987605</v>
      </c>
      <c r="I62" s="87">
        <v>0</v>
      </c>
    </row>
    <row r="63" spans="3:9" x14ac:dyDescent="0.2">
      <c r="C63" s="86">
        <v>25.408175862337185</v>
      </c>
      <c r="D63">
        <v>1</v>
      </c>
      <c r="E63">
        <v>1</v>
      </c>
      <c r="H63" s="86">
        <v>25.408175862337185</v>
      </c>
      <c r="I63" s="87">
        <v>0</v>
      </c>
    </row>
    <row r="64" spans="3:9" x14ac:dyDescent="0.2">
      <c r="C64" s="86">
        <v>25.914534891979034</v>
      </c>
      <c r="D64">
        <v>1</v>
      </c>
      <c r="E64">
        <v>1</v>
      </c>
      <c r="H64" s="86">
        <v>25.914534891979034</v>
      </c>
      <c r="I64" s="87">
        <v>0</v>
      </c>
    </row>
    <row r="65" spans="3:9" x14ac:dyDescent="0.2">
      <c r="C65" s="86">
        <v>25.918407999999999</v>
      </c>
      <c r="D65">
        <v>1</v>
      </c>
      <c r="E65">
        <v>1</v>
      </c>
      <c r="H65" s="86">
        <v>25.918407999999999</v>
      </c>
      <c r="I65" s="87">
        <v>0</v>
      </c>
    </row>
    <row r="66" spans="3:9" x14ac:dyDescent="0.2">
      <c r="C66" s="86">
        <v>26.103447296279988</v>
      </c>
      <c r="D66">
        <v>1</v>
      </c>
      <c r="E66">
        <v>1</v>
      </c>
      <c r="H66" s="86">
        <v>26.103447296279988</v>
      </c>
      <c r="I66" s="87">
        <v>0</v>
      </c>
    </row>
    <row r="67" spans="3:9" x14ac:dyDescent="0.2">
      <c r="C67" s="86">
        <v>26.952974851768555</v>
      </c>
      <c r="D67">
        <v>1</v>
      </c>
      <c r="E67">
        <v>1</v>
      </c>
      <c r="H67" s="86">
        <v>26.952974851768555</v>
      </c>
      <c r="I67" s="87">
        <v>0</v>
      </c>
    </row>
    <row r="68" spans="3:9" x14ac:dyDescent="0.2">
      <c r="C68" s="86">
        <v>27.02332593303732</v>
      </c>
      <c r="D68">
        <v>1</v>
      </c>
      <c r="E68">
        <v>1</v>
      </c>
      <c r="H68" s="86">
        <v>27.02332593303732</v>
      </c>
      <c r="I68" s="87">
        <v>0</v>
      </c>
    </row>
    <row r="69" spans="3:9" x14ac:dyDescent="0.2">
      <c r="C69" s="86">
        <v>27.136830619677198</v>
      </c>
      <c r="D69">
        <v>0.48</v>
      </c>
      <c r="E69">
        <v>1</v>
      </c>
      <c r="H69" s="86">
        <v>27.136830619677198</v>
      </c>
      <c r="I69" s="87">
        <v>0</v>
      </c>
    </row>
    <row r="70" spans="3:9" x14ac:dyDescent="0.2">
      <c r="C70" s="86">
        <v>27.161309596764308</v>
      </c>
      <c r="D70">
        <v>1</v>
      </c>
      <c r="E70">
        <v>1</v>
      </c>
      <c r="H70" s="86">
        <v>27.161309596764308</v>
      </c>
      <c r="I70" s="87">
        <v>0</v>
      </c>
    </row>
    <row r="71" spans="3:9" x14ac:dyDescent="0.2">
      <c r="C71" s="86">
        <v>27.422476625193255</v>
      </c>
      <c r="D71">
        <v>0.75</v>
      </c>
      <c r="E71">
        <v>1</v>
      </c>
      <c r="H71" s="86">
        <v>27.422476625193255</v>
      </c>
      <c r="I71" s="87">
        <v>0</v>
      </c>
    </row>
    <row r="72" spans="3:9" x14ac:dyDescent="0.2">
      <c r="C72" s="86">
        <v>27.498779566895593</v>
      </c>
      <c r="D72">
        <v>0.87500000000000011</v>
      </c>
      <c r="E72">
        <v>1</v>
      </c>
      <c r="H72" s="86">
        <v>27.498779566895593</v>
      </c>
      <c r="I72" s="87">
        <v>0</v>
      </c>
    </row>
    <row r="73" spans="3:9" x14ac:dyDescent="0.2">
      <c r="C73" s="86">
        <v>27.501380444457855</v>
      </c>
      <c r="D73">
        <v>1</v>
      </c>
      <c r="E73">
        <v>1</v>
      </c>
      <c r="H73" s="86">
        <v>27.501380444457855</v>
      </c>
      <c r="I73" s="87">
        <v>0</v>
      </c>
    </row>
    <row r="74" spans="3:9" x14ac:dyDescent="0.2">
      <c r="C74" s="86">
        <v>27.606007573585984</v>
      </c>
      <c r="D74">
        <v>1</v>
      </c>
      <c r="E74">
        <v>1</v>
      </c>
      <c r="H74" s="86">
        <v>27.606007573585984</v>
      </c>
      <c r="I74" s="87">
        <v>0</v>
      </c>
    </row>
    <row r="75" spans="3:9" x14ac:dyDescent="0.2">
      <c r="C75" s="86">
        <v>28.558166666666665</v>
      </c>
      <c r="D75">
        <v>0.83333333333333326</v>
      </c>
      <c r="E75">
        <v>1</v>
      </c>
      <c r="H75" s="86">
        <v>28.558166666666665</v>
      </c>
      <c r="I75" s="87">
        <v>0</v>
      </c>
    </row>
    <row r="76" spans="3:9" x14ac:dyDescent="0.2">
      <c r="C76" s="86">
        <v>28.728706929926446</v>
      </c>
      <c r="D76">
        <v>1</v>
      </c>
      <c r="E76">
        <v>1</v>
      </c>
      <c r="H76" s="86">
        <v>28.728706929926446</v>
      </c>
      <c r="I76" s="87">
        <v>0</v>
      </c>
    </row>
    <row r="77" spans="3:9" x14ac:dyDescent="0.2">
      <c r="C77" s="86">
        <v>28.773563492063488</v>
      </c>
      <c r="D77">
        <v>0.86153846153846159</v>
      </c>
      <c r="E77">
        <v>1</v>
      </c>
      <c r="H77" s="86">
        <v>28.773563492063488</v>
      </c>
      <c r="I77" s="87">
        <v>0</v>
      </c>
    </row>
    <row r="78" spans="3:9" x14ac:dyDescent="0.2">
      <c r="C78" s="86">
        <v>28.783801587301586</v>
      </c>
      <c r="D78">
        <v>0.9365079365079364</v>
      </c>
      <c r="E78">
        <v>1</v>
      </c>
      <c r="H78" s="86">
        <v>28.783801587301586</v>
      </c>
      <c r="I78" s="87">
        <v>0</v>
      </c>
    </row>
    <row r="79" spans="3:9" x14ac:dyDescent="0.2">
      <c r="C79" s="86">
        <v>28.862667143154948</v>
      </c>
      <c r="D79">
        <v>1</v>
      </c>
      <c r="E79">
        <v>1</v>
      </c>
      <c r="H79" s="86">
        <v>28.862667143154948</v>
      </c>
      <c r="I79" s="87">
        <v>0</v>
      </c>
    </row>
    <row r="80" spans="3:9" x14ac:dyDescent="0.2">
      <c r="C80" s="86">
        <v>29.565426293191578</v>
      </c>
      <c r="D80">
        <v>1</v>
      </c>
      <c r="E80">
        <v>1</v>
      </c>
      <c r="H80" s="86">
        <v>29.565426293191578</v>
      </c>
      <c r="I80" s="87">
        <v>0</v>
      </c>
    </row>
    <row r="81" spans="3:9" x14ac:dyDescent="0.2">
      <c r="C81" s="86">
        <v>31.828767123287673</v>
      </c>
      <c r="D81">
        <v>1</v>
      </c>
      <c r="E81">
        <v>1</v>
      </c>
      <c r="H81" s="86">
        <v>31.828767123287673</v>
      </c>
      <c r="I81" s="87">
        <v>0.08</v>
      </c>
    </row>
    <row r="82" spans="3:9" x14ac:dyDescent="0.2">
      <c r="C82" s="86">
        <v>31.910958904109588</v>
      </c>
      <c r="D82">
        <v>0.51063829787234039</v>
      </c>
      <c r="E82">
        <v>1</v>
      </c>
      <c r="H82" s="86">
        <v>31.910958904109588</v>
      </c>
      <c r="I82" s="87">
        <v>0</v>
      </c>
    </row>
    <row r="83" spans="3:9" x14ac:dyDescent="0.2">
      <c r="C83" s="86">
        <v>32.239726027397261</v>
      </c>
      <c r="D83">
        <v>0</v>
      </c>
      <c r="E83">
        <v>1</v>
      </c>
      <c r="H83" s="86">
        <v>32.239726027397261</v>
      </c>
      <c r="I83" s="87">
        <v>0.21000000000000002</v>
      </c>
    </row>
    <row r="84" spans="3:9" x14ac:dyDescent="0.2">
      <c r="C84" s="86">
        <v>32.650684931506852</v>
      </c>
      <c r="D84">
        <v>0.87096774193548399</v>
      </c>
      <c r="E84">
        <v>1</v>
      </c>
      <c r="H84" s="86">
        <v>32.650684931506852</v>
      </c>
      <c r="I84" s="87">
        <v>0</v>
      </c>
    </row>
    <row r="85" spans="3:9" x14ac:dyDescent="0.2">
      <c r="C85" s="86">
        <v>32.979452054794521</v>
      </c>
      <c r="D85">
        <v>0.85</v>
      </c>
      <c r="E85">
        <v>1</v>
      </c>
      <c r="H85" s="86">
        <v>32.979452054794521</v>
      </c>
      <c r="I85" s="87">
        <v>0</v>
      </c>
    </row>
    <row r="86" spans="3:9" x14ac:dyDescent="0.2">
      <c r="C86" s="86">
        <v>33.061643835616437</v>
      </c>
      <c r="D86">
        <v>0.67647058823529405</v>
      </c>
      <c r="E86">
        <v>1</v>
      </c>
      <c r="H86" s="86">
        <v>33.061643835616437</v>
      </c>
      <c r="I86" s="87">
        <v>0.05</v>
      </c>
    </row>
    <row r="87" spans="3:9" x14ac:dyDescent="0.2">
      <c r="C87" s="86">
        <v>33.390410958904113</v>
      </c>
      <c r="D87">
        <v>0.2558139534883721</v>
      </c>
      <c r="E87">
        <v>1</v>
      </c>
      <c r="H87" s="86">
        <v>33.390410958904113</v>
      </c>
      <c r="I87" s="87">
        <v>0.06</v>
      </c>
    </row>
    <row r="88" spans="3:9" x14ac:dyDescent="0.2">
      <c r="C88" s="86">
        <v>34.130136986301366</v>
      </c>
      <c r="D88">
        <v>0.45833333333333337</v>
      </c>
      <c r="E88">
        <v>1</v>
      </c>
      <c r="H88" s="86">
        <v>34.130136986301366</v>
      </c>
      <c r="I88" s="87">
        <v>0.03</v>
      </c>
    </row>
    <row r="89" spans="3:9" x14ac:dyDescent="0.2">
      <c r="C89" s="86">
        <v>34.212328767123289</v>
      </c>
      <c r="D89">
        <v>0.68965517241379304</v>
      </c>
      <c r="E89">
        <v>1</v>
      </c>
      <c r="H89" s="86">
        <v>34.212328767123289</v>
      </c>
      <c r="I89" s="87">
        <v>0.39</v>
      </c>
    </row>
    <row r="90" spans="3:9" x14ac:dyDescent="0.2">
      <c r="C90" s="86">
        <v>34.376712328767127</v>
      </c>
      <c r="D90">
        <v>0.63157894736842102</v>
      </c>
      <c r="E90">
        <v>1</v>
      </c>
      <c r="H90" s="86">
        <v>34.376712328767127</v>
      </c>
      <c r="I90" s="87">
        <v>0</v>
      </c>
    </row>
    <row r="91" spans="3:9" x14ac:dyDescent="0.2">
      <c r="C91" s="86">
        <v>34.623287671232873</v>
      </c>
      <c r="D91">
        <v>0</v>
      </c>
      <c r="E91">
        <v>1</v>
      </c>
      <c r="H91" s="86">
        <v>34.623287671232873</v>
      </c>
      <c r="I91" s="87">
        <v>0</v>
      </c>
    </row>
    <row r="92" spans="3:9" x14ac:dyDescent="0.2">
      <c r="C92" s="86">
        <v>34.623287671232873</v>
      </c>
      <c r="D92">
        <v>0</v>
      </c>
      <c r="E92">
        <v>1</v>
      </c>
      <c r="H92" s="86">
        <v>34.623287671232873</v>
      </c>
      <c r="I92" s="87">
        <v>0.18</v>
      </c>
    </row>
    <row r="93" spans="3:9" x14ac:dyDescent="0.2">
      <c r="C93" s="86">
        <v>34.705479452054796</v>
      </c>
      <c r="D93">
        <v>0.29268292682926828</v>
      </c>
      <c r="E93">
        <v>1</v>
      </c>
      <c r="H93" s="86">
        <v>34.705479452054796</v>
      </c>
      <c r="I93" s="87">
        <v>0.05</v>
      </c>
    </row>
    <row r="94" spans="3:9" x14ac:dyDescent="0.2">
      <c r="C94" s="86">
        <v>34.869863013698634</v>
      </c>
      <c r="D94">
        <v>0</v>
      </c>
      <c r="E94">
        <v>1</v>
      </c>
      <c r="H94" s="86">
        <v>34.869863013698634</v>
      </c>
      <c r="I94" s="87">
        <v>0.2</v>
      </c>
    </row>
    <row r="95" spans="3:9" x14ac:dyDescent="0.2">
      <c r="C95" s="86">
        <v>35.527397260273972</v>
      </c>
      <c r="D95">
        <v>1</v>
      </c>
      <c r="E95">
        <v>1</v>
      </c>
      <c r="H95" s="86">
        <v>35.527397260273972</v>
      </c>
      <c r="I95" s="87">
        <v>0</v>
      </c>
    </row>
    <row r="96" spans="3:9" x14ac:dyDescent="0.2">
      <c r="C96" s="86">
        <v>35.527397260273972</v>
      </c>
      <c r="D96">
        <v>0.78125</v>
      </c>
      <c r="E96">
        <v>1</v>
      </c>
      <c r="H96" s="86">
        <v>35.527397260273972</v>
      </c>
      <c r="I96" s="87">
        <v>0.05</v>
      </c>
    </row>
    <row r="97" spans="3:9" x14ac:dyDescent="0.2">
      <c r="C97" s="86">
        <v>35.856164383561648</v>
      </c>
      <c r="D97">
        <v>0.4705882352941177</v>
      </c>
      <c r="E97">
        <v>1</v>
      </c>
      <c r="H97" s="86">
        <v>35.856164383561648</v>
      </c>
      <c r="I97" s="87">
        <v>0.26</v>
      </c>
    </row>
    <row r="98" spans="3:9" x14ac:dyDescent="0.2">
      <c r="C98" s="86">
        <v>35.938356164383563</v>
      </c>
      <c r="D98">
        <v>0.81818181818181812</v>
      </c>
      <c r="E98">
        <v>1</v>
      </c>
      <c r="H98" s="86">
        <v>35.938356164383563</v>
      </c>
      <c r="I98" s="87">
        <v>0.04</v>
      </c>
    </row>
    <row r="99" spans="3:9" x14ac:dyDescent="0.2">
      <c r="C99" s="86">
        <v>35.938356164383563</v>
      </c>
      <c r="D99">
        <v>0.20588235294117649</v>
      </c>
      <c r="E99">
        <v>1</v>
      </c>
      <c r="H99" s="86">
        <v>35.938356164383563</v>
      </c>
      <c r="I99" s="87">
        <v>0.3</v>
      </c>
    </row>
    <row r="100" spans="3:9" x14ac:dyDescent="0.2">
      <c r="C100" s="86">
        <v>39.471654545454548</v>
      </c>
      <c r="D100">
        <v>0</v>
      </c>
      <c r="E100">
        <v>1</v>
      </c>
      <c r="H100" s="86">
        <v>39.471654545454548</v>
      </c>
      <c r="I100" s="87">
        <v>0</v>
      </c>
    </row>
    <row r="101" spans="3:9" x14ac:dyDescent="0.2">
      <c r="C101" s="86">
        <v>40.054928571428569</v>
      </c>
      <c r="D101">
        <v>0.94230769230769229</v>
      </c>
      <c r="E101">
        <v>1</v>
      </c>
      <c r="H101" s="86">
        <v>40.054928571428569</v>
      </c>
      <c r="I101" s="87">
        <v>0</v>
      </c>
    </row>
    <row r="102" spans="3:9" x14ac:dyDescent="0.2">
      <c r="C102" s="86">
        <v>40.103493975903618</v>
      </c>
      <c r="D102">
        <v>1</v>
      </c>
      <c r="E102">
        <v>1</v>
      </c>
      <c r="H102" s="86">
        <v>40.103493975903618</v>
      </c>
      <c r="I102" s="87">
        <v>0</v>
      </c>
    </row>
    <row r="103" spans="3:9" x14ac:dyDescent="0.2">
      <c r="C103" s="86">
        <v>40.117409638554221</v>
      </c>
      <c r="D103">
        <v>1</v>
      </c>
      <c r="E103">
        <v>1</v>
      </c>
      <c r="H103" s="86">
        <v>40.117409638554221</v>
      </c>
      <c r="I103" s="87">
        <v>0</v>
      </c>
    </row>
    <row r="104" spans="3:9" x14ac:dyDescent="0.2">
      <c r="C104" s="86">
        <v>41.07732558139535</v>
      </c>
      <c r="D104">
        <v>1</v>
      </c>
      <c r="E104">
        <v>1</v>
      </c>
      <c r="H104" s="86">
        <v>41.07732558139535</v>
      </c>
      <c r="I104" s="87">
        <v>0</v>
      </c>
    </row>
    <row r="105" spans="3:9" x14ac:dyDescent="0.2">
      <c r="C105" s="86">
        <v>41.377674418604649</v>
      </c>
      <c r="D105">
        <v>0</v>
      </c>
      <c r="E105">
        <v>1</v>
      </c>
      <c r="H105" s="86">
        <v>41.377674418604649</v>
      </c>
      <c r="I105" s="87">
        <v>0</v>
      </c>
    </row>
    <row r="106" spans="3:9" x14ac:dyDescent="0.2">
      <c r="C106" s="86">
        <v>42.380058139534889</v>
      </c>
      <c r="D106">
        <v>1</v>
      </c>
      <c r="E106">
        <v>1</v>
      </c>
      <c r="H106" s="86">
        <v>42.380058139534889</v>
      </c>
      <c r="I106" s="87">
        <v>0</v>
      </c>
    </row>
    <row r="107" spans="3:9" x14ac:dyDescent="0.2">
      <c r="C107" s="86">
        <v>42.697499999999998</v>
      </c>
      <c r="D107">
        <v>1</v>
      </c>
      <c r="E107">
        <v>1</v>
      </c>
      <c r="H107" s="86">
        <v>42.697499999999998</v>
      </c>
      <c r="I107" s="87">
        <v>0</v>
      </c>
    </row>
    <row r="108" spans="3:9" x14ac:dyDescent="0.2">
      <c r="C108" s="86">
        <v>43.062821576763483</v>
      </c>
      <c r="D108">
        <v>1</v>
      </c>
      <c r="E108">
        <v>1</v>
      </c>
      <c r="H108" s="86">
        <v>43.062821576763483</v>
      </c>
      <c r="I108" s="87">
        <v>0</v>
      </c>
    </row>
    <row r="109" spans="3:9" x14ac:dyDescent="0.2">
      <c r="C109" s="86">
        <v>43.071837209302323</v>
      </c>
      <c r="D109">
        <v>1</v>
      </c>
      <c r="E109">
        <v>1</v>
      </c>
      <c r="H109" s="86">
        <v>43.071837209302323</v>
      </c>
      <c r="I109" s="87">
        <v>0</v>
      </c>
    </row>
    <row r="110" spans="3:9" x14ac:dyDescent="0.2">
      <c r="C110" s="86">
        <v>43.290248962655603</v>
      </c>
      <c r="D110">
        <v>1</v>
      </c>
      <c r="E110">
        <v>1</v>
      </c>
      <c r="H110" s="86">
        <v>43.290248962655603</v>
      </c>
      <c r="I110" s="87">
        <v>0</v>
      </c>
    </row>
    <row r="111" spans="3:9" x14ac:dyDescent="0.2">
      <c r="C111" s="86">
        <v>43.460165975103735</v>
      </c>
      <c r="D111">
        <v>1</v>
      </c>
      <c r="E111">
        <v>1</v>
      </c>
      <c r="H111" s="86">
        <v>43.460165975103735</v>
      </c>
      <c r="I111" s="87">
        <v>0</v>
      </c>
    </row>
    <row r="112" spans="3:9" x14ac:dyDescent="0.2">
      <c r="C112" s="86">
        <v>43.566693091732731</v>
      </c>
      <c r="D112">
        <v>1</v>
      </c>
      <c r="E112">
        <v>1</v>
      </c>
      <c r="H112" s="86">
        <v>43.566693091732731</v>
      </c>
      <c r="I112" s="87">
        <v>0</v>
      </c>
    </row>
    <row r="123" spans="3:3" x14ac:dyDescent="0.2">
      <c r="C123"/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112"/>
  <sheetViews>
    <sheetView workbookViewId="0">
      <pane ySplit="1" topLeftCell="A2" activePane="bottomLeft" state="frozen"/>
      <selection pane="bottomLeft" activeCell="A39" sqref="A39:XFD39"/>
    </sheetView>
  </sheetViews>
  <sheetFormatPr defaultColWidth="9" defaultRowHeight="14.25" x14ac:dyDescent="0.2"/>
  <cols>
    <col min="1" max="1" width="7.5" customWidth="1"/>
    <col min="2" max="2" width="14.625" customWidth="1"/>
    <col min="3" max="3" width="4.75" customWidth="1"/>
    <col min="4" max="4" width="6.375" customWidth="1"/>
    <col min="5" max="5" width="8" customWidth="1"/>
    <col min="6" max="6" width="7.5" bestFit="1" customWidth="1"/>
    <col min="7" max="7" width="6" customWidth="1"/>
    <col min="8" max="8" width="4.5" customWidth="1"/>
    <col min="9" max="9" width="6.375" customWidth="1"/>
    <col min="10" max="10" width="8.875" customWidth="1"/>
    <col min="11" max="12" width="6.375" customWidth="1"/>
    <col min="13" max="13" width="8" customWidth="1"/>
    <col min="14" max="14" width="4.75" customWidth="1"/>
    <col min="15" max="15" width="10.125" style="1" customWidth="1"/>
    <col min="16" max="17" width="6.375" customWidth="1"/>
    <col min="18" max="18" width="9" style="1"/>
    <col min="19" max="19" width="7.75" customWidth="1"/>
    <col min="21" max="21" width="6" customWidth="1"/>
    <col min="22" max="22" width="9" style="14" customWidth="1"/>
    <col min="24" max="24" width="22.75" customWidth="1"/>
  </cols>
  <sheetData>
    <row r="1" spans="1:24" x14ac:dyDescent="0.2">
      <c r="A1" s="2" t="s">
        <v>0</v>
      </c>
      <c r="B1" s="3"/>
      <c r="C1" s="3" t="s">
        <v>1</v>
      </c>
      <c r="D1" s="3" t="s">
        <v>2</v>
      </c>
      <c r="E1" s="3" t="s">
        <v>3</v>
      </c>
      <c r="F1" s="3" t="s">
        <v>5</v>
      </c>
      <c r="G1" s="3" t="s">
        <v>6</v>
      </c>
      <c r="H1" s="3" t="s">
        <v>7</v>
      </c>
      <c r="I1" s="3" t="s">
        <v>4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7" t="s">
        <v>13</v>
      </c>
      <c r="P1" s="3" t="s">
        <v>14</v>
      </c>
      <c r="Q1" s="3" t="s">
        <v>15</v>
      </c>
      <c r="R1" s="7" t="s">
        <v>16</v>
      </c>
      <c r="S1" s="3" t="s">
        <v>17</v>
      </c>
      <c r="T1" s="3" t="s">
        <v>18</v>
      </c>
      <c r="U1" s="3" t="s">
        <v>19</v>
      </c>
      <c r="V1" s="13" t="s">
        <v>39</v>
      </c>
      <c r="X1" s="84" t="s">
        <v>221</v>
      </c>
    </row>
    <row r="2" spans="1:24" x14ac:dyDescent="0.2">
      <c r="A2" s="4">
        <v>201</v>
      </c>
      <c r="B2" s="8" t="s">
        <v>23</v>
      </c>
      <c r="C2" s="5">
        <v>0.31</v>
      </c>
      <c r="D2" s="5">
        <v>0.16</v>
      </c>
      <c r="E2" s="5">
        <v>0.05</v>
      </c>
      <c r="F2" s="5">
        <f>SUM(C2:E2)</f>
        <v>0.52</v>
      </c>
      <c r="G2" s="5">
        <v>0.08</v>
      </c>
      <c r="H2" s="5">
        <v>0.38</v>
      </c>
      <c r="I2" s="6" t="s">
        <v>20</v>
      </c>
      <c r="J2" s="5">
        <f>SUM(G2:I2)</f>
        <v>0.46</v>
      </c>
      <c r="K2" s="6" t="s">
        <v>20</v>
      </c>
      <c r="L2" s="6" t="s">
        <v>20</v>
      </c>
      <c r="M2" s="6" t="s">
        <v>20</v>
      </c>
      <c r="N2" s="6" t="s">
        <v>20</v>
      </c>
      <c r="O2" s="5">
        <f>SUM(K2:N2)</f>
        <v>0</v>
      </c>
      <c r="P2" s="6" t="s">
        <v>20</v>
      </c>
      <c r="Q2" s="6" t="s">
        <v>20</v>
      </c>
      <c r="R2" s="5">
        <f>SUM(P2:Q2)</f>
        <v>0</v>
      </c>
      <c r="S2" s="6" t="s">
        <v>20</v>
      </c>
      <c r="T2" s="5">
        <v>0.02</v>
      </c>
      <c r="U2" s="6" t="s">
        <v>20</v>
      </c>
      <c r="V2" s="14">
        <f>F2/J2</f>
        <v>1.1304347826086956</v>
      </c>
    </row>
    <row r="3" spans="1:24" x14ac:dyDescent="0.2">
      <c r="A3" s="4">
        <v>202</v>
      </c>
      <c r="B3" s="8" t="s">
        <v>24</v>
      </c>
      <c r="C3" s="5">
        <v>0.15</v>
      </c>
      <c r="D3" s="5">
        <v>0.11</v>
      </c>
      <c r="E3" s="5">
        <v>0.02</v>
      </c>
      <c r="F3" s="5">
        <f t="shared" ref="F3:F66" si="0">SUM(C3:E3)</f>
        <v>0.28000000000000003</v>
      </c>
      <c r="G3" s="5">
        <v>0.05</v>
      </c>
      <c r="H3" s="5">
        <v>0.16</v>
      </c>
      <c r="I3" s="6" t="s">
        <v>20</v>
      </c>
      <c r="J3" s="5">
        <f t="shared" ref="J3:J66" si="1">SUM(G3:I3)</f>
        <v>0.21000000000000002</v>
      </c>
      <c r="K3" s="5">
        <v>0.49</v>
      </c>
      <c r="L3" s="6" t="s">
        <v>20</v>
      </c>
      <c r="M3" s="5">
        <v>0.03</v>
      </c>
      <c r="N3" s="6" t="s">
        <v>20</v>
      </c>
      <c r="O3" s="5">
        <f t="shared" ref="O3:O66" si="2">SUM(K3:N3)</f>
        <v>0.52</v>
      </c>
      <c r="P3" s="6" t="s">
        <v>20</v>
      </c>
      <c r="Q3" s="6" t="s">
        <v>20</v>
      </c>
      <c r="R3" s="5">
        <f t="shared" ref="R3:R66" si="3">SUM(P3:Q3)</f>
        <v>0</v>
      </c>
      <c r="S3" s="6" t="s">
        <v>20</v>
      </c>
      <c r="T3" s="6" t="s">
        <v>20</v>
      </c>
      <c r="U3" s="6" t="s">
        <v>20</v>
      </c>
      <c r="V3" s="14">
        <f t="shared" ref="V3:V66" si="4">F3/J3</f>
        <v>1.3333333333333333</v>
      </c>
    </row>
    <row r="4" spans="1:24" x14ac:dyDescent="0.2">
      <c r="A4" s="4">
        <v>203</v>
      </c>
      <c r="B4" s="8" t="s">
        <v>24</v>
      </c>
      <c r="C4" s="5">
        <v>0.49</v>
      </c>
      <c r="D4" s="5">
        <v>0.18</v>
      </c>
      <c r="E4" s="5">
        <v>0.03</v>
      </c>
      <c r="F4" s="5">
        <f t="shared" si="0"/>
        <v>0.7</v>
      </c>
      <c r="G4" s="5">
        <v>7.0000000000000007E-2</v>
      </c>
      <c r="H4" s="5">
        <v>0.17</v>
      </c>
      <c r="I4" s="6" t="s">
        <v>20</v>
      </c>
      <c r="J4" s="5">
        <f t="shared" si="1"/>
        <v>0.24000000000000002</v>
      </c>
      <c r="K4" s="5">
        <v>0.06</v>
      </c>
      <c r="L4" s="6" t="s">
        <v>20</v>
      </c>
      <c r="M4" s="6" t="s">
        <v>20</v>
      </c>
      <c r="N4" s="6" t="s">
        <v>20</v>
      </c>
      <c r="O4" s="5">
        <f t="shared" si="2"/>
        <v>0.06</v>
      </c>
      <c r="P4" s="6" t="s">
        <v>20</v>
      </c>
      <c r="Q4" s="6" t="s">
        <v>20</v>
      </c>
      <c r="R4" s="5">
        <f t="shared" si="3"/>
        <v>0</v>
      </c>
      <c r="S4" s="6" t="s">
        <v>20</v>
      </c>
      <c r="T4" s="6" t="s">
        <v>20</v>
      </c>
      <c r="U4" s="6" t="s">
        <v>20</v>
      </c>
      <c r="V4" s="14">
        <f t="shared" si="4"/>
        <v>2.9166666666666661</v>
      </c>
    </row>
    <row r="5" spans="1:24" x14ac:dyDescent="0.2">
      <c r="A5" s="4">
        <v>204</v>
      </c>
      <c r="B5" s="8" t="s">
        <v>25</v>
      </c>
      <c r="C5" s="5">
        <v>0.44</v>
      </c>
      <c r="D5" s="5">
        <v>0.16</v>
      </c>
      <c r="E5" s="5">
        <v>0.03</v>
      </c>
      <c r="F5" s="5">
        <f t="shared" si="0"/>
        <v>0.63</v>
      </c>
      <c r="G5" s="5">
        <v>7.0000000000000007E-2</v>
      </c>
      <c r="H5" s="5">
        <v>0.17</v>
      </c>
      <c r="I5" s="6" t="s">
        <v>20</v>
      </c>
      <c r="J5" s="5">
        <f t="shared" si="1"/>
        <v>0.24000000000000002</v>
      </c>
      <c r="K5" s="5">
        <v>0.13</v>
      </c>
      <c r="L5" s="6" t="s">
        <v>20</v>
      </c>
      <c r="M5" s="6" t="s">
        <v>20</v>
      </c>
      <c r="N5" s="6" t="s">
        <v>20</v>
      </c>
      <c r="O5" s="5">
        <f t="shared" si="2"/>
        <v>0.13</v>
      </c>
      <c r="P5" s="6" t="s">
        <v>20</v>
      </c>
      <c r="Q5" s="6" t="s">
        <v>20</v>
      </c>
      <c r="R5" s="5">
        <f t="shared" si="3"/>
        <v>0</v>
      </c>
      <c r="S5" s="6" t="s">
        <v>20</v>
      </c>
      <c r="T5" s="6" t="s">
        <v>20</v>
      </c>
      <c r="U5" s="6" t="s">
        <v>20</v>
      </c>
      <c r="V5" s="14">
        <f t="shared" si="4"/>
        <v>2.625</v>
      </c>
    </row>
    <row r="6" spans="1:24" x14ac:dyDescent="0.2">
      <c r="A6" s="4">
        <v>205</v>
      </c>
      <c r="B6" s="8" t="s">
        <v>25</v>
      </c>
      <c r="C6" s="5">
        <v>0.38</v>
      </c>
      <c r="D6" s="5">
        <v>0.17</v>
      </c>
      <c r="E6" s="5">
        <v>0.03</v>
      </c>
      <c r="F6" s="5">
        <f t="shared" si="0"/>
        <v>0.58000000000000007</v>
      </c>
      <c r="G6" s="5">
        <v>0.08</v>
      </c>
      <c r="H6" s="5">
        <v>0.18</v>
      </c>
      <c r="I6" s="6" t="s">
        <v>20</v>
      </c>
      <c r="J6" s="5">
        <f t="shared" si="1"/>
        <v>0.26</v>
      </c>
      <c r="K6" s="5">
        <v>0.14000000000000001</v>
      </c>
      <c r="L6" s="6" t="s">
        <v>20</v>
      </c>
      <c r="M6" s="6" t="s">
        <v>20</v>
      </c>
      <c r="N6" s="6" t="s">
        <v>20</v>
      </c>
      <c r="O6" s="5">
        <f t="shared" si="2"/>
        <v>0.14000000000000001</v>
      </c>
      <c r="P6" s="6" t="s">
        <v>20</v>
      </c>
      <c r="Q6" s="6" t="s">
        <v>20</v>
      </c>
      <c r="R6" s="5">
        <f t="shared" si="3"/>
        <v>0</v>
      </c>
      <c r="S6" s="6" t="s">
        <v>20</v>
      </c>
      <c r="T6" s="5">
        <v>0.01</v>
      </c>
      <c r="U6" s="6" t="s">
        <v>20</v>
      </c>
      <c r="V6" s="14">
        <f t="shared" si="4"/>
        <v>2.2307692307692308</v>
      </c>
    </row>
    <row r="7" spans="1:24" x14ac:dyDescent="0.2">
      <c r="A7" s="4">
        <v>206</v>
      </c>
      <c r="B7" s="8" t="s">
        <v>26</v>
      </c>
      <c r="C7" s="5">
        <v>0.59</v>
      </c>
      <c r="D7" s="5">
        <v>0.23</v>
      </c>
      <c r="E7" s="5">
        <v>0.06</v>
      </c>
      <c r="F7" s="5">
        <f t="shared" si="0"/>
        <v>0.87999999999999989</v>
      </c>
      <c r="G7" s="5">
        <v>0.04</v>
      </c>
      <c r="H7" s="5">
        <v>0.09</v>
      </c>
      <c r="I7" s="6" t="s">
        <v>20</v>
      </c>
      <c r="J7" s="5">
        <f t="shared" si="1"/>
        <v>0.13</v>
      </c>
      <c r="K7" s="6" t="s">
        <v>20</v>
      </c>
      <c r="L7" s="6" t="s">
        <v>20</v>
      </c>
      <c r="M7" s="6" t="s">
        <v>20</v>
      </c>
      <c r="N7" s="6" t="s">
        <v>20</v>
      </c>
      <c r="O7" s="5">
        <f t="shared" si="2"/>
        <v>0</v>
      </c>
      <c r="P7" s="6" t="s">
        <v>20</v>
      </c>
      <c r="Q7" s="6" t="s">
        <v>20</v>
      </c>
      <c r="R7" s="5">
        <f t="shared" si="3"/>
        <v>0</v>
      </c>
      <c r="S7" s="6" t="s">
        <v>20</v>
      </c>
      <c r="T7" s="6" t="s">
        <v>20</v>
      </c>
      <c r="U7" s="6" t="s">
        <v>20</v>
      </c>
      <c r="V7" s="14">
        <f t="shared" si="4"/>
        <v>6.7692307692307683</v>
      </c>
    </row>
    <row r="8" spans="1:24" x14ac:dyDescent="0.2">
      <c r="A8" s="4">
        <v>207</v>
      </c>
      <c r="B8" s="8" t="s">
        <v>27</v>
      </c>
      <c r="C8" s="5">
        <v>0.37</v>
      </c>
      <c r="D8" s="5">
        <v>0.22</v>
      </c>
      <c r="E8" s="5">
        <v>0.06</v>
      </c>
      <c r="F8" s="5">
        <f t="shared" si="0"/>
        <v>0.64999999999999991</v>
      </c>
      <c r="G8" s="5">
        <v>0.09</v>
      </c>
      <c r="H8" s="5">
        <v>0.14000000000000001</v>
      </c>
      <c r="I8" s="6" t="s">
        <v>20</v>
      </c>
      <c r="J8" s="5">
        <f t="shared" si="1"/>
        <v>0.23</v>
      </c>
      <c r="K8" s="5">
        <v>0.1</v>
      </c>
      <c r="L8" s="6" t="s">
        <v>20</v>
      </c>
      <c r="M8" s="6" t="s">
        <v>20</v>
      </c>
      <c r="N8" s="6" t="s">
        <v>20</v>
      </c>
      <c r="O8" s="5">
        <f t="shared" si="2"/>
        <v>0.1</v>
      </c>
      <c r="P8" s="6" t="s">
        <v>20</v>
      </c>
      <c r="Q8" s="6" t="s">
        <v>20</v>
      </c>
      <c r="R8" s="5">
        <f t="shared" si="3"/>
        <v>0</v>
      </c>
      <c r="S8" s="6" t="s">
        <v>20</v>
      </c>
      <c r="T8" s="5">
        <v>0.02</v>
      </c>
      <c r="U8" s="6" t="s">
        <v>20</v>
      </c>
      <c r="V8" s="14">
        <f t="shared" si="4"/>
        <v>2.8260869565217388</v>
      </c>
    </row>
    <row r="9" spans="1:24" x14ac:dyDescent="0.2">
      <c r="A9" s="4">
        <v>208</v>
      </c>
      <c r="B9" s="8" t="s">
        <v>28</v>
      </c>
      <c r="C9" s="5">
        <v>0.31</v>
      </c>
      <c r="D9" s="5">
        <v>0.26</v>
      </c>
      <c r="E9" s="5">
        <v>0.05</v>
      </c>
      <c r="F9" s="5">
        <f t="shared" si="0"/>
        <v>0.62000000000000011</v>
      </c>
      <c r="G9" s="5">
        <v>0.05</v>
      </c>
      <c r="H9" s="5">
        <v>0.11</v>
      </c>
      <c r="I9" s="6" t="s">
        <v>20</v>
      </c>
      <c r="J9" s="5">
        <f t="shared" si="1"/>
        <v>0.16</v>
      </c>
      <c r="K9" s="5">
        <v>0.21</v>
      </c>
      <c r="L9" s="6" t="s">
        <v>20</v>
      </c>
      <c r="M9" s="6" t="s">
        <v>20</v>
      </c>
      <c r="N9" s="6" t="s">
        <v>20</v>
      </c>
      <c r="O9" s="5">
        <f t="shared" si="2"/>
        <v>0.21</v>
      </c>
      <c r="P9" s="6" t="s">
        <v>20</v>
      </c>
      <c r="Q9" s="6" t="s">
        <v>20</v>
      </c>
      <c r="R9" s="5">
        <f t="shared" si="3"/>
        <v>0</v>
      </c>
      <c r="S9" s="6" t="s">
        <v>20</v>
      </c>
      <c r="T9" s="5">
        <v>0.01</v>
      </c>
      <c r="U9" s="6" t="s">
        <v>20</v>
      </c>
      <c r="V9" s="14">
        <f t="shared" si="4"/>
        <v>3.8750000000000004</v>
      </c>
    </row>
    <row r="10" spans="1:24" x14ac:dyDescent="0.2">
      <c r="A10" s="4">
        <v>209</v>
      </c>
      <c r="B10" s="8" t="s">
        <v>29</v>
      </c>
      <c r="C10" s="5">
        <v>0.4</v>
      </c>
      <c r="D10" s="5">
        <v>0.27</v>
      </c>
      <c r="E10" s="5">
        <v>0.09</v>
      </c>
      <c r="F10" s="5">
        <f t="shared" si="0"/>
        <v>0.76</v>
      </c>
      <c r="G10" s="5">
        <v>0.05</v>
      </c>
      <c r="H10" s="5">
        <v>0.1</v>
      </c>
      <c r="I10" s="6" t="s">
        <v>20</v>
      </c>
      <c r="J10" s="5">
        <f t="shared" si="1"/>
        <v>0.15000000000000002</v>
      </c>
      <c r="K10" s="5">
        <v>0.11</v>
      </c>
      <c r="L10" s="6" t="s">
        <v>20</v>
      </c>
      <c r="M10" s="6" t="s">
        <v>20</v>
      </c>
      <c r="N10" s="6" t="s">
        <v>20</v>
      </c>
      <c r="O10" s="5">
        <f t="shared" si="2"/>
        <v>0.11</v>
      </c>
      <c r="P10" s="6" t="s">
        <v>20</v>
      </c>
      <c r="Q10" s="6" t="s">
        <v>20</v>
      </c>
      <c r="R10" s="5">
        <f t="shared" si="3"/>
        <v>0</v>
      </c>
      <c r="S10" s="6" t="s">
        <v>20</v>
      </c>
      <c r="T10" s="6" t="s">
        <v>20</v>
      </c>
      <c r="U10" s="6" t="s">
        <v>20</v>
      </c>
      <c r="V10" s="14">
        <f t="shared" si="4"/>
        <v>5.0666666666666655</v>
      </c>
    </row>
    <row r="11" spans="1:24" x14ac:dyDescent="0.2">
      <c r="A11" s="4">
        <v>210</v>
      </c>
      <c r="B11" s="8" t="s">
        <v>27</v>
      </c>
      <c r="C11" s="5">
        <v>0.32</v>
      </c>
      <c r="D11" s="5">
        <v>0.16</v>
      </c>
      <c r="E11" s="5">
        <v>0.05</v>
      </c>
      <c r="F11" s="5">
        <f t="shared" si="0"/>
        <v>0.53</v>
      </c>
      <c r="G11" s="5">
        <v>0.09</v>
      </c>
      <c r="H11" s="5">
        <v>0.1</v>
      </c>
      <c r="I11" s="6" t="s">
        <v>20</v>
      </c>
      <c r="J11" s="5">
        <f t="shared" si="1"/>
        <v>0.19</v>
      </c>
      <c r="K11" s="5">
        <v>0.28000000000000003</v>
      </c>
      <c r="L11" s="6" t="s">
        <v>20</v>
      </c>
      <c r="M11" s="6" t="s">
        <v>20</v>
      </c>
      <c r="N11" s="6" t="s">
        <v>20</v>
      </c>
      <c r="O11" s="5">
        <f t="shared" si="2"/>
        <v>0.28000000000000003</v>
      </c>
      <c r="P11" s="6" t="s">
        <v>20</v>
      </c>
      <c r="Q11" s="6" t="s">
        <v>20</v>
      </c>
      <c r="R11" s="5">
        <f t="shared" si="3"/>
        <v>0</v>
      </c>
      <c r="S11" s="6" t="s">
        <v>20</v>
      </c>
      <c r="T11" s="6" t="s">
        <v>20</v>
      </c>
      <c r="U11" s="6" t="s">
        <v>20</v>
      </c>
      <c r="V11" s="14">
        <f t="shared" si="4"/>
        <v>2.7894736842105265</v>
      </c>
    </row>
    <row r="12" spans="1:24" x14ac:dyDescent="0.2">
      <c r="A12" s="4">
        <v>211</v>
      </c>
      <c r="B12" s="8" t="s">
        <v>29</v>
      </c>
      <c r="C12" s="5">
        <v>0.36</v>
      </c>
      <c r="D12" s="5">
        <v>0.43</v>
      </c>
      <c r="E12" s="5">
        <v>0.06</v>
      </c>
      <c r="F12" s="5">
        <f t="shared" si="0"/>
        <v>0.85000000000000009</v>
      </c>
      <c r="G12" s="5">
        <v>0.03</v>
      </c>
      <c r="H12" s="5">
        <v>7.0000000000000007E-2</v>
      </c>
      <c r="I12" s="6" t="s">
        <v>20</v>
      </c>
      <c r="J12" s="5">
        <f t="shared" si="1"/>
        <v>0.1</v>
      </c>
      <c r="K12" s="5">
        <v>0.05</v>
      </c>
      <c r="L12" s="6" t="s">
        <v>20</v>
      </c>
      <c r="M12" s="6" t="s">
        <v>20</v>
      </c>
      <c r="N12" s="6" t="s">
        <v>20</v>
      </c>
      <c r="O12" s="5">
        <f t="shared" si="2"/>
        <v>0.05</v>
      </c>
      <c r="P12" s="6" t="s">
        <v>20</v>
      </c>
      <c r="Q12" s="6" t="s">
        <v>20</v>
      </c>
      <c r="R12" s="5">
        <f t="shared" si="3"/>
        <v>0</v>
      </c>
      <c r="S12" s="6" t="s">
        <v>20</v>
      </c>
      <c r="T12" s="6" t="s">
        <v>20</v>
      </c>
      <c r="U12" s="6" t="s">
        <v>20</v>
      </c>
      <c r="V12" s="14">
        <f t="shared" si="4"/>
        <v>8.5</v>
      </c>
    </row>
    <row r="13" spans="1:24" x14ac:dyDescent="0.2">
      <c r="A13" s="4">
        <v>212</v>
      </c>
      <c r="B13" s="8" t="s">
        <v>29</v>
      </c>
      <c r="C13" s="5">
        <v>0.43</v>
      </c>
      <c r="D13" s="5">
        <v>0.28999999999999998</v>
      </c>
      <c r="E13" s="5">
        <v>7.0000000000000007E-2</v>
      </c>
      <c r="F13" s="5">
        <f t="shared" si="0"/>
        <v>0.79</v>
      </c>
      <c r="G13" s="5">
        <v>0.02</v>
      </c>
      <c r="H13" s="5">
        <v>0.08</v>
      </c>
      <c r="I13" s="6" t="s">
        <v>20</v>
      </c>
      <c r="J13" s="5">
        <f t="shared" si="1"/>
        <v>0.1</v>
      </c>
      <c r="K13" s="5">
        <v>0.1</v>
      </c>
      <c r="L13" s="6" t="s">
        <v>20</v>
      </c>
      <c r="M13" s="6" t="s">
        <v>20</v>
      </c>
      <c r="N13" s="6" t="s">
        <v>20</v>
      </c>
      <c r="O13" s="5">
        <f t="shared" si="2"/>
        <v>0.1</v>
      </c>
      <c r="P13" s="6" t="s">
        <v>20</v>
      </c>
      <c r="Q13" s="6" t="s">
        <v>20</v>
      </c>
      <c r="R13" s="5">
        <f t="shared" si="3"/>
        <v>0</v>
      </c>
      <c r="S13" s="6" t="s">
        <v>20</v>
      </c>
      <c r="T13" s="6" t="s">
        <v>20</v>
      </c>
      <c r="U13" s="6" t="s">
        <v>20</v>
      </c>
      <c r="V13" s="14">
        <f t="shared" si="4"/>
        <v>7.9</v>
      </c>
    </row>
    <row r="14" spans="1:24" x14ac:dyDescent="0.2">
      <c r="A14" s="4">
        <v>213</v>
      </c>
      <c r="B14" s="8" t="s">
        <v>30</v>
      </c>
      <c r="C14" s="5">
        <v>0.34</v>
      </c>
      <c r="D14" s="5">
        <v>0.14000000000000001</v>
      </c>
      <c r="E14" s="5">
        <v>0.03</v>
      </c>
      <c r="F14" s="5">
        <f t="shared" si="0"/>
        <v>0.51</v>
      </c>
      <c r="G14" s="5">
        <v>0.13</v>
      </c>
      <c r="H14" s="5">
        <v>0.28000000000000003</v>
      </c>
      <c r="I14" s="6" t="s">
        <v>20</v>
      </c>
      <c r="J14" s="5">
        <f t="shared" si="1"/>
        <v>0.41000000000000003</v>
      </c>
      <c r="K14" s="5">
        <v>7.0000000000000007E-2</v>
      </c>
      <c r="L14" s="6" t="s">
        <v>20</v>
      </c>
      <c r="M14" s="6" t="s">
        <v>20</v>
      </c>
      <c r="N14" s="6" t="s">
        <v>20</v>
      </c>
      <c r="O14" s="5">
        <f t="shared" si="2"/>
        <v>7.0000000000000007E-2</v>
      </c>
      <c r="P14" s="6" t="s">
        <v>20</v>
      </c>
      <c r="Q14" s="6" t="s">
        <v>20</v>
      </c>
      <c r="R14" s="5">
        <f t="shared" si="3"/>
        <v>0</v>
      </c>
      <c r="S14" s="6" t="s">
        <v>20</v>
      </c>
      <c r="T14" s="6" t="s">
        <v>20</v>
      </c>
      <c r="U14" s="6" t="s">
        <v>20</v>
      </c>
      <c r="V14" s="14">
        <f t="shared" si="4"/>
        <v>1.2439024390243902</v>
      </c>
    </row>
    <row r="15" spans="1:24" x14ac:dyDescent="0.2">
      <c r="A15" s="4">
        <v>310</v>
      </c>
      <c r="B15" s="9" t="s">
        <v>30</v>
      </c>
      <c r="C15" s="5">
        <v>0.12</v>
      </c>
      <c r="D15" s="5">
        <v>0.13</v>
      </c>
      <c r="E15" s="5">
        <v>0.06</v>
      </c>
      <c r="F15" s="5">
        <f t="shared" si="0"/>
        <v>0.31</v>
      </c>
      <c r="G15" s="5">
        <v>0.06</v>
      </c>
      <c r="H15" s="5">
        <v>0.12</v>
      </c>
      <c r="I15" s="6" t="s">
        <v>20</v>
      </c>
      <c r="J15" s="5">
        <f t="shared" si="1"/>
        <v>0.18</v>
      </c>
      <c r="K15" s="5">
        <v>0.24</v>
      </c>
      <c r="L15" s="6" t="s">
        <v>20</v>
      </c>
      <c r="M15" s="5">
        <v>0.23</v>
      </c>
      <c r="N15" s="6" t="s">
        <v>20</v>
      </c>
      <c r="O15" s="5">
        <f t="shared" si="2"/>
        <v>0.47</v>
      </c>
      <c r="P15" s="6" t="s">
        <v>20</v>
      </c>
      <c r="Q15" s="6" t="s">
        <v>20</v>
      </c>
      <c r="R15" s="5">
        <f t="shared" si="3"/>
        <v>0</v>
      </c>
      <c r="S15" s="6" t="s">
        <v>20</v>
      </c>
      <c r="T15" s="6" t="s">
        <v>20</v>
      </c>
      <c r="U15" s="5">
        <v>0.02</v>
      </c>
      <c r="V15" s="14">
        <f t="shared" si="4"/>
        <v>1.7222222222222223</v>
      </c>
    </row>
    <row r="16" spans="1:24" x14ac:dyDescent="0.2">
      <c r="A16" s="4">
        <v>301</v>
      </c>
      <c r="B16" s="10" t="s">
        <v>30</v>
      </c>
      <c r="C16" s="5">
        <v>0.19</v>
      </c>
      <c r="D16" s="5">
        <v>0.23</v>
      </c>
      <c r="E16" s="5">
        <v>0.05</v>
      </c>
      <c r="F16" s="5">
        <f t="shared" si="0"/>
        <v>0.47000000000000003</v>
      </c>
      <c r="G16" s="5">
        <v>0.1</v>
      </c>
      <c r="H16" s="5">
        <v>0.14000000000000001</v>
      </c>
      <c r="I16" s="6" t="s">
        <v>20</v>
      </c>
      <c r="J16" s="5">
        <f t="shared" si="1"/>
        <v>0.24000000000000002</v>
      </c>
      <c r="K16" s="5">
        <v>0.18</v>
      </c>
      <c r="L16" s="6" t="s">
        <v>20</v>
      </c>
      <c r="M16" s="6" t="s">
        <v>20</v>
      </c>
      <c r="N16" s="6" t="s">
        <v>20</v>
      </c>
      <c r="O16" s="5">
        <f t="shared" si="2"/>
        <v>0.18</v>
      </c>
      <c r="P16" s="5">
        <v>0.08</v>
      </c>
      <c r="Q16" s="6" t="s">
        <v>20</v>
      </c>
      <c r="R16" s="5">
        <f t="shared" si="3"/>
        <v>0.08</v>
      </c>
      <c r="S16" s="6" t="s">
        <v>20</v>
      </c>
      <c r="T16" s="6" t="s">
        <v>20</v>
      </c>
      <c r="U16" s="5">
        <v>0.03</v>
      </c>
      <c r="V16" s="14">
        <f t="shared" si="4"/>
        <v>1.9583333333333333</v>
      </c>
    </row>
    <row r="17" spans="1:22" x14ac:dyDescent="0.2">
      <c r="A17" s="4">
        <v>308</v>
      </c>
      <c r="B17" s="9" t="s">
        <v>31</v>
      </c>
      <c r="C17" s="5">
        <v>0.16</v>
      </c>
      <c r="D17" s="5">
        <v>0.17</v>
      </c>
      <c r="E17" s="5">
        <v>0.03</v>
      </c>
      <c r="F17" s="5">
        <f t="shared" si="0"/>
        <v>0.36</v>
      </c>
      <c r="G17" s="5">
        <v>0.06</v>
      </c>
      <c r="H17" s="5">
        <v>0.13</v>
      </c>
      <c r="I17" s="6" t="s">
        <v>20</v>
      </c>
      <c r="J17" s="5">
        <f t="shared" si="1"/>
        <v>0.19</v>
      </c>
      <c r="K17" s="6" t="s">
        <v>20</v>
      </c>
      <c r="L17" s="6" t="s">
        <v>20</v>
      </c>
      <c r="M17" s="5">
        <v>0.22</v>
      </c>
      <c r="N17" s="6" t="s">
        <v>20</v>
      </c>
      <c r="O17" s="5">
        <f t="shared" si="2"/>
        <v>0.22</v>
      </c>
      <c r="P17" s="6" t="s">
        <v>20</v>
      </c>
      <c r="Q17" s="5">
        <v>7.0000000000000007E-2</v>
      </c>
      <c r="R17" s="5">
        <f t="shared" si="3"/>
        <v>7.0000000000000007E-2</v>
      </c>
      <c r="S17" s="5">
        <v>0.14000000000000001</v>
      </c>
      <c r="T17" s="6" t="s">
        <v>20</v>
      </c>
      <c r="U17" s="5">
        <v>0.02</v>
      </c>
      <c r="V17" s="14">
        <f t="shared" si="4"/>
        <v>1.8947368421052631</v>
      </c>
    </row>
    <row r="18" spans="1:22" x14ac:dyDescent="0.2">
      <c r="A18" s="4">
        <v>311</v>
      </c>
      <c r="B18" s="11" t="s">
        <v>23</v>
      </c>
      <c r="C18" s="5">
        <v>0.17</v>
      </c>
      <c r="D18" s="5">
        <v>0.21</v>
      </c>
      <c r="E18" s="5">
        <v>0.06</v>
      </c>
      <c r="F18" s="5">
        <f t="shared" si="0"/>
        <v>0.44</v>
      </c>
      <c r="G18" s="5">
        <v>0.09</v>
      </c>
      <c r="H18" s="5">
        <v>0.12</v>
      </c>
      <c r="I18" s="6" t="s">
        <v>20</v>
      </c>
      <c r="J18" s="5">
        <f t="shared" si="1"/>
        <v>0.21</v>
      </c>
      <c r="K18" s="5">
        <v>0.27</v>
      </c>
      <c r="L18" s="6" t="s">
        <v>20</v>
      </c>
      <c r="M18" s="5">
        <v>0.04</v>
      </c>
      <c r="N18" s="6" t="s">
        <v>20</v>
      </c>
      <c r="O18" s="5">
        <f t="shared" si="2"/>
        <v>0.31</v>
      </c>
      <c r="P18" s="6" t="s">
        <v>20</v>
      </c>
      <c r="Q18" s="6" t="s">
        <v>20</v>
      </c>
      <c r="R18" s="5">
        <f t="shared" si="3"/>
        <v>0</v>
      </c>
      <c r="S18" s="6" t="s">
        <v>20</v>
      </c>
      <c r="T18" s="6" t="s">
        <v>20</v>
      </c>
      <c r="U18" s="5">
        <v>0.04</v>
      </c>
      <c r="V18" s="14">
        <f t="shared" si="4"/>
        <v>2.0952380952380953</v>
      </c>
    </row>
    <row r="19" spans="1:22" x14ac:dyDescent="0.2">
      <c r="A19" s="4">
        <v>315</v>
      </c>
      <c r="B19" s="10" t="s">
        <v>30</v>
      </c>
      <c r="C19" s="5">
        <v>0.17</v>
      </c>
      <c r="D19" s="5">
        <v>0.17</v>
      </c>
      <c r="E19" s="5">
        <v>0.03</v>
      </c>
      <c r="F19" s="5">
        <f t="shared" si="0"/>
        <v>0.37</v>
      </c>
      <c r="G19" s="5">
        <v>0.09</v>
      </c>
      <c r="H19" s="5">
        <v>0.11</v>
      </c>
      <c r="I19" s="6" t="s">
        <v>20</v>
      </c>
      <c r="J19" s="5">
        <f t="shared" si="1"/>
        <v>0.2</v>
      </c>
      <c r="K19" s="5">
        <v>0.34</v>
      </c>
      <c r="L19" s="6" t="s">
        <v>20</v>
      </c>
      <c r="M19" s="5">
        <v>0.06</v>
      </c>
      <c r="N19" s="6" t="s">
        <v>20</v>
      </c>
      <c r="O19" s="5">
        <f t="shared" si="2"/>
        <v>0.4</v>
      </c>
      <c r="P19" s="6" t="s">
        <v>20</v>
      </c>
      <c r="Q19" s="6" t="s">
        <v>20</v>
      </c>
      <c r="R19" s="5">
        <f t="shared" si="3"/>
        <v>0</v>
      </c>
      <c r="S19" s="6" t="s">
        <v>20</v>
      </c>
      <c r="T19" s="6" t="s">
        <v>20</v>
      </c>
      <c r="U19" s="5">
        <v>0.02</v>
      </c>
      <c r="V19" s="14">
        <f t="shared" si="4"/>
        <v>1.8499999999999999</v>
      </c>
    </row>
    <row r="20" spans="1:22" x14ac:dyDescent="0.2">
      <c r="A20" s="4">
        <v>302</v>
      </c>
      <c r="B20" s="10" t="s">
        <v>30</v>
      </c>
      <c r="C20" s="5">
        <v>0.15</v>
      </c>
      <c r="D20" s="5">
        <v>0.19</v>
      </c>
      <c r="E20" s="5">
        <v>0.04</v>
      </c>
      <c r="F20" s="5">
        <f t="shared" si="0"/>
        <v>0.37999999999999995</v>
      </c>
      <c r="G20" s="5">
        <v>7.0000000000000007E-2</v>
      </c>
      <c r="H20" s="5">
        <v>0.12</v>
      </c>
      <c r="I20" s="6" t="s">
        <v>20</v>
      </c>
      <c r="J20" s="5">
        <f t="shared" si="1"/>
        <v>0.19</v>
      </c>
      <c r="K20" s="5">
        <v>0.23</v>
      </c>
      <c r="L20" s="6" t="s">
        <v>20</v>
      </c>
      <c r="M20" s="5">
        <v>0.11</v>
      </c>
      <c r="N20" s="6" t="s">
        <v>20</v>
      </c>
      <c r="O20" s="5">
        <f t="shared" si="2"/>
        <v>0.34</v>
      </c>
      <c r="P20" s="5">
        <v>0.05</v>
      </c>
      <c r="Q20" s="6" t="s">
        <v>20</v>
      </c>
      <c r="R20" s="5">
        <f t="shared" si="3"/>
        <v>0.05</v>
      </c>
      <c r="S20" s="6" t="s">
        <v>20</v>
      </c>
      <c r="T20" s="6" t="s">
        <v>20</v>
      </c>
      <c r="U20" s="5">
        <v>0.04</v>
      </c>
      <c r="V20" s="14">
        <f t="shared" si="4"/>
        <v>1.9999999999999998</v>
      </c>
    </row>
    <row r="21" spans="1:22" x14ac:dyDescent="0.2">
      <c r="A21" s="4">
        <v>316</v>
      </c>
      <c r="B21" s="10" t="s">
        <v>32</v>
      </c>
      <c r="C21" s="5">
        <v>0.13</v>
      </c>
      <c r="D21" s="5">
        <v>0.13</v>
      </c>
      <c r="E21" s="5">
        <v>0.05</v>
      </c>
      <c r="F21" s="5">
        <f t="shared" si="0"/>
        <v>0.31</v>
      </c>
      <c r="G21" s="5">
        <v>0.06</v>
      </c>
      <c r="H21" s="5">
        <v>0.11</v>
      </c>
      <c r="I21" s="6" t="s">
        <v>20</v>
      </c>
      <c r="J21" s="5">
        <f t="shared" si="1"/>
        <v>0.16999999999999998</v>
      </c>
      <c r="K21" s="5">
        <v>0.11</v>
      </c>
      <c r="L21" s="6" t="s">
        <v>20</v>
      </c>
      <c r="M21" s="5">
        <v>0.32</v>
      </c>
      <c r="N21" s="6" t="s">
        <v>20</v>
      </c>
      <c r="O21" s="5">
        <f t="shared" si="2"/>
        <v>0.43</v>
      </c>
      <c r="P21" s="6" t="s">
        <v>20</v>
      </c>
      <c r="Q21" s="5">
        <v>0.03</v>
      </c>
      <c r="R21" s="5">
        <f t="shared" si="3"/>
        <v>0.03</v>
      </c>
      <c r="S21" s="5">
        <v>0.03</v>
      </c>
      <c r="T21" s="6" t="s">
        <v>20</v>
      </c>
      <c r="U21" s="5">
        <v>0.03</v>
      </c>
      <c r="V21" s="14">
        <f t="shared" si="4"/>
        <v>1.8235294117647061</v>
      </c>
    </row>
    <row r="22" spans="1:22" x14ac:dyDescent="0.2">
      <c r="A22" s="4">
        <v>319</v>
      </c>
      <c r="B22" s="10" t="s">
        <v>33</v>
      </c>
      <c r="C22" s="5">
        <v>0.21</v>
      </c>
      <c r="D22" s="5">
        <v>0.23</v>
      </c>
      <c r="E22" s="5">
        <v>0.04</v>
      </c>
      <c r="F22" s="5">
        <f t="shared" si="0"/>
        <v>0.48</v>
      </c>
      <c r="G22" s="5">
        <v>0.1</v>
      </c>
      <c r="H22" s="5">
        <v>0.19</v>
      </c>
      <c r="I22" s="6" t="s">
        <v>20</v>
      </c>
      <c r="J22" s="5">
        <f t="shared" si="1"/>
        <v>0.29000000000000004</v>
      </c>
      <c r="K22" s="5">
        <v>0.12</v>
      </c>
      <c r="L22" s="6" t="s">
        <v>20</v>
      </c>
      <c r="M22" s="5">
        <v>7.0000000000000007E-2</v>
      </c>
      <c r="N22" s="6" t="s">
        <v>20</v>
      </c>
      <c r="O22" s="5">
        <f t="shared" si="2"/>
        <v>0.19</v>
      </c>
      <c r="P22" s="6" t="s">
        <v>20</v>
      </c>
      <c r="Q22" s="6" t="s">
        <v>20</v>
      </c>
      <c r="R22" s="5">
        <f t="shared" si="3"/>
        <v>0</v>
      </c>
      <c r="S22" s="6" t="s">
        <v>20</v>
      </c>
      <c r="T22" s="6" t="s">
        <v>20</v>
      </c>
      <c r="U22" s="5">
        <v>0.04</v>
      </c>
      <c r="V22" s="14">
        <f t="shared" si="4"/>
        <v>1.6551724137931032</v>
      </c>
    </row>
    <row r="23" spans="1:22" x14ac:dyDescent="0.2">
      <c r="A23" s="4">
        <v>313</v>
      </c>
      <c r="B23" s="10" t="s">
        <v>32</v>
      </c>
      <c r="C23" s="5">
        <v>0.22</v>
      </c>
      <c r="D23" s="5">
        <v>0.32</v>
      </c>
      <c r="E23" s="5">
        <v>7.0000000000000007E-2</v>
      </c>
      <c r="F23" s="5">
        <f t="shared" si="0"/>
        <v>0.6100000000000001</v>
      </c>
      <c r="G23" s="5">
        <v>0.08</v>
      </c>
      <c r="H23" s="5">
        <v>0.16</v>
      </c>
      <c r="I23" s="6" t="s">
        <v>20</v>
      </c>
      <c r="J23" s="5">
        <f t="shared" si="1"/>
        <v>0.24</v>
      </c>
      <c r="K23" s="6" t="s">
        <v>20</v>
      </c>
      <c r="L23" s="6" t="s">
        <v>20</v>
      </c>
      <c r="M23" s="5">
        <v>0.09</v>
      </c>
      <c r="N23" s="6" t="s">
        <v>20</v>
      </c>
      <c r="O23" s="5">
        <f t="shared" si="2"/>
        <v>0.09</v>
      </c>
      <c r="P23" s="6" t="s">
        <v>20</v>
      </c>
      <c r="Q23" s="6" t="s">
        <v>20</v>
      </c>
      <c r="R23" s="5">
        <f t="shared" si="3"/>
        <v>0</v>
      </c>
      <c r="S23" s="6" t="s">
        <v>20</v>
      </c>
      <c r="T23" s="6" t="s">
        <v>20</v>
      </c>
      <c r="U23" s="5">
        <v>0.05</v>
      </c>
      <c r="V23" s="14">
        <f t="shared" si="4"/>
        <v>2.541666666666667</v>
      </c>
    </row>
    <row r="24" spans="1:22" x14ac:dyDescent="0.2">
      <c r="A24" s="4">
        <v>312</v>
      </c>
      <c r="B24" s="10" t="s">
        <v>34</v>
      </c>
      <c r="C24" s="5">
        <v>0.17</v>
      </c>
      <c r="D24" s="5">
        <v>0.21</v>
      </c>
      <c r="E24" s="5">
        <v>0.03</v>
      </c>
      <c r="F24" s="5">
        <f t="shared" si="0"/>
        <v>0.41000000000000003</v>
      </c>
      <c r="G24" s="5">
        <v>0.04</v>
      </c>
      <c r="H24" s="5">
        <v>7.0000000000000007E-2</v>
      </c>
      <c r="I24" s="6" t="s">
        <v>20</v>
      </c>
      <c r="J24" s="5">
        <f t="shared" si="1"/>
        <v>0.11000000000000001</v>
      </c>
      <c r="K24" s="6" t="s">
        <v>20</v>
      </c>
      <c r="L24" s="6" t="s">
        <v>20</v>
      </c>
      <c r="M24" s="5">
        <v>0.31</v>
      </c>
      <c r="N24" s="6" t="s">
        <v>20</v>
      </c>
      <c r="O24" s="5">
        <f t="shared" si="2"/>
        <v>0.31</v>
      </c>
      <c r="P24" s="5">
        <v>0.18</v>
      </c>
      <c r="Q24" s="6" t="s">
        <v>20</v>
      </c>
      <c r="R24" s="5">
        <f t="shared" si="3"/>
        <v>0.18</v>
      </c>
      <c r="S24" s="6" t="s">
        <v>20</v>
      </c>
      <c r="T24" s="6" t="s">
        <v>20</v>
      </c>
      <c r="U24" s="6" t="s">
        <v>20</v>
      </c>
      <c r="V24" s="14">
        <f t="shared" si="4"/>
        <v>3.7272727272727271</v>
      </c>
    </row>
    <row r="25" spans="1:22" x14ac:dyDescent="0.2">
      <c r="A25" s="4">
        <v>314</v>
      </c>
      <c r="B25" s="10" t="s">
        <v>30</v>
      </c>
      <c r="C25" s="5">
        <v>0.12</v>
      </c>
      <c r="D25" s="5">
        <v>0.18</v>
      </c>
      <c r="E25" s="5">
        <v>0.06</v>
      </c>
      <c r="F25" s="5">
        <f t="shared" si="0"/>
        <v>0.36</v>
      </c>
      <c r="G25" s="5">
        <v>0.04</v>
      </c>
      <c r="H25" s="5">
        <v>0.1</v>
      </c>
      <c r="I25" s="6" t="s">
        <v>20</v>
      </c>
      <c r="J25" s="5">
        <f t="shared" si="1"/>
        <v>0.14000000000000001</v>
      </c>
      <c r="K25" s="5">
        <v>0.12</v>
      </c>
      <c r="L25" s="6" t="s">
        <v>20</v>
      </c>
      <c r="M25" s="5">
        <v>0.28999999999999998</v>
      </c>
      <c r="N25" s="6" t="s">
        <v>20</v>
      </c>
      <c r="O25" s="5">
        <f t="shared" si="2"/>
        <v>0.41</v>
      </c>
      <c r="P25" s="5">
        <v>0.05</v>
      </c>
      <c r="Q25" s="6" t="s">
        <v>20</v>
      </c>
      <c r="R25" s="5">
        <f t="shared" si="3"/>
        <v>0.05</v>
      </c>
      <c r="S25" s="6" t="s">
        <v>20</v>
      </c>
      <c r="T25" s="6" t="s">
        <v>20</v>
      </c>
      <c r="U25" s="5">
        <v>0.03</v>
      </c>
      <c r="V25" s="14">
        <f t="shared" si="4"/>
        <v>2.5714285714285712</v>
      </c>
    </row>
    <row r="26" spans="1:22" x14ac:dyDescent="0.2">
      <c r="A26" s="4">
        <v>320</v>
      </c>
      <c r="B26" s="10" t="s">
        <v>35</v>
      </c>
      <c r="C26" s="5">
        <v>0.08</v>
      </c>
      <c r="D26" s="5">
        <v>0.21</v>
      </c>
      <c r="E26" s="5">
        <v>0.03</v>
      </c>
      <c r="F26" s="5">
        <f t="shared" si="0"/>
        <v>0.31999999999999995</v>
      </c>
      <c r="G26" s="5">
        <v>0.04</v>
      </c>
      <c r="H26" s="5">
        <v>0.1</v>
      </c>
      <c r="I26" s="6" t="s">
        <v>20</v>
      </c>
      <c r="J26" s="5">
        <f t="shared" si="1"/>
        <v>0.14000000000000001</v>
      </c>
      <c r="K26" s="6" t="s">
        <v>20</v>
      </c>
      <c r="L26" s="5">
        <v>0.34</v>
      </c>
      <c r="M26" s="6" t="s">
        <v>20</v>
      </c>
      <c r="N26" s="6" t="s">
        <v>20</v>
      </c>
      <c r="O26" s="5">
        <f t="shared" si="2"/>
        <v>0.34</v>
      </c>
      <c r="P26" s="6" t="s">
        <v>20</v>
      </c>
      <c r="Q26" s="5">
        <v>0.2</v>
      </c>
      <c r="R26" s="5">
        <f t="shared" si="3"/>
        <v>0.2</v>
      </c>
      <c r="S26" s="6" t="s">
        <v>20</v>
      </c>
      <c r="T26" s="6" t="s">
        <v>20</v>
      </c>
      <c r="U26" s="6" t="s">
        <v>20</v>
      </c>
      <c r="V26" s="14">
        <f t="shared" si="4"/>
        <v>2.2857142857142851</v>
      </c>
    </row>
    <row r="27" spans="1:22" x14ac:dyDescent="0.2">
      <c r="A27" s="4">
        <v>317</v>
      </c>
      <c r="B27" s="10" t="s">
        <v>36</v>
      </c>
      <c r="C27" s="5">
        <v>0.08</v>
      </c>
      <c r="D27" s="5">
        <v>0.11</v>
      </c>
      <c r="E27" s="6" t="s">
        <v>20</v>
      </c>
      <c r="F27" s="5">
        <f t="shared" si="0"/>
        <v>0.19</v>
      </c>
      <c r="G27" s="5">
        <v>0.05</v>
      </c>
      <c r="H27" s="5">
        <v>0.08</v>
      </c>
      <c r="I27" s="6" t="s">
        <v>20</v>
      </c>
      <c r="J27" s="5">
        <f t="shared" si="1"/>
        <v>0.13</v>
      </c>
      <c r="K27" s="5">
        <v>0.2</v>
      </c>
      <c r="L27" s="6" t="s">
        <v>20</v>
      </c>
      <c r="M27" s="5">
        <v>0.09</v>
      </c>
      <c r="N27" s="6" t="s">
        <v>20</v>
      </c>
      <c r="O27" s="5">
        <f t="shared" si="2"/>
        <v>0.29000000000000004</v>
      </c>
      <c r="P27" s="5">
        <v>0.39</v>
      </c>
      <c r="Q27" s="6" t="s">
        <v>20</v>
      </c>
      <c r="R27" s="5">
        <f t="shared" si="3"/>
        <v>0.39</v>
      </c>
      <c r="S27" s="6" t="s">
        <v>20</v>
      </c>
      <c r="T27" s="6" t="s">
        <v>20</v>
      </c>
      <c r="U27" s="6" t="s">
        <v>20</v>
      </c>
      <c r="V27" s="14">
        <f t="shared" si="4"/>
        <v>1.4615384615384615</v>
      </c>
    </row>
    <row r="28" spans="1:22" x14ac:dyDescent="0.2">
      <c r="A28" s="4">
        <v>318</v>
      </c>
      <c r="B28" s="10" t="s">
        <v>34</v>
      </c>
      <c r="C28" s="5">
        <v>0.13</v>
      </c>
      <c r="D28" s="5">
        <v>0.15</v>
      </c>
      <c r="E28" s="5">
        <v>0.04</v>
      </c>
      <c r="F28" s="5">
        <f t="shared" si="0"/>
        <v>0.32</v>
      </c>
      <c r="G28" s="5">
        <v>0.05</v>
      </c>
      <c r="H28" s="5">
        <v>0.09</v>
      </c>
      <c r="I28" s="6" t="s">
        <v>20</v>
      </c>
      <c r="J28" s="5">
        <f t="shared" si="1"/>
        <v>0.14000000000000001</v>
      </c>
      <c r="K28" s="5">
        <v>0.22</v>
      </c>
      <c r="L28" s="6" t="s">
        <v>20</v>
      </c>
      <c r="M28" s="5">
        <v>0.26</v>
      </c>
      <c r="N28" s="6" t="s">
        <v>20</v>
      </c>
      <c r="O28" s="5">
        <f t="shared" si="2"/>
        <v>0.48</v>
      </c>
      <c r="P28" s="5">
        <v>0.03</v>
      </c>
      <c r="Q28" s="6" t="s">
        <v>20</v>
      </c>
      <c r="R28" s="5">
        <f t="shared" si="3"/>
        <v>0.03</v>
      </c>
      <c r="S28" s="6" t="s">
        <v>20</v>
      </c>
      <c r="T28" s="6" t="s">
        <v>20</v>
      </c>
      <c r="U28" s="5">
        <v>0.03</v>
      </c>
      <c r="V28" s="14">
        <f t="shared" si="4"/>
        <v>2.2857142857142856</v>
      </c>
    </row>
    <row r="29" spans="1:22" x14ac:dyDescent="0.2">
      <c r="A29" s="4">
        <v>304</v>
      </c>
      <c r="B29" s="10" t="s">
        <v>37</v>
      </c>
      <c r="C29" s="5">
        <v>0.23</v>
      </c>
      <c r="D29" s="5">
        <v>0.2</v>
      </c>
      <c r="E29" s="5">
        <v>0.04</v>
      </c>
      <c r="F29" s="5">
        <f t="shared" si="0"/>
        <v>0.47000000000000003</v>
      </c>
      <c r="G29" s="5">
        <v>0.09</v>
      </c>
      <c r="H29" s="5">
        <v>0.22</v>
      </c>
      <c r="I29" s="6" t="s">
        <v>20</v>
      </c>
      <c r="J29" s="5">
        <f t="shared" si="1"/>
        <v>0.31</v>
      </c>
      <c r="K29" s="5">
        <v>0.17</v>
      </c>
      <c r="L29" s="6" t="s">
        <v>20</v>
      </c>
      <c r="M29" s="6" t="s">
        <v>20</v>
      </c>
      <c r="N29" s="6" t="s">
        <v>20</v>
      </c>
      <c r="O29" s="5">
        <f t="shared" si="2"/>
        <v>0.17</v>
      </c>
      <c r="P29" s="6" t="s">
        <v>20</v>
      </c>
      <c r="Q29" s="6" t="s">
        <v>20</v>
      </c>
      <c r="R29" s="5">
        <f t="shared" si="3"/>
        <v>0</v>
      </c>
      <c r="S29" s="6" t="s">
        <v>20</v>
      </c>
      <c r="T29" s="6" t="s">
        <v>20</v>
      </c>
      <c r="U29" s="5">
        <v>0.04</v>
      </c>
      <c r="V29" s="14">
        <f t="shared" si="4"/>
        <v>1.5161290322580647</v>
      </c>
    </row>
    <row r="30" spans="1:22" x14ac:dyDescent="0.2">
      <c r="A30" s="4">
        <v>303</v>
      </c>
      <c r="B30" s="10" t="s">
        <v>32</v>
      </c>
      <c r="C30" s="5">
        <v>0.18</v>
      </c>
      <c r="D30" s="5">
        <v>0.21</v>
      </c>
      <c r="E30" s="5">
        <v>0.05</v>
      </c>
      <c r="F30" s="5">
        <f t="shared" si="0"/>
        <v>0.44</v>
      </c>
      <c r="G30" s="5">
        <v>0.06</v>
      </c>
      <c r="H30" s="5">
        <v>0.1</v>
      </c>
      <c r="I30" s="6" t="s">
        <v>20</v>
      </c>
      <c r="J30" s="5">
        <f t="shared" si="1"/>
        <v>0.16</v>
      </c>
      <c r="K30" s="5">
        <v>0.25</v>
      </c>
      <c r="L30" s="6" t="s">
        <v>20</v>
      </c>
      <c r="M30" s="5">
        <v>7.0000000000000007E-2</v>
      </c>
      <c r="N30" s="6" t="s">
        <v>20</v>
      </c>
      <c r="O30" s="5">
        <f t="shared" si="2"/>
        <v>0.32</v>
      </c>
      <c r="P30" s="5">
        <v>0.05</v>
      </c>
      <c r="Q30" s="6" t="s">
        <v>20</v>
      </c>
      <c r="R30" s="5">
        <f t="shared" si="3"/>
        <v>0.05</v>
      </c>
      <c r="S30" s="6" t="s">
        <v>20</v>
      </c>
      <c r="T30" s="6" t="s">
        <v>20</v>
      </c>
      <c r="U30" s="5">
        <v>0.03</v>
      </c>
      <c r="V30" s="14">
        <f t="shared" si="4"/>
        <v>2.75</v>
      </c>
    </row>
    <row r="31" spans="1:22" x14ac:dyDescent="0.2">
      <c r="A31" s="4">
        <v>306</v>
      </c>
      <c r="B31" s="10" t="s">
        <v>30</v>
      </c>
      <c r="C31" s="5">
        <v>0.16</v>
      </c>
      <c r="D31" s="5">
        <v>0.31</v>
      </c>
      <c r="E31" s="5">
        <v>0.04</v>
      </c>
      <c r="F31" s="5">
        <f t="shared" si="0"/>
        <v>0.51</v>
      </c>
      <c r="G31" s="5">
        <v>0.06</v>
      </c>
      <c r="H31" s="5">
        <v>0.13</v>
      </c>
      <c r="I31" s="6" t="s">
        <v>20</v>
      </c>
      <c r="J31" s="5">
        <f t="shared" si="1"/>
        <v>0.19</v>
      </c>
      <c r="K31" s="5">
        <v>0.18</v>
      </c>
      <c r="L31" s="6" t="s">
        <v>20</v>
      </c>
      <c r="M31" s="5">
        <v>0.04</v>
      </c>
      <c r="N31" s="6" t="s">
        <v>20</v>
      </c>
      <c r="O31" s="5">
        <f t="shared" si="2"/>
        <v>0.22</v>
      </c>
      <c r="P31" s="5">
        <v>0.04</v>
      </c>
      <c r="Q31" s="6" t="s">
        <v>20</v>
      </c>
      <c r="R31" s="5">
        <f t="shared" si="3"/>
        <v>0.04</v>
      </c>
      <c r="S31" s="6" t="s">
        <v>20</v>
      </c>
      <c r="T31" s="6" t="s">
        <v>20</v>
      </c>
      <c r="U31" s="5">
        <v>0.04</v>
      </c>
      <c r="V31" s="14">
        <f t="shared" si="4"/>
        <v>2.6842105263157894</v>
      </c>
    </row>
    <row r="32" spans="1:22" x14ac:dyDescent="0.2">
      <c r="A32" s="4">
        <v>307</v>
      </c>
      <c r="B32" s="10" t="s">
        <v>38</v>
      </c>
      <c r="C32" s="5">
        <v>0.09</v>
      </c>
      <c r="D32" s="5">
        <v>0.09</v>
      </c>
      <c r="E32" s="5">
        <v>0.01</v>
      </c>
      <c r="F32" s="5">
        <f t="shared" si="0"/>
        <v>0.19</v>
      </c>
      <c r="G32" s="5">
        <v>0.05</v>
      </c>
      <c r="H32" s="5">
        <v>0.09</v>
      </c>
      <c r="I32" s="6" t="s">
        <v>20</v>
      </c>
      <c r="J32" s="5">
        <f t="shared" si="1"/>
        <v>0.14000000000000001</v>
      </c>
      <c r="K32" s="5">
        <v>7.0000000000000007E-2</v>
      </c>
      <c r="L32" s="6" t="s">
        <v>20</v>
      </c>
      <c r="M32" s="5">
        <v>0.27</v>
      </c>
      <c r="N32" s="6" t="s">
        <v>20</v>
      </c>
      <c r="O32" s="5">
        <f t="shared" si="2"/>
        <v>0.34</v>
      </c>
      <c r="P32" s="5">
        <v>0.3</v>
      </c>
      <c r="Q32" s="6" t="s">
        <v>20</v>
      </c>
      <c r="R32" s="5">
        <f t="shared" si="3"/>
        <v>0.3</v>
      </c>
      <c r="S32" s="6" t="s">
        <v>20</v>
      </c>
      <c r="T32" s="6" t="s">
        <v>20</v>
      </c>
      <c r="U32" s="5">
        <v>0.01</v>
      </c>
      <c r="V32" s="14">
        <f t="shared" si="4"/>
        <v>1.357142857142857</v>
      </c>
    </row>
    <row r="33" spans="1:22" x14ac:dyDescent="0.2">
      <c r="A33" s="4">
        <v>305</v>
      </c>
      <c r="B33" s="10" t="s">
        <v>34</v>
      </c>
      <c r="C33" s="5">
        <v>7.0000000000000007E-2</v>
      </c>
      <c r="D33" s="5">
        <v>0.12</v>
      </c>
      <c r="E33" s="5">
        <v>0.02</v>
      </c>
      <c r="F33" s="5">
        <f t="shared" si="0"/>
        <v>0.21</v>
      </c>
      <c r="G33" s="5">
        <v>0.05</v>
      </c>
      <c r="H33" s="5">
        <v>0.12</v>
      </c>
      <c r="I33" s="6" t="s">
        <v>20</v>
      </c>
      <c r="J33" s="5">
        <f t="shared" si="1"/>
        <v>0.16999999999999998</v>
      </c>
      <c r="K33" s="5">
        <v>0.16</v>
      </c>
      <c r="L33" s="6" t="s">
        <v>20</v>
      </c>
      <c r="M33" s="5">
        <v>0.18</v>
      </c>
      <c r="N33" s="6" t="s">
        <v>20</v>
      </c>
      <c r="O33" s="5">
        <f t="shared" si="2"/>
        <v>0.33999999999999997</v>
      </c>
      <c r="P33" s="5">
        <v>0.26</v>
      </c>
      <c r="Q33" s="6" t="s">
        <v>20</v>
      </c>
      <c r="R33" s="5">
        <f t="shared" si="3"/>
        <v>0.26</v>
      </c>
      <c r="S33" s="6" t="s">
        <v>20</v>
      </c>
      <c r="T33" s="6" t="s">
        <v>20</v>
      </c>
      <c r="U33" s="5">
        <v>0.01</v>
      </c>
      <c r="V33" s="14">
        <f t="shared" si="4"/>
        <v>1.2352941176470589</v>
      </c>
    </row>
    <row r="34" spans="1:22" x14ac:dyDescent="0.2">
      <c r="A34" s="17">
        <v>402</v>
      </c>
      <c r="B34" s="15" t="s">
        <v>23</v>
      </c>
      <c r="C34" s="5">
        <v>0.27</v>
      </c>
      <c r="D34" s="5">
        <v>0.15</v>
      </c>
      <c r="E34" s="5">
        <v>0.04</v>
      </c>
      <c r="F34" s="5">
        <f t="shared" si="0"/>
        <v>0.46</v>
      </c>
      <c r="G34" s="5">
        <v>0.12</v>
      </c>
      <c r="H34" s="5">
        <v>0.14000000000000001</v>
      </c>
      <c r="I34" s="6" t="s">
        <v>20</v>
      </c>
      <c r="J34" s="5">
        <f t="shared" si="1"/>
        <v>0.26</v>
      </c>
      <c r="K34" s="5">
        <v>0.28000000000000003</v>
      </c>
      <c r="L34" s="6" t="s">
        <v>20</v>
      </c>
      <c r="M34" s="6" t="s">
        <v>20</v>
      </c>
      <c r="N34" s="6" t="s">
        <v>20</v>
      </c>
      <c r="O34" s="5">
        <f t="shared" si="2"/>
        <v>0.28000000000000003</v>
      </c>
      <c r="P34" s="6" t="s">
        <v>20</v>
      </c>
      <c r="Q34" s="6" t="s">
        <v>20</v>
      </c>
      <c r="R34" s="5">
        <f t="shared" si="3"/>
        <v>0</v>
      </c>
      <c r="S34" s="6" t="s">
        <v>20</v>
      </c>
      <c r="T34" s="6" t="s">
        <v>20</v>
      </c>
      <c r="U34" s="6" t="s">
        <v>20</v>
      </c>
      <c r="V34" s="14">
        <f t="shared" si="4"/>
        <v>1.7692307692307692</v>
      </c>
    </row>
    <row r="35" spans="1:22" x14ac:dyDescent="0.2">
      <c r="A35" s="17">
        <v>403</v>
      </c>
      <c r="B35" s="8" t="s">
        <v>40</v>
      </c>
      <c r="C35" s="5">
        <v>0.38</v>
      </c>
      <c r="D35" s="5">
        <v>0.28000000000000003</v>
      </c>
      <c r="E35" s="5">
        <v>7.0000000000000007E-2</v>
      </c>
      <c r="F35" s="5">
        <f t="shared" si="0"/>
        <v>0.73</v>
      </c>
      <c r="G35" s="5">
        <v>0.08</v>
      </c>
      <c r="H35" s="5">
        <v>0.09</v>
      </c>
      <c r="I35" s="6" t="s">
        <v>20</v>
      </c>
      <c r="J35" s="5">
        <f t="shared" si="1"/>
        <v>0.16999999999999998</v>
      </c>
      <c r="K35" s="5">
        <v>0.09</v>
      </c>
      <c r="L35" s="6" t="s">
        <v>20</v>
      </c>
      <c r="M35" s="6" t="s">
        <v>20</v>
      </c>
      <c r="N35" s="6" t="s">
        <v>20</v>
      </c>
      <c r="O35" s="5">
        <f t="shared" si="2"/>
        <v>0.09</v>
      </c>
      <c r="P35" s="6" t="s">
        <v>20</v>
      </c>
      <c r="Q35" s="6" t="s">
        <v>20</v>
      </c>
      <c r="R35" s="5">
        <f t="shared" si="3"/>
        <v>0</v>
      </c>
      <c r="S35" s="6" t="s">
        <v>20</v>
      </c>
      <c r="T35" s="6" t="s">
        <v>20</v>
      </c>
      <c r="U35" s="6" t="s">
        <v>20</v>
      </c>
      <c r="V35" s="14">
        <f t="shared" si="4"/>
        <v>4.2941176470588243</v>
      </c>
    </row>
    <row r="36" spans="1:22" x14ac:dyDescent="0.2">
      <c r="A36" s="17">
        <v>404</v>
      </c>
      <c r="B36" s="8" t="s">
        <v>24</v>
      </c>
      <c r="C36" s="5">
        <v>0.32</v>
      </c>
      <c r="D36" s="5">
        <v>0.28000000000000003</v>
      </c>
      <c r="E36" s="5">
        <v>0.09</v>
      </c>
      <c r="F36" s="5">
        <f t="shared" si="0"/>
        <v>0.69000000000000006</v>
      </c>
      <c r="G36" s="5">
        <v>0.08</v>
      </c>
      <c r="H36" s="5">
        <v>0.09</v>
      </c>
      <c r="I36" s="6" t="s">
        <v>20</v>
      </c>
      <c r="J36" s="5">
        <f t="shared" si="1"/>
        <v>0.16999999999999998</v>
      </c>
      <c r="K36" s="5">
        <v>0.15</v>
      </c>
      <c r="L36" s="6" t="s">
        <v>20</v>
      </c>
      <c r="M36" s="6" t="s">
        <v>20</v>
      </c>
      <c r="N36" s="6" t="s">
        <v>20</v>
      </c>
      <c r="O36" s="5">
        <f t="shared" si="2"/>
        <v>0.15</v>
      </c>
      <c r="P36" s="6" t="s">
        <v>20</v>
      </c>
      <c r="Q36" s="6" t="s">
        <v>20</v>
      </c>
      <c r="R36" s="5">
        <f t="shared" si="3"/>
        <v>0</v>
      </c>
      <c r="S36" s="6" t="s">
        <v>20</v>
      </c>
      <c r="T36" s="6" t="s">
        <v>20</v>
      </c>
      <c r="U36" s="6" t="s">
        <v>20</v>
      </c>
      <c r="V36" s="14">
        <f t="shared" si="4"/>
        <v>4.0588235294117654</v>
      </c>
    </row>
    <row r="37" spans="1:22" x14ac:dyDescent="0.2">
      <c r="A37" s="17">
        <v>405</v>
      </c>
      <c r="B37" s="8" t="s">
        <v>28</v>
      </c>
      <c r="C37" s="5">
        <v>0.36</v>
      </c>
      <c r="D37" s="5">
        <v>0.35</v>
      </c>
      <c r="E37" s="5">
        <v>0.05</v>
      </c>
      <c r="F37" s="5">
        <f t="shared" si="0"/>
        <v>0.76</v>
      </c>
      <c r="G37" s="5">
        <v>0.05</v>
      </c>
      <c r="H37" s="5">
        <v>0.06</v>
      </c>
      <c r="I37" s="5">
        <v>0.03</v>
      </c>
      <c r="J37" s="5">
        <f t="shared" si="1"/>
        <v>0.14000000000000001</v>
      </c>
      <c r="K37" s="5">
        <v>0.09</v>
      </c>
      <c r="L37" s="6" t="s">
        <v>20</v>
      </c>
      <c r="M37" s="6" t="s">
        <v>20</v>
      </c>
      <c r="N37" s="6" t="s">
        <v>20</v>
      </c>
      <c r="O37" s="5">
        <f t="shared" si="2"/>
        <v>0.09</v>
      </c>
      <c r="P37" s="6" t="s">
        <v>20</v>
      </c>
      <c r="Q37" s="6" t="s">
        <v>20</v>
      </c>
      <c r="R37" s="5">
        <f t="shared" si="3"/>
        <v>0</v>
      </c>
      <c r="S37" s="6" t="s">
        <v>20</v>
      </c>
      <c r="T37" s="6" t="s">
        <v>20</v>
      </c>
      <c r="U37" s="6" t="s">
        <v>20</v>
      </c>
      <c r="V37" s="14">
        <f t="shared" si="4"/>
        <v>5.4285714285714279</v>
      </c>
    </row>
    <row r="38" spans="1:22" x14ac:dyDescent="0.2">
      <c r="A38" s="17">
        <v>407</v>
      </c>
      <c r="B38" s="8" t="s">
        <v>41</v>
      </c>
      <c r="C38" s="5">
        <v>0.35</v>
      </c>
      <c r="D38" s="5">
        <v>0.19</v>
      </c>
      <c r="E38" s="5">
        <v>0.06</v>
      </c>
      <c r="F38" s="5">
        <f t="shared" si="0"/>
        <v>0.60000000000000009</v>
      </c>
      <c r="G38" s="5">
        <v>0.11</v>
      </c>
      <c r="H38" s="5">
        <v>0.16</v>
      </c>
      <c r="I38" s="5">
        <v>0.06</v>
      </c>
      <c r="J38" s="5">
        <f t="shared" si="1"/>
        <v>0.33</v>
      </c>
      <c r="K38" s="5">
        <v>7.0000000000000007E-2</v>
      </c>
      <c r="L38" s="6" t="s">
        <v>20</v>
      </c>
      <c r="M38" s="6" t="s">
        <v>20</v>
      </c>
      <c r="N38" s="6" t="s">
        <v>20</v>
      </c>
      <c r="O38" s="5">
        <f t="shared" si="2"/>
        <v>7.0000000000000007E-2</v>
      </c>
      <c r="P38" s="6" t="s">
        <v>20</v>
      </c>
      <c r="Q38" s="6" t="s">
        <v>20</v>
      </c>
      <c r="R38" s="5">
        <f t="shared" si="3"/>
        <v>0</v>
      </c>
      <c r="S38" s="6" t="s">
        <v>20</v>
      </c>
      <c r="T38" s="6" t="s">
        <v>20</v>
      </c>
      <c r="U38" s="6" t="s">
        <v>20</v>
      </c>
      <c r="V38" s="14">
        <f t="shared" si="4"/>
        <v>1.8181818181818183</v>
      </c>
    </row>
    <row r="39" spans="1:22" x14ac:dyDescent="0.2">
      <c r="A39" s="17">
        <v>406</v>
      </c>
      <c r="B39" s="8" t="s">
        <v>25</v>
      </c>
      <c r="C39" s="5">
        <v>0.17</v>
      </c>
      <c r="D39" s="5">
        <v>0.12</v>
      </c>
      <c r="E39" s="5">
        <v>0.03</v>
      </c>
      <c r="F39" s="5">
        <f t="shared" si="0"/>
        <v>0.32000000000000006</v>
      </c>
      <c r="G39" s="5">
        <v>7.0000000000000007E-2</v>
      </c>
      <c r="H39" s="5">
        <v>0.2</v>
      </c>
      <c r="I39" s="6" t="s">
        <v>20</v>
      </c>
      <c r="J39" s="5">
        <f t="shared" si="1"/>
        <v>0.27</v>
      </c>
      <c r="K39" s="5">
        <v>0.41</v>
      </c>
      <c r="L39" s="6" t="s">
        <v>20</v>
      </c>
      <c r="M39" s="6" t="s">
        <v>20</v>
      </c>
      <c r="N39" s="6" t="s">
        <v>20</v>
      </c>
      <c r="O39" s="5">
        <f t="shared" si="2"/>
        <v>0.41</v>
      </c>
      <c r="P39" s="6" t="s">
        <v>20</v>
      </c>
      <c r="Q39" s="6" t="s">
        <v>20</v>
      </c>
      <c r="R39" s="5">
        <f t="shared" si="3"/>
        <v>0</v>
      </c>
      <c r="S39" s="6" t="s">
        <v>20</v>
      </c>
      <c r="T39" s="6" t="s">
        <v>20</v>
      </c>
      <c r="U39" s="6" t="s">
        <v>20</v>
      </c>
      <c r="V39" s="14">
        <f t="shared" si="4"/>
        <v>1.1851851851851853</v>
      </c>
    </row>
    <row r="40" spans="1:22" x14ac:dyDescent="0.2">
      <c r="A40" s="17">
        <v>408</v>
      </c>
      <c r="B40" s="8" t="s">
        <v>24</v>
      </c>
      <c r="C40" s="5">
        <v>0.21</v>
      </c>
      <c r="D40" s="5">
        <v>0.12</v>
      </c>
      <c r="E40" s="5">
        <v>0.04</v>
      </c>
      <c r="F40" s="5">
        <f t="shared" si="0"/>
        <v>0.36999999999999994</v>
      </c>
      <c r="G40" s="5">
        <v>0.15</v>
      </c>
      <c r="H40" s="5">
        <v>0.35</v>
      </c>
      <c r="I40" s="5">
        <v>0.04</v>
      </c>
      <c r="J40" s="5">
        <f t="shared" si="1"/>
        <v>0.54</v>
      </c>
      <c r="K40" s="5">
        <v>0.09</v>
      </c>
      <c r="L40" s="6" t="s">
        <v>20</v>
      </c>
      <c r="M40" s="6" t="s">
        <v>20</v>
      </c>
      <c r="N40" s="6" t="s">
        <v>20</v>
      </c>
      <c r="O40" s="5">
        <f t="shared" si="2"/>
        <v>0.09</v>
      </c>
      <c r="P40" s="6" t="s">
        <v>20</v>
      </c>
      <c r="Q40" s="6" t="s">
        <v>20</v>
      </c>
      <c r="R40" s="5">
        <f t="shared" si="3"/>
        <v>0</v>
      </c>
      <c r="S40" s="6" t="s">
        <v>20</v>
      </c>
      <c r="T40" s="6" t="s">
        <v>20</v>
      </c>
      <c r="U40" s="6" t="s">
        <v>20</v>
      </c>
      <c r="V40" s="14">
        <f t="shared" si="4"/>
        <v>0.68518518518518501</v>
      </c>
    </row>
    <row r="41" spans="1:22" x14ac:dyDescent="0.2">
      <c r="A41" s="17">
        <v>411</v>
      </c>
      <c r="B41" s="8" t="s">
        <v>40</v>
      </c>
      <c r="C41" s="5">
        <v>0.2</v>
      </c>
      <c r="D41" s="5">
        <v>0.13</v>
      </c>
      <c r="E41" s="5">
        <v>0.03</v>
      </c>
      <c r="F41" s="5">
        <f t="shared" si="0"/>
        <v>0.36</v>
      </c>
      <c r="G41" s="5">
        <v>0.05</v>
      </c>
      <c r="H41" s="5">
        <v>0.11</v>
      </c>
      <c r="I41" s="5">
        <v>0.04</v>
      </c>
      <c r="J41" s="5">
        <f t="shared" si="1"/>
        <v>0.2</v>
      </c>
      <c r="K41" s="5">
        <v>0.37</v>
      </c>
      <c r="L41" s="6" t="s">
        <v>20</v>
      </c>
      <c r="M41" s="5">
        <v>0.06</v>
      </c>
      <c r="N41" s="6" t="s">
        <v>20</v>
      </c>
      <c r="O41" s="5">
        <f t="shared" si="2"/>
        <v>0.43</v>
      </c>
      <c r="P41" s="6" t="s">
        <v>20</v>
      </c>
      <c r="Q41" s="6" t="s">
        <v>20</v>
      </c>
      <c r="R41" s="5">
        <f t="shared" si="3"/>
        <v>0</v>
      </c>
      <c r="S41" s="6" t="s">
        <v>20</v>
      </c>
      <c r="T41" s="6" t="s">
        <v>20</v>
      </c>
      <c r="U41" s="6" t="s">
        <v>20</v>
      </c>
      <c r="V41" s="14">
        <f t="shared" si="4"/>
        <v>1.7999999999999998</v>
      </c>
    </row>
    <row r="42" spans="1:22" x14ac:dyDescent="0.2">
      <c r="A42" s="17">
        <v>409</v>
      </c>
      <c r="B42" s="8" t="s">
        <v>40</v>
      </c>
      <c r="C42" s="5">
        <v>0.33</v>
      </c>
      <c r="D42" s="5">
        <v>0.27</v>
      </c>
      <c r="E42" s="5">
        <v>7.0000000000000007E-2</v>
      </c>
      <c r="F42" s="5">
        <f t="shared" si="0"/>
        <v>0.67000000000000015</v>
      </c>
      <c r="G42" s="5">
        <v>0.12</v>
      </c>
      <c r="H42" s="5">
        <v>0.11</v>
      </c>
      <c r="I42" s="5">
        <v>0.03</v>
      </c>
      <c r="J42" s="5">
        <f t="shared" si="1"/>
        <v>0.26</v>
      </c>
      <c r="K42" s="5">
        <v>7.0000000000000007E-2</v>
      </c>
      <c r="L42" s="6" t="s">
        <v>20</v>
      </c>
      <c r="M42" s="6" t="s">
        <v>20</v>
      </c>
      <c r="N42" s="6" t="s">
        <v>20</v>
      </c>
      <c r="O42" s="5">
        <f t="shared" si="2"/>
        <v>7.0000000000000007E-2</v>
      </c>
      <c r="P42" s="6" t="s">
        <v>20</v>
      </c>
      <c r="Q42" s="6" t="s">
        <v>20</v>
      </c>
      <c r="R42" s="5">
        <f t="shared" si="3"/>
        <v>0</v>
      </c>
      <c r="S42" s="6" t="s">
        <v>20</v>
      </c>
      <c r="T42" s="6" t="s">
        <v>20</v>
      </c>
      <c r="U42" s="6" t="s">
        <v>20</v>
      </c>
      <c r="V42" s="14">
        <f t="shared" si="4"/>
        <v>2.5769230769230775</v>
      </c>
    </row>
    <row r="43" spans="1:22" x14ac:dyDescent="0.2">
      <c r="A43" s="17">
        <v>418</v>
      </c>
      <c r="B43" s="8" t="s">
        <v>25</v>
      </c>
      <c r="C43" s="5">
        <v>0.28999999999999998</v>
      </c>
      <c r="D43" s="5">
        <v>0.15</v>
      </c>
      <c r="E43" s="5">
        <v>0.05</v>
      </c>
      <c r="F43" s="5">
        <f t="shared" si="0"/>
        <v>0.48999999999999994</v>
      </c>
      <c r="G43" s="5">
        <v>0.11</v>
      </c>
      <c r="H43" s="5">
        <v>0.22</v>
      </c>
      <c r="I43" s="5">
        <v>7.0000000000000007E-2</v>
      </c>
      <c r="J43" s="5">
        <f t="shared" si="1"/>
        <v>0.4</v>
      </c>
      <c r="K43" s="5">
        <v>0.09</v>
      </c>
      <c r="L43" s="6" t="s">
        <v>20</v>
      </c>
      <c r="M43" s="6" t="s">
        <v>20</v>
      </c>
      <c r="N43" s="6" t="s">
        <v>20</v>
      </c>
      <c r="O43" s="5">
        <f t="shared" si="2"/>
        <v>0.09</v>
      </c>
      <c r="P43" s="6" t="s">
        <v>20</v>
      </c>
      <c r="Q43" s="6" t="s">
        <v>20</v>
      </c>
      <c r="R43" s="5">
        <f t="shared" si="3"/>
        <v>0</v>
      </c>
      <c r="S43" s="6" t="s">
        <v>20</v>
      </c>
      <c r="T43" s="6" t="s">
        <v>20</v>
      </c>
      <c r="U43" s="5">
        <v>0.03</v>
      </c>
      <c r="V43" s="14">
        <f t="shared" si="4"/>
        <v>1.2249999999999999</v>
      </c>
    </row>
    <row r="44" spans="1:22" x14ac:dyDescent="0.2">
      <c r="A44" s="17">
        <v>412</v>
      </c>
      <c r="B44" s="8" t="s">
        <v>23</v>
      </c>
      <c r="C44" s="5">
        <v>0.3</v>
      </c>
      <c r="D44" s="5">
        <v>0.22</v>
      </c>
      <c r="E44" s="5">
        <v>0.06</v>
      </c>
      <c r="F44" s="5">
        <f t="shared" si="0"/>
        <v>0.58000000000000007</v>
      </c>
      <c r="G44" s="5">
        <v>0.08</v>
      </c>
      <c r="H44" s="5">
        <v>0.12</v>
      </c>
      <c r="I44" s="5">
        <v>0.08</v>
      </c>
      <c r="J44" s="5">
        <f t="shared" si="1"/>
        <v>0.28000000000000003</v>
      </c>
      <c r="K44" s="5">
        <v>0.11</v>
      </c>
      <c r="L44" s="6" t="s">
        <v>20</v>
      </c>
      <c r="M44" s="6" t="s">
        <v>20</v>
      </c>
      <c r="N44" s="6" t="s">
        <v>20</v>
      </c>
      <c r="O44" s="5">
        <f t="shared" si="2"/>
        <v>0.11</v>
      </c>
      <c r="P44" s="6" t="s">
        <v>20</v>
      </c>
      <c r="Q44" s="6" t="s">
        <v>20</v>
      </c>
      <c r="R44" s="5">
        <f t="shared" si="3"/>
        <v>0</v>
      </c>
      <c r="S44" s="6" t="s">
        <v>20</v>
      </c>
      <c r="T44" s="6" t="s">
        <v>20</v>
      </c>
      <c r="U44" s="5">
        <v>0.03</v>
      </c>
      <c r="V44" s="14">
        <f t="shared" si="4"/>
        <v>2.0714285714285716</v>
      </c>
    </row>
    <row r="45" spans="1:22" x14ac:dyDescent="0.2">
      <c r="A45" s="17">
        <v>414</v>
      </c>
      <c r="B45" s="8" t="s">
        <v>23</v>
      </c>
      <c r="C45" s="5">
        <v>0.3</v>
      </c>
      <c r="D45" s="5">
        <v>0.18</v>
      </c>
      <c r="E45" s="5">
        <v>0.05</v>
      </c>
      <c r="F45" s="5">
        <f t="shared" si="0"/>
        <v>0.53</v>
      </c>
      <c r="G45" s="5">
        <v>0.1</v>
      </c>
      <c r="H45" s="5">
        <v>0.13</v>
      </c>
      <c r="I45" s="5">
        <v>0.05</v>
      </c>
      <c r="J45" s="5">
        <f t="shared" si="1"/>
        <v>0.28000000000000003</v>
      </c>
      <c r="K45" s="5">
        <v>0.17</v>
      </c>
      <c r="L45" s="6" t="s">
        <v>20</v>
      </c>
      <c r="M45" s="6" t="s">
        <v>20</v>
      </c>
      <c r="N45" s="6" t="s">
        <v>20</v>
      </c>
      <c r="O45" s="5">
        <f t="shared" si="2"/>
        <v>0.17</v>
      </c>
      <c r="P45" s="6" t="s">
        <v>20</v>
      </c>
      <c r="Q45" s="6" t="s">
        <v>20</v>
      </c>
      <c r="R45" s="5">
        <f t="shared" si="3"/>
        <v>0</v>
      </c>
      <c r="S45" s="6" t="s">
        <v>20</v>
      </c>
      <c r="T45" s="6" t="s">
        <v>20</v>
      </c>
      <c r="U45" s="5">
        <v>0.02</v>
      </c>
      <c r="V45" s="14">
        <f t="shared" si="4"/>
        <v>1.8928571428571428</v>
      </c>
    </row>
    <row r="46" spans="1:22" x14ac:dyDescent="0.2">
      <c r="A46" s="17">
        <v>415</v>
      </c>
      <c r="B46" s="8" t="s">
        <v>23</v>
      </c>
      <c r="C46" s="5">
        <v>0.26</v>
      </c>
      <c r="D46" s="5">
        <v>0.2</v>
      </c>
      <c r="E46" s="5">
        <v>0.04</v>
      </c>
      <c r="F46" s="5">
        <f t="shared" si="0"/>
        <v>0.5</v>
      </c>
      <c r="G46" s="5">
        <v>7.0000000000000007E-2</v>
      </c>
      <c r="H46" s="5">
        <v>0.11</v>
      </c>
      <c r="I46" s="5">
        <v>0.04</v>
      </c>
      <c r="J46" s="5">
        <f t="shared" si="1"/>
        <v>0.22</v>
      </c>
      <c r="K46" s="5">
        <v>0.26</v>
      </c>
      <c r="L46" s="6" t="s">
        <v>20</v>
      </c>
      <c r="M46" s="6" t="s">
        <v>20</v>
      </c>
      <c r="N46" s="6" t="s">
        <v>20</v>
      </c>
      <c r="O46" s="5">
        <f t="shared" si="2"/>
        <v>0.26</v>
      </c>
      <c r="P46" s="6" t="s">
        <v>20</v>
      </c>
      <c r="Q46" s="6" t="s">
        <v>20</v>
      </c>
      <c r="R46" s="5">
        <f t="shared" si="3"/>
        <v>0</v>
      </c>
      <c r="S46" s="6" t="s">
        <v>20</v>
      </c>
      <c r="T46" s="6" t="s">
        <v>20</v>
      </c>
      <c r="U46" s="5">
        <v>0.02</v>
      </c>
      <c r="V46" s="14">
        <f t="shared" si="4"/>
        <v>2.2727272727272729</v>
      </c>
    </row>
    <row r="47" spans="1:22" x14ac:dyDescent="0.2">
      <c r="A47" s="17">
        <v>410</v>
      </c>
      <c r="B47" s="8" t="s">
        <v>41</v>
      </c>
      <c r="C47" s="5">
        <v>0.33</v>
      </c>
      <c r="D47" s="5">
        <v>0.24</v>
      </c>
      <c r="E47" s="5">
        <v>0.04</v>
      </c>
      <c r="F47" s="5">
        <f t="shared" si="0"/>
        <v>0.6100000000000001</v>
      </c>
      <c r="G47" s="5">
        <v>0.08</v>
      </c>
      <c r="H47" s="5">
        <v>0.1</v>
      </c>
      <c r="I47" s="5">
        <v>0.02</v>
      </c>
      <c r="J47" s="5">
        <f t="shared" si="1"/>
        <v>0.19999999999999998</v>
      </c>
      <c r="K47" s="5">
        <v>0.14000000000000001</v>
      </c>
      <c r="L47" s="6" t="s">
        <v>20</v>
      </c>
      <c r="M47" s="5">
        <v>0.05</v>
      </c>
      <c r="N47" s="6" t="s">
        <v>20</v>
      </c>
      <c r="O47" s="5">
        <f t="shared" si="2"/>
        <v>0.19</v>
      </c>
      <c r="P47" s="6" t="s">
        <v>20</v>
      </c>
      <c r="Q47" s="6" t="s">
        <v>20</v>
      </c>
      <c r="R47" s="5">
        <f t="shared" si="3"/>
        <v>0</v>
      </c>
      <c r="S47" s="6" t="s">
        <v>20</v>
      </c>
      <c r="T47" s="6" t="s">
        <v>20</v>
      </c>
      <c r="U47" s="6" t="s">
        <v>20</v>
      </c>
      <c r="V47" s="14">
        <f t="shared" si="4"/>
        <v>3.0500000000000007</v>
      </c>
    </row>
    <row r="48" spans="1:22" x14ac:dyDescent="0.2">
      <c r="A48" s="17">
        <v>417</v>
      </c>
      <c r="B48" s="8" t="s">
        <v>32</v>
      </c>
      <c r="C48" s="5">
        <v>0.35</v>
      </c>
      <c r="D48" s="5">
        <v>0.25</v>
      </c>
      <c r="E48" s="5">
        <v>0.06</v>
      </c>
      <c r="F48" s="5">
        <f t="shared" si="0"/>
        <v>0.65999999999999992</v>
      </c>
      <c r="G48" s="5">
        <v>7.0000000000000007E-2</v>
      </c>
      <c r="H48" s="5">
        <v>0.08</v>
      </c>
      <c r="I48" s="5">
        <v>0.03</v>
      </c>
      <c r="J48" s="5">
        <f t="shared" si="1"/>
        <v>0.18000000000000002</v>
      </c>
      <c r="K48" s="5">
        <v>0.15</v>
      </c>
      <c r="L48" s="6" t="s">
        <v>20</v>
      </c>
      <c r="M48" s="6" t="s">
        <v>20</v>
      </c>
      <c r="N48" s="6" t="s">
        <v>20</v>
      </c>
      <c r="O48" s="5">
        <f t="shared" si="2"/>
        <v>0.15</v>
      </c>
      <c r="P48" s="6" t="s">
        <v>20</v>
      </c>
      <c r="Q48" s="6" t="s">
        <v>20</v>
      </c>
      <c r="R48" s="5">
        <f t="shared" si="3"/>
        <v>0</v>
      </c>
      <c r="S48" s="6" t="s">
        <v>20</v>
      </c>
      <c r="T48" s="6" t="s">
        <v>20</v>
      </c>
      <c r="U48" s="5">
        <v>0.01</v>
      </c>
      <c r="V48" s="14">
        <f t="shared" si="4"/>
        <v>3.6666666666666656</v>
      </c>
    </row>
    <row r="49" spans="1:22" x14ac:dyDescent="0.2">
      <c r="A49" s="17">
        <v>429</v>
      </c>
      <c r="B49" s="8" t="s">
        <v>28</v>
      </c>
      <c r="C49" s="5">
        <v>0.17</v>
      </c>
      <c r="D49" s="5">
        <v>0.09</v>
      </c>
      <c r="E49" s="5">
        <v>0.04</v>
      </c>
      <c r="F49" s="5">
        <f t="shared" si="0"/>
        <v>0.3</v>
      </c>
      <c r="G49" s="5">
        <v>0.08</v>
      </c>
      <c r="H49" s="5">
        <v>0.1</v>
      </c>
      <c r="I49" s="6" t="s">
        <v>20</v>
      </c>
      <c r="J49" s="5">
        <f t="shared" si="1"/>
        <v>0.18</v>
      </c>
      <c r="K49" s="5">
        <v>0.24</v>
      </c>
      <c r="L49" s="6" t="s">
        <v>20</v>
      </c>
      <c r="M49" s="5">
        <v>0.26</v>
      </c>
      <c r="N49" s="6" t="s">
        <v>20</v>
      </c>
      <c r="O49" s="5">
        <f t="shared" si="2"/>
        <v>0.5</v>
      </c>
      <c r="P49" s="6" t="s">
        <v>20</v>
      </c>
      <c r="Q49" s="6" t="s">
        <v>20</v>
      </c>
      <c r="R49" s="5">
        <f t="shared" si="3"/>
        <v>0</v>
      </c>
      <c r="S49" s="6" t="s">
        <v>20</v>
      </c>
      <c r="T49" s="6" t="s">
        <v>20</v>
      </c>
      <c r="U49" s="5">
        <v>0.02</v>
      </c>
      <c r="V49" s="14">
        <f t="shared" si="4"/>
        <v>1.6666666666666667</v>
      </c>
    </row>
    <row r="50" spans="1:22" x14ac:dyDescent="0.2">
      <c r="A50" s="17">
        <v>416</v>
      </c>
      <c r="B50" s="8" t="s">
        <v>41</v>
      </c>
      <c r="C50" s="5">
        <v>0.34</v>
      </c>
      <c r="D50" s="5">
        <v>0.19</v>
      </c>
      <c r="E50" s="5">
        <v>0.05</v>
      </c>
      <c r="F50" s="5">
        <f t="shared" si="0"/>
        <v>0.58000000000000007</v>
      </c>
      <c r="G50" s="5">
        <v>0.1</v>
      </c>
      <c r="H50" s="5">
        <v>0.14000000000000001</v>
      </c>
      <c r="I50" s="5">
        <v>0.05</v>
      </c>
      <c r="J50" s="5">
        <f t="shared" si="1"/>
        <v>0.29000000000000004</v>
      </c>
      <c r="K50" s="5">
        <v>0.12</v>
      </c>
      <c r="L50" s="6" t="s">
        <v>20</v>
      </c>
      <c r="M50" s="6" t="s">
        <v>20</v>
      </c>
      <c r="N50" s="6" t="s">
        <v>20</v>
      </c>
      <c r="O50" s="5">
        <f t="shared" si="2"/>
        <v>0.12</v>
      </c>
      <c r="P50" s="6" t="s">
        <v>20</v>
      </c>
      <c r="Q50" s="6" t="s">
        <v>20</v>
      </c>
      <c r="R50" s="5">
        <f t="shared" si="3"/>
        <v>0</v>
      </c>
      <c r="S50" s="6" t="s">
        <v>20</v>
      </c>
      <c r="T50" s="6" t="s">
        <v>20</v>
      </c>
      <c r="U50" s="5">
        <v>0.01</v>
      </c>
      <c r="V50" s="14">
        <f t="shared" si="4"/>
        <v>2</v>
      </c>
    </row>
    <row r="51" spans="1:22" x14ac:dyDescent="0.2">
      <c r="A51" s="17">
        <v>419</v>
      </c>
      <c r="B51" s="8" t="s">
        <v>40</v>
      </c>
      <c r="C51" s="5">
        <v>0.16</v>
      </c>
      <c r="D51" s="5">
        <v>0.09</v>
      </c>
      <c r="E51" s="5">
        <v>0.03</v>
      </c>
      <c r="F51" s="5">
        <f t="shared" si="0"/>
        <v>0.28000000000000003</v>
      </c>
      <c r="G51" s="5">
        <v>0.08</v>
      </c>
      <c r="H51" s="5">
        <v>0.13</v>
      </c>
      <c r="I51" s="5">
        <v>0.04</v>
      </c>
      <c r="J51" s="5">
        <f t="shared" si="1"/>
        <v>0.25</v>
      </c>
      <c r="K51" s="5">
        <v>0.33</v>
      </c>
      <c r="L51" s="6" t="s">
        <v>20</v>
      </c>
      <c r="M51" s="5">
        <v>0.11</v>
      </c>
      <c r="N51" s="6" t="s">
        <v>20</v>
      </c>
      <c r="O51" s="5">
        <f t="shared" si="2"/>
        <v>0.44</v>
      </c>
      <c r="P51" s="6" t="s">
        <v>20</v>
      </c>
      <c r="Q51" s="6" t="s">
        <v>20</v>
      </c>
      <c r="R51" s="5">
        <f t="shared" si="3"/>
        <v>0</v>
      </c>
      <c r="S51" s="6" t="s">
        <v>20</v>
      </c>
      <c r="T51" s="6" t="s">
        <v>20</v>
      </c>
      <c r="U51" s="5">
        <v>0.03</v>
      </c>
      <c r="V51" s="14">
        <f t="shared" si="4"/>
        <v>1.1200000000000001</v>
      </c>
    </row>
    <row r="52" spans="1:22" x14ac:dyDescent="0.2">
      <c r="A52" s="17">
        <v>421</v>
      </c>
      <c r="B52" s="8" t="s">
        <v>40</v>
      </c>
      <c r="C52" s="5">
        <v>0.28000000000000003</v>
      </c>
      <c r="D52" s="5">
        <v>0.14000000000000001</v>
      </c>
      <c r="E52" s="5">
        <v>0.05</v>
      </c>
      <c r="F52" s="5">
        <f t="shared" si="0"/>
        <v>0.47000000000000003</v>
      </c>
      <c r="G52" s="5">
        <v>0.16</v>
      </c>
      <c r="H52" s="5">
        <v>0.19</v>
      </c>
      <c r="I52" s="6" t="s">
        <v>20</v>
      </c>
      <c r="J52" s="5">
        <f t="shared" si="1"/>
        <v>0.35</v>
      </c>
      <c r="K52" s="5">
        <v>0.18</v>
      </c>
      <c r="L52" s="6" t="s">
        <v>20</v>
      </c>
      <c r="M52" s="6" t="s">
        <v>20</v>
      </c>
      <c r="N52" s="6" t="s">
        <v>20</v>
      </c>
      <c r="O52" s="5">
        <f t="shared" si="2"/>
        <v>0.18</v>
      </c>
      <c r="P52" s="6" t="s">
        <v>20</v>
      </c>
      <c r="Q52" s="6" t="s">
        <v>20</v>
      </c>
      <c r="R52" s="5">
        <f t="shared" si="3"/>
        <v>0</v>
      </c>
      <c r="S52" s="6" t="s">
        <v>20</v>
      </c>
      <c r="T52" s="6" t="s">
        <v>20</v>
      </c>
      <c r="U52" s="6" t="s">
        <v>20</v>
      </c>
      <c r="V52" s="14">
        <f t="shared" si="4"/>
        <v>1.342857142857143</v>
      </c>
    </row>
    <row r="53" spans="1:22" x14ac:dyDescent="0.2">
      <c r="A53" s="17">
        <v>420</v>
      </c>
      <c r="B53" s="8" t="s">
        <v>25</v>
      </c>
      <c r="C53" s="5">
        <v>0.2</v>
      </c>
      <c r="D53" s="5">
        <v>0.13</v>
      </c>
      <c r="E53" s="5">
        <v>0.04</v>
      </c>
      <c r="F53" s="5">
        <f t="shared" si="0"/>
        <v>0.37</v>
      </c>
      <c r="G53" s="5">
        <v>0.09</v>
      </c>
      <c r="H53" s="5">
        <v>0.19</v>
      </c>
      <c r="I53" s="6" t="s">
        <v>20</v>
      </c>
      <c r="J53" s="5">
        <f t="shared" si="1"/>
        <v>0.28000000000000003</v>
      </c>
      <c r="K53" s="5">
        <v>0.28000000000000003</v>
      </c>
      <c r="L53" s="6" t="s">
        <v>20</v>
      </c>
      <c r="M53" s="5">
        <v>0.04</v>
      </c>
      <c r="N53" s="6" t="s">
        <v>20</v>
      </c>
      <c r="O53" s="5">
        <f t="shared" si="2"/>
        <v>0.32</v>
      </c>
      <c r="P53" s="6" t="s">
        <v>20</v>
      </c>
      <c r="Q53" s="6" t="s">
        <v>20</v>
      </c>
      <c r="R53" s="5">
        <f t="shared" si="3"/>
        <v>0</v>
      </c>
      <c r="S53" s="6" t="s">
        <v>20</v>
      </c>
      <c r="T53" s="6" t="s">
        <v>20</v>
      </c>
      <c r="U53" s="5">
        <v>0.02</v>
      </c>
      <c r="V53" s="14">
        <f t="shared" si="4"/>
        <v>1.3214285714285714</v>
      </c>
    </row>
    <row r="54" spans="1:22" x14ac:dyDescent="0.2">
      <c r="A54" s="17">
        <v>413</v>
      </c>
      <c r="B54" s="8" t="s">
        <v>40</v>
      </c>
      <c r="C54" s="5">
        <v>0.34</v>
      </c>
      <c r="D54" s="5">
        <v>0.26</v>
      </c>
      <c r="E54" s="5">
        <v>0.06</v>
      </c>
      <c r="F54" s="5">
        <f t="shared" si="0"/>
        <v>0.66000000000000014</v>
      </c>
      <c r="G54" s="5">
        <v>0.1</v>
      </c>
      <c r="H54" s="5">
        <v>0.13</v>
      </c>
      <c r="I54" s="5">
        <v>0.03</v>
      </c>
      <c r="J54" s="5">
        <f t="shared" si="1"/>
        <v>0.26</v>
      </c>
      <c r="K54" s="5">
        <v>0.09</v>
      </c>
      <c r="L54" s="6" t="s">
        <v>20</v>
      </c>
      <c r="M54" s="6" t="s">
        <v>20</v>
      </c>
      <c r="N54" s="6" t="s">
        <v>20</v>
      </c>
      <c r="O54" s="5">
        <f t="shared" si="2"/>
        <v>0.09</v>
      </c>
      <c r="P54" s="6" t="s">
        <v>20</v>
      </c>
      <c r="Q54" s="6" t="s">
        <v>20</v>
      </c>
      <c r="R54" s="5">
        <f t="shared" si="3"/>
        <v>0</v>
      </c>
      <c r="S54" s="6" t="s">
        <v>20</v>
      </c>
      <c r="T54" s="6" t="s">
        <v>20</v>
      </c>
      <c r="U54" s="6" t="s">
        <v>20</v>
      </c>
      <c r="V54" s="14">
        <f t="shared" si="4"/>
        <v>2.5384615384615388</v>
      </c>
    </row>
    <row r="55" spans="1:22" x14ac:dyDescent="0.2">
      <c r="A55" s="17">
        <v>422</v>
      </c>
      <c r="B55" s="8" t="s">
        <v>40</v>
      </c>
      <c r="C55" s="5">
        <v>0.34</v>
      </c>
      <c r="D55" s="5">
        <v>0.25</v>
      </c>
      <c r="E55" s="5">
        <v>0.05</v>
      </c>
      <c r="F55" s="5">
        <f t="shared" si="0"/>
        <v>0.64000000000000012</v>
      </c>
      <c r="G55" s="5">
        <v>0.08</v>
      </c>
      <c r="H55" s="5">
        <v>0.08</v>
      </c>
      <c r="I55" s="5">
        <v>0.03</v>
      </c>
      <c r="J55" s="5">
        <f t="shared" si="1"/>
        <v>0.19</v>
      </c>
      <c r="K55" s="5">
        <v>0.17</v>
      </c>
      <c r="L55" s="6" t="s">
        <v>20</v>
      </c>
      <c r="M55" s="6" t="s">
        <v>20</v>
      </c>
      <c r="N55" s="6" t="s">
        <v>20</v>
      </c>
      <c r="O55" s="5">
        <f t="shared" si="2"/>
        <v>0.17</v>
      </c>
      <c r="P55" s="6" t="s">
        <v>20</v>
      </c>
      <c r="Q55" s="6" t="s">
        <v>20</v>
      </c>
      <c r="R55" s="5">
        <f t="shared" si="3"/>
        <v>0</v>
      </c>
      <c r="S55" s="6" t="s">
        <v>20</v>
      </c>
      <c r="T55" s="6" t="s">
        <v>20</v>
      </c>
      <c r="U55" s="5">
        <v>0.01</v>
      </c>
      <c r="V55" s="14">
        <f t="shared" si="4"/>
        <v>3.3684210526315796</v>
      </c>
    </row>
    <row r="56" spans="1:22" x14ac:dyDescent="0.2">
      <c r="A56" s="17">
        <v>428</v>
      </c>
      <c r="B56" s="8" t="s">
        <v>23</v>
      </c>
      <c r="C56" s="5">
        <v>0.27</v>
      </c>
      <c r="D56" s="5">
        <v>0.17</v>
      </c>
      <c r="E56" s="5">
        <v>0.04</v>
      </c>
      <c r="F56" s="5">
        <f t="shared" si="0"/>
        <v>0.48000000000000004</v>
      </c>
      <c r="G56" s="5">
        <v>0.15</v>
      </c>
      <c r="H56" s="5">
        <v>0.19</v>
      </c>
      <c r="I56" s="5">
        <v>0.04</v>
      </c>
      <c r="J56" s="5">
        <f t="shared" si="1"/>
        <v>0.37999999999999995</v>
      </c>
      <c r="K56" s="5">
        <v>0.14000000000000001</v>
      </c>
      <c r="L56" s="6" t="s">
        <v>20</v>
      </c>
      <c r="M56" s="6" t="s">
        <v>20</v>
      </c>
      <c r="N56" s="6" t="s">
        <v>20</v>
      </c>
      <c r="O56" s="5">
        <f t="shared" si="2"/>
        <v>0.14000000000000001</v>
      </c>
      <c r="P56" s="6" t="s">
        <v>20</v>
      </c>
      <c r="Q56" s="6" t="s">
        <v>20</v>
      </c>
      <c r="R56" s="5">
        <f t="shared" si="3"/>
        <v>0</v>
      </c>
      <c r="S56" s="6" t="s">
        <v>20</v>
      </c>
      <c r="T56" s="6" t="s">
        <v>20</v>
      </c>
      <c r="U56" s="6" t="s">
        <v>20</v>
      </c>
      <c r="V56" s="14">
        <f t="shared" si="4"/>
        <v>1.2631578947368425</v>
      </c>
    </row>
    <row r="57" spans="1:22" x14ac:dyDescent="0.2">
      <c r="A57" s="17">
        <v>423</v>
      </c>
      <c r="B57" s="8" t="s">
        <v>23</v>
      </c>
      <c r="C57" s="5">
        <v>0.14000000000000001</v>
      </c>
      <c r="D57" s="5">
        <v>0.09</v>
      </c>
      <c r="E57" s="5">
        <v>0.03</v>
      </c>
      <c r="F57" s="5">
        <f t="shared" si="0"/>
        <v>0.26</v>
      </c>
      <c r="G57" s="5">
        <v>0.06</v>
      </c>
      <c r="H57" s="5">
        <v>0.12</v>
      </c>
      <c r="I57" s="5">
        <v>0.02</v>
      </c>
      <c r="J57" s="5">
        <f t="shared" si="1"/>
        <v>0.19999999999999998</v>
      </c>
      <c r="K57" s="5">
        <v>0.2</v>
      </c>
      <c r="L57" s="6" t="s">
        <v>20</v>
      </c>
      <c r="M57" s="5">
        <v>0.09</v>
      </c>
      <c r="N57" s="5">
        <v>0.25</v>
      </c>
      <c r="O57" s="5">
        <f t="shared" si="2"/>
        <v>0.54</v>
      </c>
      <c r="P57" s="6" t="s">
        <v>20</v>
      </c>
      <c r="Q57" s="6" t="s">
        <v>20</v>
      </c>
      <c r="R57" s="5">
        <f t="shared" si="3"/>
        <v>0</v>
      </c>
      <c r="S57" s="6" t="s">
        <v>20</v>
      </c>
      <c r="T57" s="6" t="s">
        <v>20</v>
      </c>
      <c r="U57" s="6" t="s">
        <v>20</v>
      </c>
      <c r="V57" s="14">
        <f t="shared" si="4"/>
        <v>1.3</v>
      </c>
    </row>
    <row r="58" spans="1:22" ht="15" x14ac:dyDescent="0.2">
      <c r="A58" s="17">
        <v>426</v>
      </c>
      <c r="B58" s="16" t="s">
        <v>42</v>
      </c>
      <c r="C58" s="5">
        <v>0.27</v>
      </c>
      <c r="D58" s="5">
        <v>0.16</v>
      </c>
      <c r="E58" s="5">
        <v>0.04</v>
      </c>
      <c r="F58" s="5">
        <f t="shared" si="0"/>
        <v>0.47000000000000003</v>
      </c>
      <c r="G58" s="5">
        <v>0.12</v>
      </c>
      <c r="H58" s="5">
        <v>0.23</v>
      </c>
      <c r="I58" s="5">
        <v>7.0000000000000007E-2</v>
      </c>
      <c r="J58" s="5">
        <f t="shared" si="1"/>
        <v>0.42</v>
      </c>
      <c r="K58" s="5">
        <v>0.11</v>
      </c>
      <c r="L58" s="6" t="s">
        <v>20</v>
      </c>
      <c r="M58" s="6" t="s">
        <v>20</v>
      </c>
      <c r="N58" s="6" t="s">
        <v>20</v>
      </c>
      <c r="O58" s="5">
        <f t="shared" si="2"/>
        <v>0.11</v>
      </c>
      <c r="P58" s="6" t="s">
        <v>20</v>
      </c>
      <c r="Q58" s="6" t="s">
        <v>20</v>
      </c>
      <c r="R58" s="5">
        <f t="shared" si="3"/>
        <v>0</v>
      </c>
      <c r="S58" s="6" t="s">
        <v>20</v>
      </c>
      <c r="T58" s="6" t="s">
        <v>20</v>
      </c>
      <c r="U58" s="6" t="s">
        <v>20</v>
      </c>
      <c r="V58" s="14">
        <f t="shared" si="4"/>
        <v>1.1190476190476191</v>
      </c>
    </row>
    <row r="59" spans="1:22" x14ac:dyDescent="0.2">
      <c r="A59" s="17">
        <v>427</v>
      </c>
      <c r="B59" s="8" t="s">
        <v>40</v>
      </c>
      <c r="C59" s="5">
        <v>0.3</v>
      </c>
      <c r="D59" s="5">
        <v>0.22</v>
      </c>
      <c r="E59" s="5">
        <v>7.0000000000000007E-2</v>
      </c>
      <c r="F59" s="5">
        <f t="shared" si="0"/>
        <v>0.59000000000000008</v>
      </c>
      <c r="G59" s="5">
        <v>0.14000000000000001</v>
      </c>
      <c r="H59" s="5">
        <v>0.16</v>
      </c>
      <c r="I59" s="5">
        <v>0.03</v>
      </c>
      <c r="J59" s="5">
        <f t="shared" si="1"/>
        <v>0.33000000000000007</v>
      </c>
      <c r="K59" s="5">
        <v>0.08</v>
      </c>
      <c r="L59" s="6" t="s">
        <v>20</v>
      </c>
      <c r="M59" s="6" t="s">
        <v>20</v>
      </c>
      <c r="N59" s="6" t="s">
        <v>20</v>
      </c>
      <c r="O59" s="5">
        <f t="shared" si="2"/>
        <v>0.08</v>
      </c>
      <c r="P59" s="6" t="s">
        <v>20</v>
      </c>
      <c r="Q59" s="6" t="s">
        <v>20</v>
      </c>
      <c r="R59" s="5">
        <f t="shared" si="3"/>
        <v>0</v>
      </c>
      <c r="S59" s="6" t="s">
        <v>20</v>
      </c>
      <c r="T59" s="6" t="s">
        <v>20</v>
      </c>
      <c r="U59" s="6" t="s">
        <v>20</v>
      </c>
      <c r="V59" s="14">
        <f t="shared" si="4"/>
        <v>1.7878787878787878</v>
      </c>
    </row>
    <row r="60" spans="1:22" x14ac:dyDescent="0.2">
      <c r="A60" s="17">
        <v>424</v>
      </c>
      <c r="B60" s="8" t="s">
        <v>25</v>
      </c>
      <c r="C60" s="5">
        <v>7.0000000000000007E-2</v>
      </c>
      <c r="D60" s="5">
        <v>7.0000000000000007E-2</v>
      </c>
      <c r="E60" s="5">
        <v>0.02</v>
      </c>
      <c r="F60" s="5">
        <f t="shared" si="0"/>
        <v>0.16</v>
      </c>
      <c r="G60" s="5">
        <v>0.05</v>
      </c>
      <c r="H60" s="5">
        <v>0.08</v>
      </c>
      <c r="I60" s="5">
        <v>0.03</v>
      </c>
      <c r="J60" s="5">
        <f t="shared" si="1"/>
        <v>0.16</v>
      </c>
      <c r="K60" s="5">
        <v>0.1</v>
      </c>
      <c r="L60" s="6" t="s">
        <v>20</v>
      </c>
      <c r="M60" s="5">
        <v>0.09</v>
      </c>
      <c r="N60" s="5">
        <v>0.46</v>
      </c>
      <c r="O60" s="5">
        <f t="shared" si="2"/>
        <v>0.65</v>
      </c>
      <c r="P60" s="6" t="s">
        <v>20</v>
      </c>
      <c r="Q60" s="6" t="s">
        <v>20</v>
      </c>
      <c r="R60" s="5">
        <f t="shared" si="3"/>
        <v>0</v>
      </c>
      <c r="S60" s="6" t="s">
        <v>20</v>
      </c>
      <c r="T60" s="6" t="s">
        <v>20</v>
      </c>
      <c r="U60" s="5">
        <v>0.03</v>
      </c>
      <c r="V60" s="14">
        <f t="shared" si="4"/>
        <v>1</v>
      </c>
    </row>
    <row r="61" spans="1:22" x14ac:dyDescent="0.2">
      <c r="A61" s="17">
        <v>425</v>
      </c>
      <c r="B61" s="8" t="s">
        <v>23</v>
      </c>
      <c r="C61" s="5">
        <v>0.1</v>
      </c>
      <c r="D61" s="5">
        <v>0.08</v>
      </c>
      <c r="E61" s="5">
        <v>0.02</v>
      </c>
      <c r="F61" s="5">
        <f t="shared" si="0"/>
        <v>0.19999999999999998</v>
      </c>
      <c r="G61" s="5">
        <v>0.06</v>
      </c>
      <c r="H61" s="5">
        <v>0.1</v>
      </c>
      <c r="I61" s="6" t="s">
        <v>20</v>
      </c>
      <c r="J61" s="5">
        <f t="shared" si="1"/>
        <v>0.16</v>
      </c>
      <c r="K61" s="5">
        <v>0.15</v>
      </c>
      <c r="L61" s="6" t="s">
        <v>20</v>
      </c>
      <c r="M61" s="5">
        <v>0.04</v>
      </c>
      <c r="N61" s="5">
        <v>0.44</v>
      </c>
      <c r="O61" s="5">
        <f t="shared" si="2"/>
        <v>0.63</v>
      </c>
      <c r="P61" s="6" t="s">
        <v>20</v>
      </c>
      <c r="Q61" s="6" t="s">
        <v>20</v>
      </c>
      <c r="R61" s="5">
        <f t="shared" si="3"/>
        <v>0</v>
      </c>
      <c r="S61" s="6" t="s">
        <v>20</v>
      </c>
      <c r="T61" s="6" t="s">
        <v>20</v>
      </c>
      <c r="U61" s="6" t="s">
        <v>20</v>
      </c>
      <c r="V61" s="14">
        <f t="shared" si="4"/>
        <v>1.2499999999999998</v>
      </c>
    </row>
    <row r="62" spans="1:22" x14ac:dyDescent="0.2">
      <c r="A62" s="4">
        <v>516</v>
      </c>
      <c r="B62" s="8" t="s">
        <v>23</v>
      </c>
      <c r="C62" s="5">
        <v>0.3</v>
      </c>
      <c r="D62" s="5">
        <v>0.16</v>
      </c>
      <c r="E62" s="5">
        <v>0.05</v>
      </c>
      <c r="F62" s="5">
        <f t="shared" si="0"/>
        <v>0.51</v>
      </c>
      <c r="G62" s="5">
        <v>0.14000000000000001</v>
      </c>
      <c r="H62" s="5">
        <v>0.23</v>
      </c>
      <c r="I62" s="6" t="s">
        <v>20</v>
      </c>
      <c r="J62" s="5">
        <f t="shared" si="1"/>
        <v>0.37</v>
      </c>
      <c r="K62" s="5">
        <v>0.08</v>
      </c>
      <c r="L62" s="6" t="s">
        <v>20</v>
      </c>
      <c r="M62" s="6" t="s">
        <v>21</v>
      </c>
      <c r="N62" s="6" t="s">
        <v>20</v>
      </c>
      <c r="O62" s="5">
        <f t="shared" si="2"/>
        <v>0.08</v>
      </c>
      <c r="P62" s="6" t="s">
        <v>20</v>
      </c>
      <c r="Q62" s="6" t="s">
        <v>20</v>
      </c>
      <c r="R62" s="5">
        <f t="shared" si="3"/>
        <v>0</v>
      </c>
      <c r="S62" s="5">
        <v>0.04</v>
      </c>
      <c r="T62" s="6" t="s">
        <v>20</v>
      </c>
      <c r="U62" s="6" t="s">
        <v>20</v>
      </c>
      <c r="V62" s="14">
        <f t="shared" si="4"/>
        <v>1.3783783783783785</v>
      </c>
    </row>
    <row r="63" spans="1:22" x14ac:dyDescent="0.2">
      <c r="A63" s="4">
        <v>502</v>
      </c>
      <c r="B63" s="8" t="s">
        <v>23</v>
      </c>
      <c r="C63" s="5">
        <v>0.25</v>
      </c>
      <c r="D63" s="5">
        <v>0.1</v>
      </c>
      <c r="E63" s="5">
        <v>0.04</v>
      </c>
      <c r="F63" s="5">
        <f t="shared" si="0"/>
        <v>0.38999999999999996</v>
      </c>
      <c r="G63" s="5">
        <v>0.13</v>
      </c>
      <c r="H63" s="5">
        <v>0.2</v>
      </c>
      <c r="I63" s="6" t="s">
        <v>20</v>
      </c>
      <c r="J63" s="5">
        <f t="shared" si="1"/>
        <v>0.33</v>
      </c>
      <c r="K63" s="5">
        <v>0.26</v>
      </c>
      <c r="L63" s="6" t="s">
        <v>20</v>
      </c>
      <c r="M63" s="6" t="s">
        <v>20</v>
      </c>
      <c r="N63" s="6" t="s">
        <v>20</v>
      </c>
      <c r="O63" s="5">
        <f t="shared" si="2"/>
        <v>0.26</v>
      </c>
      <c r="P63" s="6" t="s">
        <v>20</v>
      </c>
      <c r="Q63" s="6" t="s">
        <v>20</v>
      </c>
      <c r="R63" s="5">
        <f t="shared" si="3"/>
        <v>0</v>
      </c>
      <c r="S63" s="6" t="s">
        <v>20</v>
      </c>
      <c r="T63" s="5">
        <v>0.02</v>
      </c>
      <c r="U63" s="6" t="s">
        <v>20</v>
      </c>
      <c r="V63" s="14">
        <f t="shared" si="4"/>
        <v>1.1818181818181817</v>
      </c>
    </row>
    <row r="64" spans="1:22" x14ac:dyDescent="0.2">
      <c r="A64" s="4">
        <v>514</v>
      </c>
      <c r="B64" s="8" t="s">
        <v>24</v>
      </c>
      <c r="C64" s="5">
        <v>0.33</v>
      </c>
      <c r="D64" s="5">
        <v>0.18</v>
      </c>
      <c r="E64" s="5">
        <v>0.05</v>
      </c>
      <c r="F64" s="5">
        <f t="shared" si="0"/>
        <v>0.56000000000000005</v>
      </c>
      <c r="G64" s="5">
        <v>0.16</v>
      </c>
      <c r="H64" s="5">
        <v>0.15</v>
      </c>
      <c r="I64" s="6" t="s">
        <v>20</v>
      </c>
      <c r="J64" s="5">
        <f t="shared" si="1"/>
        <v>0.31</v>
      </c>
      <c r="K64" s="5">
        <v>0.13</v>
      </c>
      <c r="L64" s="6" t="s">
        <v>20</v>
      </c>
      <c r="M64" s="6" t="s">
        <v>20</v>
      </c>
      <c r="N64" s="6" t="s">
        <v>20</v>
      </c>
      <c r="O64" s="5">
        <f t="shared" si="2"/>
        <v>0.13</v>
      </c>
      <c r="P64" s="6" t="s">
        <v>20</v>
      </c>
      <c r="Q64" s="6" t="s">
        <v>20</v>
      </c>
      <c r="R64" s="5">
        <f t="shared" si="3"/>
        <v>0</v>
      </c>
      <c r="S64" s="6" t="s">
        <v>20</v>
      </c>
      <c r="T64" s="6" t="s">
        <v>20</v>
      </c>
      <c r="U64" s="6" t="s">
        <v>20</v>
      </c>
      <c r="V64" s="14">
        <f t="shared" si="4"/>
        <v>1.806451612903226</v>
      </c>
    </row>
    <row r="65" spans="1:22" x14ac:dyDescent="0.2">
      <c r="A65" s="4">
        <v>501</v>
      </c>
      <c r="B65" s="8" t="s">
        <v>23</v>
      </c>
      <c r="C65" s="5">
        <v>0.26</v>
      </c>
      <c r="D65" s="5">
        <v>0.15</v>
      </c>
      <c r="E65" s="5">
        <v>0.05</v>
      </c>
      <c r="F65" s="5">
        <f t="shared" si="0"/>
        <v>0.46</v>
      </c>
      <c r="G65" s="5">
        <v>0.17</v>
      </c>
      <c r="H65" s="5">
        <v>0.23</v>
      </c>
      <c r="I65" s="6" t="s">
        <v>20</v>
      </c>
      <c r="J65" s="5">
        <f t="shared" si="1"/>
        <v>0.4</v>
      </c>
      <c r="K65" s="5">
        <v>0.13</v>
      </c>
      <c r="L65" s="6" t="s">
        <v>20</v>
      </c>
      <c r="M65" s="6" t="s">
        <v>20</v>
      </c>
      <c r="N65" s="6" t="s">
        <v>20</v>
      </c>
      <c r="O65" s="5">
        <f t="shared" si="2"/>
        <v>0.13</v>
      </c>
      <c r="P65" s="6" t="s">
        <v>20</v>
      </c>
      <c r="Q65" s="6" t="s">
        <v>20</v>
      </c>
      <c r="R65" s="5">
        <f t="shared" si="3"/>
        <v>0</v>
      </c>
      <c r="S65" s="6" t="s">
        <v>20</v>
      </c>
      <c r="T65" s="5">
        <v>0.02</v>
      </c>
      <c r="U65" s="6" t="s">
        <v>20</v>
      </c>
      <c r="V65" s="14">
        <f t="shared" si="4"/>
        <v>1.1499999999999999</v>
      </c>
    </row>
    <row r="66" spans="1:22" x14ac:dyDescent="0.2">
      <c r="A66" s="4">
        <v>508</v>
      </c>
      <c r="B66" s="8" t="s">
        <v>24</v>
      </c>
      <c r="C66" s="5">
        <v>0.33</v>
      </c>
      <c r="D66" s="5">
        <v>0.19</v>
      </c>
      <c r="E66" s="5">
        <v>0.06</v>
      </c>
      <c r="F66" s="5">
        <f t="shared" si="0"/>
        <v>0.58000000000000007</v>
      </c>
      <c r="G66" s="5">
        <v>0.17</v>
      </c>
      <c r="H66" s="5">
        <v>0.11</v>
      </c>
      <c r="I66" s="6" t="s">
        <v>20</v>
      </c>
      <c r="J66" s="5">
        <f t="shared" si="1"/>
        <v>0.28000000000000003</v>
      </c>
      <c r="K66" s="5">
        <v>0.13</v>
      </c>
      <c r="L66" s="6" t="s">
        <v>20</v>
      </c>
      <c r="M66" s="6" t="s">
        <v>20</v>
      </c>
      <c r="N66" s="6" t="s">
        <v>20</v>
      </c>
      <c r="O66" s="5">
        <f t="shared" si="2"/>
        <v>0.13</v>
      </c>
      <c r="P66" s="6" t="s">
        <v>20</v>
      </c>
      <c r="Q66" s="6" t="s">
        <v>20</v>
      </c>
      <c r="R66" s="5">
        <f t="shared" si="3"/>
        <v>0</v>
      </c>
      <c r="S66" s="6" t="s">
        <v>20</v>
      </c>
      <c r="T66" s="6" t="s">
        <v>20</v>
      </c>
      <c r="U66" s="6" t="s">
        <v>20</v>
      </c>
      <c r="V66" s="14">
        <f t="shared" si="4"/>
        <v>2.0714285714285716</v>
      </c>
    </row>
    <row r="67" spans="1:22" x14ac:dyDescent="0.2">
      <c r="A67" s="4">
        <v>509</v>
      </c>
      <c r="B67" s="8" t="s">
        <v>24</v>
      </c>
      <c r="C67" s="5">
        <v>0.32</v>
      </c>
      <c r="D67" s="5">
        <v>0.28000000000000003</v>
      </c>
      <c r="E67" s="5">
        <v>0.08</v>
      </c>
      <c r="F67" s="5">
        <f t="shared" ref="F67:F112" si="5">SUM(C67:E67)</f>
        <v>0.68</v>
      </c>
      <c r="G67" s="5">
        <v>0.08</v>
      </c>
      <c r="H67" s="5">
        <v>0.08</v>
      </c>
      <c r="I67" s="6" t="s">
        <v>20</v>
      </c>
      <c r="J67" s="5">
        <f t="shared" ref="J67:J112" si="6">SUM(G67:I67)</f>
        <v>0.16</v>
      </c>
      <c r="K67" s="5">
        <v>0.16</v>
      </c>
      <c r="L67" s="6" t="s">
        <v>20</v>
      </c>
      <c r="M67" s="6" t="s">
        <v>20</v>
      </c>
      <c r="N67" s="6" t="s">
        <v>20</v>
      </c>
      <c r="O67" s="5">
        <f t="shared" ref="O67:O112" si="7">SUM(K67:N67)</f>
        <v>0.16</v>
      </c>
      <c r="P67" s="6" t="s">
        <v>20</v>
      </c>
      <c r="Q67" s="6" t="s">
        <v>20</v>
      </c>
      <c r="R67" s="5">
        <f t="shared" ref="R67:R112" si="8">SUM(P67:Q67)</f>
        <v>0</v>
      </c>
      <c r="S67" s="6" t="s">
        <v>20</v>
      </c>
      <c r="T67" s="6" t="s">
        <v>20</v>
      </c>
      <c r="U67" s="6" t="s">
        <v>20</v>
      </c>
      <c r="V67" s="14">
        <f t="shared" ref="V67:V112" si="9">F67/J67</f>
        <v>4.25</v>
      </c>
    </row>
    <row r="68" spans="1:22" x14ac:dyDescent="0.2">
      <c r="A68" s="4">
        <v>517</v>
      </c>
      <c r="B68" s="8" t="s">
        <v>30</v>
      </c>
      <c r="C68" s="5">
        <v>0.35</v>
      </c>
      <c r="D68" s="5">
        <v>0.18</v>
      </c>
      <c r="E68" s="5">
        <v>0.08</v>
      </c>
      <c r="F68" s="5">
        <f t="shared" si="5"/>
        <v>0.61</v>
      </c>
      <c r="G68" s="5">
        <v>0.13</v>
      </c>
      <c r="H68" s="5">
        <v>0.15</v>
      </c>
      <c r="I68" s="6" t="s">
        <v>20</v>
      </c>
      <c r="J68" s="5">
        <f t="shared" si="6"/>
        <v>0.28000000000000003</v>
      </c>
      <c r="K68" s="5">
        <v>0.11</v>
      </c>
      <c r="L68" s="6" t="s">
        <v>20</v>
      </c>
      <c r="M68" s="6" t="s">
        <v>20</v>
      </c>
      <c r="N68" s="6" t="s">
        <v>20</v>
      </c>
      <c r="O68" s="5">
        <f t="shared" si="7"/>
        <v>0.11</v>
      </c>
      <c r="P68" s="6" t="s">
        <v>20</v>
      </c>
      <c r="Q68" s="6" t="s">
        <v>20</v>
      </c>
      <c r="R68" s="5">
        <f t="shared" si="8"/>
        <v>0</v>
      </c>
      <c r="S68" s="6" t="s">
        <v>20</v>
      </c>
      <c r="T68" s="6" t="s">
        <v>20</v>
      </c>
      <c r="U68" s="6" t="s">
        <v>20</v>
      </c>
      <c r="V68" s="14">
        <f t="shared" si="9"/>
        <v>2.1785714285714284</v>
      </c>
    </row>
    <row r="69" spans="1:22" x14ac:dyDescent="0.2">
      <c r="A69" s="4">
        <v>510</v>
      </c>
      <c r="B69" s="8" t="s">
        <v>40</v>
      </c>
      <c r="C69" s="5">
        <v>0.35</v>
      </c>
      <c r="D69" s="5">
        <v>0.21</v>
      </c>
      <c r="E69" s="5">
        <v>0.09</v>
      </c>
      <c r="F69" s="5">
        <f t="shared" si="5"/>
        <v>0.64999999999999991</v>
      </c>
      <c r="G69" s="5">
        <v>0.1</v>
      </c>
      <c r="H69" s="5">
        <v>0.08</v>
      </c>
      <c r="I69" s="6" t="s">
        <v>20</v>
      </c>
      <c r="J69" s="5">
        <f t="shared" si="6"/>
        <v>0.18</v>
      </c>
      <c r="K69" s="5">
        <v>0.18</v>
      </c>
      <c r="L69" s="6" t="s">
        <v>20</v>
      </c>
      <c r="M69" s="6" t="s">
        <v>20</v>
      </c>
      <c r="N69" s="6" t="s">
        <v>20</v>
      </c>
      <c r="O69" s="5">
        <f t="shared" si="7"/>
        <v>0.18</v>
      </c>
      <c r="P69" s="6" t="s">
        <v>20</v>
      </c>
      <c r="Q69" s="6" t="s">
        <v>20</v>
      </c>
      <c r="R69" s="5">
        <f t="shared" si="8"/>
        <v>0</v>
      </c>
      <c r="S69" s="6" t="s">
        <v>20</v>
      </c>
      <c r="T69" s="6" t="s">
        <v>20</v>
      </c>
      <c r="U69" s="6" t="s">
        <v>20</v>
      </c>
      <c r="V69" s="14">
        <f t="shared" si="9"/>
        <v>3.6111111111111107</v>
      </c>
    </row>
    <row r="70" spans="1:22" x14ac:dyDescent="0.2">
      <c r="A70" s="4">
        <v>513</v>
      </c>
      <c r="B70" s="8" t="s">
        <v>23</v>
      </c>
      <c r="C70" s="5">
        <v>0.31</v>
      </c>
      <c r="D70" s="5">
        <v>0.19</v>
      </c>
      <c r="E70" s="5">
        <v>0.06</v>
      </c>
      <c r="F70" s="5">
        <f t="shared" si="5"/>
        <v>0.56000000000000005</v>
      </c>
      <c r="G70" s="5">
        <v>0.16</v>
      </c>
      <c r="H70" s="5">
        <v>0.16</v>
      </c>
      <c r="I70" s="6" t="s">
        <v>20</v>
      </c>
      <c r="J70" s="5">
        <f t="shared" si="6"/>
        <v>0.32</v>
      </c>
      <c r="K70" s="5">
        <v>0.12</v>
      </c>
      <c r="L70" s="6" t="s">
        <v>20</v>
      </c>
      <c r="M70" s="6" t="s">
        <v>20</v>
      </c>
      <c r="N70" s="6" t="s">
        <v>20</v>
      </c>
      <c r="O70" s="5">
        <f t="shared" si="7"/>
        <v>0.12</v>
      </c>
      <c r="P70" s="6" t="s">
        <v>20</v>
      </c>
      <c r="Q70" s="6" t="s">
        <v>20</v>
      </c>
      <c r="R70" s="5">
        <f t="shared" si="8"/>
        <v>0</v>
      </c>
      <c r="S70" s="6" t="s">
        <v>20</v>
      </c>
      <c r="T70" s="6" t="s">
        <v>20</v>
      </c>
      <c r="U70" s="6" t="s">
        <v>20</v>
      </c>
      <c r="V70" s="14">
        <f t="shared" si="9"/>
        <v>1.7500000000000002</v>
      </c>
    </row>
    <row r="71" spans="1:22" x14ac:dyDescent="0.2">
      <c r="A71" s="4">
        <v>511</v>
      </c>
      <c r="B71" s="8" t="s">
        <v>24</v>
      </c>
      <c r="C71" s="5">
        <v>0.34</v>
      </c>
      <c r="D71" s="5">
        <v>0.23</v>
      </c>
      <c r="E71" s="5">
        <v>7.0000000000000007E-2</v>
      </c>
      <c r="F71" s="5">
        <f t="shared" si="5"/>
        <v>0.64000000000000012</v>
      </c>
      <c r="G71" s="5">
        <v>0.1</v>
      </c>
      <c r="H71" s="5">
        <v>0.08</v>
      </c>
      <c r="I71" s="6" t="s">
        <v>20</v>
      </c>
      <c r="J71" s="5">
        <f t="shared" si="6"/>
        <v>0.18</v>
      </c>
      <c r="K71" s="5">
        <v>0.17</v>
      </c>
      <c r="L71" s="6" t="s">
        <v>20</v>
      </c>
      <c r="M71" s="6" t="s">
        <v>20</v>
      </c>
      <c r="N71" s="6" t="s">
        <v>20</v>
      </c>
      <c r="O71" s="5">
        <f t="shared" si="7"/>
        <v>0.17</v>
      </c>
      <c r="P71" s="6" t="s">
        <v>20</v>
      </c>
      <c r="Q71" s="6" t="s">
        <v>20</v>
      </c>
      <c r="R71" s="5">
        <f t="shared" si="8"/>
        <v>0</v>
      </c>
      <c r="S71" s="6" t="s">
        <v>20</v>
      </c>
      <c r="T71" s="6" t="s">
        <v>20</v>
      </c>
      <c r="U71" s="6" t="s">
        <v>20</v>
      </c>
      <c r="V71" s="14">
        <f t="shared" si="9"/>
        <v>3.5555555555555562</v>
      </c>
    </row>
    <row r="72" spans="1:22" x14ac:dyDescent="0.2">
      <c r="A72" s="4">
        <v>512</v>
      </c>
      <c r="B72" s="8" t="s">
        <v>27</v>
      </c>
      <c r="C72" s="5">
        <v>0.4</v>
      </c>
      <c r="D72" s="5">
        <v>0.27</v>
      </c>
      <c r="E72" s="5">
        <v>7.0000000000000007E-2</v>
      </c>
      <c r="F72" s="5">
        <f t="shared" si="5"/>
        <v>0.74</v>
      </c>
      <c r="G72" s="5">
        <v>0.06</v>
      </c>
      <c r="H72" s="5">
        <v>0.06</v>
      </c>
      <c r="I72" s="6" t="s">
        <v>20</v>
      </c>
      <c r="J72" s="5">
        <f t="shared" si="6"/>
        <v>0.12</v>
      </c>
      <c r="K72" s="5">
        <v>0.14000000000000001</v>
      </c>
      <c r="L72" s="6" t="s">
        <v>20</v>
      </c>
      <c r="M72" s="6" t="s">
        <v>20</v>
      </c>
      <c r="N72" s="6" t="s">
        <v>20</v>
      </c>
      <c r="O72" s="5">
        <f t="shared" si="7"/>
        <v>0.14000000000000001</v>
      </c>
      <c r="P72" s="6" t="s">
        <v>20</v>
      </c>
      <c r="Q72" s="6" t="s">
        <v>20</v>
      </c>
      <c r="R72" s="5">
        <f t="shared" si="8"/>
        <v>0</v>
      </c>
      <c r="S72" s="6" t="s">
        <v>20</v>
      </c>
      <c r="T72" s="6" t="s">
        <v>20</v>
      </c>
      <c r="U72" s="6" t="s">
        <v>20</v>
      </c>
      <c r="V72" s="14">
        <f t="shared" si="9"/>
        <v>6.166666666666667</v>
      </c>
    </row>
    <row r="73" spans="1:22" x14ac:dyDescent="0.2">
      <c r="A73" s="4">
        <v>503</v>
      </c>
      <c r="B73" s="8" t="s">
        <v>23</v>
      </c>
      <c r="C73" s="5">
        <v>0.33</v>
      </c>
      <c r="D73" s="5">
        <v>0.22</v>
      </c>
      <c r="E73" s="5">
        <v>0.05</v>
      </c>
      <c r="F73" s="5">
        <f t="shared" si="5"/>
        <v>0.60000000000000009</v>
      </c>
      <c r="G73" s="5">
        <v>0.17</v>
      </c>
      <c r="H73" s="5">
        <v>0.13</v>
      </c>
      <c r="I73" s="6" t="s">
        <v>20</v>
      </c>
      <c r="J73" s="5">
        <f t="shared" si="6"/>
        <v>0.30000000000000004</v>
      </c>
      <c r="K73" s="5">
        <v>0.09</v>
      </c>
      <c r="L73" s="6" t="s">
        <v>20</v>
      </c>
      <c r="M73" s="6" t="s">
        <v>20</v>
      </c>
      <c r="N73" s="6" t="s">
        <v>20</v>
      </c>
      <c r="O73" s="5">
        <f t="shared" si="7"/>
        <v>0.09</v>
      </c>
      <c r="P73" s="6" t="s">
        <v>20</v>
      </c>
      <c r="Q73" s="6" t="s">
        <v>20</v>
      </c>
      <c r="R73" s="5">
        <f t="shared" si="8"/>
        <v>0</v>
      </c>
      <c r="S73" s="6" t="s">
        <v>20</v>
      </c>
      <c r="T73" s="6" t="s">
        <v>20</v>
      </c>
      <c r="U73" s="6" t="s">
        <v>20</v>
      </c>
      <c r="V73" s="14">
        <f t="shared" si="9"/>
        <v>2</v>
      </c>
    </row>
    <row r="74" spans="1:22" x14ac:dyDescent="0.2">
      <c r="A74" s="4">
        <v>504</v>
      </c>
      <c r="B74" s="8" t="s">
        <v>23</v>
      </c>
      <c r="C74" s="5">
        <v>0.28999999999999998</v>
      </c>
      <c r="D74" s="5">
        <v>0.15</v>
      </c>
      <c r="E74" s="5">
        <v>0.04</v>
      </c>
      <c r="F74" s="5">
        <f>SUM(C74:E74)</f>
        <v>0.47999999999999993</v>
      </c>
      <c r="G74" s="5">
        <v>0.15</v>
      </c>
      <c r="H74" s="5">
        <v>0.22</v>
      </c>
      <c r="I74" s="6" t="s">
        <v>20</v>
      </c>
      <c r="J74" s="5">
        <f t="shared" si="6"/>
        <v>0.37</v>
      </c>
      <c r="K74" s="5">
        <v>0.13</v>
      </c>
      <c r="L74" s="6" t="s">
        <v>20</v>
      </c>
      <c r="M74" s="6" t="s">
        <v>20</v>
      </c>
      <c r="N74" s="6" t="s">
        <v>20</v>
      </c>
      <c r="O74" s="5">
        <f t="shared" si="7"/>
        <v>0.13</v>
      </c>
      <c r="P74" s="6" t="s">
        <v>20</v>
      </c>
      <c r="Q74" s="6" t="s">
        <v>20</v>
      </c>
      <c r="R74" s="5">
        <f t="shared" si="8"/>
        <v>0</v>
      </c>
      <c r="S74" s="6" t="s">
        <v>20</v>
      </c>
      <c r="T74" s="5">
        <v>0.02</v>
      </c>
      <c r="U74" s="6" t="s">
        <v>20</v>
      </c>
      <c r="V74" s="14">
        <f t="shared" si="9"/>
        <v>1.2972972972972971</v>
      </c>
    </row>
    <row r="75" spans="1:22" x14ac:dyDescent="0.2">
      <c r="A75" s="4">
        <v>505</v>
      </c>
      <c r="B75" s="8" t="s">
        <v>30</v>
      </c>
      <c r="C75" s="5">
        <v>0.35</v>
      </c>
      <c r="D75" s="5">
        <v>0.18</v>
      </c>
      <c r="E75" s="5">
        <v>0.05</v>
      </c>
      <c r="F75" s="5">
        <f t="shared" si="5"/>
        <v>0.58000000000000007</v>
      </c>
      <c r="G75" s="5">
        <v>0.14000000000000001</v>
      </c>
      <c r="H75" s="5">
        <v>0.17</v>
      </c>
      <c r="I75" s="6" t="s">
        <v>20</v>
      </c>
      <c r="J75" s="5">
        <f t="shared" si="6"/>
        <v>0.31000000000000005</v>
      </c>
      <c r="K75" s="5">
        <v>0.11</v>
      </c>
      <c r="L75" s="6" t="s">
        <v>20</v>
      </c>
      <c r="M75" s="6" t="s">
        <v>20</v>
      </c>
      <c r="N75" s="6" t="s">
        <v>20</v>
      </c>
      <c r="O75" s="5">
        <f t="shared" si="7"/>
        <v>0.11</v>
      </c>
      <c r="P75" s="6" t="s">
        <v>20</v>
      </c>
      <c r="Q75" s="6" t="s">
        <v>20</v>
      </c>
      <c r="R75" s="5">
        <f t="shared" si="8"/>
        <v>0</v>
      </c>
      <c r="S75" s="6" t="s">
        <v>20</v>
      </c>
      <c r="T75" s="6" t="s">
        <v>20</v>
      </c>
      <c r="U75" s="6" t="s">
        <v>20</v>
      </c>
      <c r="V75" s="14">
        <f t="shared" si="9"/>
        <v>1.8709677419354838</v>
      </c>
    </row>
    <row r="76" spans="1:22" x14ac:dyDescent="0.2">
      <c r="A76" s="4">
        <v>518</v>
      </c>
      <c r="B76" s="8" t="s">
        <v>41</v>
      </c>
      <c r="C76" s="5">
        <v>0.33</v>
      </c>
      <c r="D76" s="5">
        <v>0.2</v>
      </c>
      <c r="E76" s="5">
        <v>7.0000000000000007E-2</v>
      </c>
      <c r="F76" s="5">
        <f t="shared" si="5"/>
        <v>0.60000000000000009</v>
      </c>
      <c r="G76" s="5">
        <v>0.06</v>
      </c>
      <c r="H76" s="5">
        <v>7.0000000000000007E-2</v>
      </c>
      <c r="I76" s="6" t="s">
        <v>20</v>
      </c>
      <c r="J76" s="5">
        <f t="shared" si="6"/>
        <v>0.13</v>
      </c>
      <c r="K76" s="5">
        <v>0.25</v>
      </c>
      <c r="L76" s="6" t="s">
        <v>20</v>
      </c>
      <c r="M76" s="6" t="s">
        <v>20</v>
      </c>
      <c r="N76" s="6" t="s">
        <v>20</v>
      </c>
      <c r="O76" s="5">
        <f t="shared" si="7"/>
        <v>0.25</v>
      </c>
      <c r="P76" s="6" t="s">
        <v>20</v>
      </c>
      <c r="Q76" s="6" t="s">
        <v>20</v>
      </c>
      <c r="R76" s="5">
        <f t="shared" si="8"/>
        <v>0</v>
      </c>
      <c r="S76" s="6" t="s">
        <v>20</v>
      </c>
      <c r="T76" s="5">
        <v>0.01</v>
      </c>
      <c r="U76" s="6" t="s">
        <v>20</v>
      </c>
      <c r="V76" s="14">
        <f t="shared" si="9"/>
        <v>4.6153846153846159</v>
      </c>
    </row>
    <row r="77" spans="1:22" x14ac:dyDescent="0.2">
      <c r="A77" s="4">
        <v>519</v>
      </c>
      <c r="B77" s="8" t="s">
        <v>25</v>
      </c>
      <c r="C77" s="5">
        <v>0.35</v>
      </c>
      <c r="D77" s="5">
        <v>0.19</v>
      </c>
      <c r="E77" s="5">
        <v>0.04</v>
      </c>
      <c r="F77" s="5">
        <f t="shared" si="5"/>
        <v>0.58000000000000007</v>
      </c>
      <c r="G77" s="5">
        <v>0.12</v>
      </c>
      <c r="H77" s="5">
        <v>0.18</v>
      </c>
      <c r="I77" s="6" t="s">
        <v>20</v>
      </c>
      <c r="J77" s="5">
        <f t="shared" si="6"/>
        <v>0.3</v>
      </c>
      <c r="K77" s="5">
        <v>0.11</v>
      </c>
      <c r="L77" s="6" t="s">
        <v>20</v>
      </c>
      <c r="M77" s="6" t="s">
        <v>20</v>
      </c>
      <c r="N77" s="6" t="s">
        <v>20</v>
      </c>
      <c r="O77" s="5">
        <f t="shared" si="7"/>
        <v>0.11</v>
      </c>
      <c r="P77" s="6" t="s">
        <v>20</v>
      </c>
      <c r="Q77" s="6" t="s">
        <v>20</v>
      </c>
      <c r="R77" s="5">
        <f t="shared" si="8"/>
        <v>0</v>
      </c>
      <c r="S77" s="6" t="s">
        <v>20</v>
      </c>
      <c r="T77" s="6" t="s">
        <v>20</v>
      </c>
      <c r="U77" s="6" t="s">
        <v>20</v>
      </c>
      <c r="V77" s="14">
        <f t="shared" si="9"/>
        <v>1.9333333333333336</v>
      </c>
    </row>
    <row r="78" spans="1:22" x14ac:dyDescent="0.2">
      <c r="A78" s="4">
        <v>506</v>
      </c>
      <c r="B78" s="8" t="s">
        <v>30</v>
      </c>
      <c r="C78" s="5">
        <v>0.24</v>
      </c>
      <c r="D78" s="5">
        <v>0.13</v>
      </c>
      <c r="E78" s="5">
        <v>0.05</v>
      </c>
      <c r="F78" s="5">
        <f t="shared" si="5"/>
        <v>0.42</v>
      </c>
      <c r="G78" s="5">
        <v>0.09</v>
      </c>
      <c r="H78" s="5">
        <v>0.18</v>
      </c>
      <c r="I78" s="6" t="s">
        <v>20</v>
      </c>
      <c r="J78" s="5">
        <f t="shared" si="6"/>
        <v>0.27</v>
      </c>
      <c r="K78" s="5">
        <v>0.28999999999999998</v>
      </c>
      <c r="L78" s="6" t="s">
        <v>20</v>
      </c>
      <c r="M78" s="6" t="s">
        <v>20</v>
      </c>
      <c r="N78" s="6" t="s">
        <v>20</v>
      </c>
      <c r="O78" s="5">
        <f t="shared" si="7"/>
        <v>0.28999999999999998</v>
      </c>
      <c r="P78" s="6" t="s">
        <v>20</v>
      </c>
      <c r="Q78" s="6" t="s">
        <v>20</v>
      </c>
      <c r="R78" s="5">
        <f t="shared" si="8"/>
        <v>0</v>
      </c>
      <c r="S78" s="6" t="s">
        <v>20</v>
      </c>
      <c r="T78" s="6" t="s">
        <v>20</v>
      </c>
      <c r="U78" s="5">
        <v>0.03</v>
      </c>
      <c r="V78" s="14">
        <f t="shared" si="9"/>
        <v>1.5555555555555554</v>
      </c>
    </row>
    <row r="79" spans="1:22" x14ac:dyDescent="0.2">
      <c r="A79" s="4">
        <v>515</v>
      </c>
      <c r="B79" s="8" t="s">
        <v>30</v>
      </c>
      <c r="C79" s="5">
        <v>0.21</v>
      </c>
      <c r="D79" s="5">
        <v>0.13</v>
      </c>
      <c r="E79" s="5">
        <v>0.03</v>
      </c>
      <c r="F79" s="5">
        <f t="shared" si="5"/>
        <v>0.37</v>
      </c>
      <c r="G79" s="5">
        <v>0.09</v>
      </c>
      <c r="H79" s="5">
        <v>0.17</v>
      </c>
      <c r="I79" s="5">
        <v>0.03</v>
      </c>
      <c r="J79" s="5">
        <f t="shared" si="6"/>
        <v>0.29000000000000004</v>
      </c>
      <c r="K79" s="5">
        <v>0.26</v>
      </c>
      <c r="L79" s="6" t="s">
        <v>20</v>
      </c>
      <c r="M79" s="5">
        <v>0.06</v>
      </c>
      <c r="N79" s="6" t="s">
        <v>20</v>
      </c>
      <c r="O79" s="5">
        <f t="shared" si="7"/>
        <v>0.32</v>
      </c>
      <c r="P79" s="6" t="s">
        <v>20</v>
      </c>
      <c r="Q79" s="6" t="s">
        <v>20</v>
      </c>
      <c r="R79" s="5">
        <f t="shared" si="8"/>
        <v>0</v>
      </c>
      <c r="S79" s="6" t="s">
        <v>20</v>
      </c>
      <c r="T79" s="6" t="s">
        <v>20</v>
      </c>
      <c r="U79" s="5">
        <v>0.03</v>
      </c>
      <c r="V79" s="14">
        <f t="shared" si="9"/>
        <v>1.2758620689655171</v>
      </c>
    </row>
    <row r="80" spans="1:22" x14ac:dyDescent="0.2">
      <c r="A80" s="4">
        <v>507</v>
      </c>
      <c r="B80" s="8" t="s">
        <v>24</v>
      </c>
      <c r="C80" s="5">
        <v>0.3</v>
      </c>
      <c r="D80" s="5">
        <v>0.19</v>
      </c>
      <c r="E80" s="5">
        <v>0.03</v>
      </c>
      <c r="F80" s="5">
        <f t="shared" si="5"/>
        <v>0.52</v>
      </c>
      <c r="G80" s="5">
        <v>0.1</v>
      </c>
      <c r="H80" s="5">
        <v>0.11</v>
      </c>
      <c r="I80" s="6" t="s">
        <v>20</v>
      </c>
      <c r="J80" s="5">
        <f t="shared" si="6"/>
        <v>0.21000000000000002</v>
      </c>
      <c r="K80" s="5">
        <v>0.27</v>
      </c>
      <c r="L80" s="6" t="s">
        <v>20</v>
      </c>
      <c r="M80" s="6" t="s">
        <v>20</v>
      </c>
      <c r="N80" s="6" t="s">
        <v>20</v>
      </c>
      <c r="O80" s="5">
        <f t="shared" si="7"/>
        <v>0.27</v>
      </c>
      <c r="P80" s="6" t="s">
        <v>20</v>
      </c>
      <c r="Q80" s="6" t="s">
        <v>20</v>
      </c>
      <c r="R80" s="5">
        <f t="shared" si="8"/>
        <v>0</v>
      </c>
      <c r="S80" s="6" t="s">
        <v>20</v>
      </c>
      <c r="T80" s="6" t="s">
        <v>20</v>
      </c>
      <c r="U80" s="6" t="s">
        <v>20</v>
      </c>
      <c r="V80" s="14">
        <f t="shared" si="9"/>
        <v>2.4761904761904758</v>
      </c>
    </row>
    <row r="81" spans="1:22" x14ac:dyDescent="0.2">
      <c r="A81" s="4">
        <v>520</v>
      </c>
      <c r="B81" s="8" t="s">
        <v>23</v>
      </c>
      <c r="C81" s="5">
        <v>0.2</v>
      </c>
      <c r="D81" s="5">
        <v>0.12</v>
      </c>
      <c r="E81" s="5">
        <v>0.04</v>
      </c>
      <c r="F81" s="5">
        <f t="shared" si="5"/>
        <v>0.36</v>
      </c>
      <c r="G81" s="5">
        <v>0.12</v>
      </c>
      <c r="H81" s="5">
        <v>0.25</v>
      </c>
      <c r="I81" s="6" t="s">
        <v>20</v>
      </c>
      <c r="J81" s="5">
        <f t="shared" si="6"/>
        <v>0.37</v>
      </c>
      <c r="K81" s="5">
        <v>0.27</v>
      </c>
      <c r="L81" s="6" t="s">
        <v>20</v>
      </c>
      <c r="M81" s="6" t="s">
        <v>20</v>
      </c>
      <c r="N81" s="6" t="s">
        <v>20</v>
      </c>
      <c r="O81" s="5">
        <f t="shared" si="7"/>
        <v>0.27</v>
      </c>
      <c r="P81" s="6" t="s">
        <v>20</v>
      </c>
      <c r="Q81" s="6" t="s">
        <v>20</v>
      </c>
      <c r="R81" s="5">
        <f t="shared" si="8"/>
        <v>0</v>
      </c>
      <c r="S81" s="6" t="s">
        <v>20</v>
      </c>
      <c r="T81" s="6" t="s">
        <v>20</v>
      </c>
      <c r="U81" s="6" t="s">
        <v>20</v>
      </c>
      <c r="V81" s="14">
        <f t="shared" si="9"/>
        <v>0.97297297297297292</v>
      </c>
    </row>
    <row r="82" spans="1:22" ht="15" x14ac:dyDescent="0.2">
      <c r="A82" s="4">
        <v>521</v>
      </c>
      <c r="B82" s="16" t="s">
        <v>42</v>
      </c>
      <c r="C82" s="5">
        <v>0.28999999999999998</v>
      </c>
      <c r="D82" s="5">
        <v>0.16</v>
      </c>
      <c r="E82" s="5">
        <v>0.03</v>
      </c>
      <c r="F82" s="5">
        <f t="shared" si="5"/>
        <v>0.48</v>
      </c>
      <c r="G82" s="5">
        <v>0.1</v>
      </c>
      <c r="H82" s="5">
        <v>0.12</v>
      </c>
      <c r="I82" s="5">
        <v>0.03</v>
      </c>
      <c r="J82" s="5">
        <f t="shared" si="6"/>
        <v>0.25</v>
      </c>
      <c r="K82" s="5">
        <v>0.16</v>
      </c>
      <c r="L82" s="6" t="s">
        <v>20</v>
      </c>
      <c r="M82" s="5">
        <v>0.11</v>
      </c>
      <c r="N82" s="6" t="s">
        <v>20</v>
      </c>
      <c r="O82" s="5">
        <f t="shared" si="7"/>
        <v>0.27</v>
      </c>
      <c r="P82" s="6" t="s">
        <v>20</v>
      </c>
      <c r="Q82" s="6" t="s">
        <v>20</v>
      </c>
      <c r="R82" s="5">
        <f t="shared" si="8"/>
        <v>0</v>
      </c>
      <c r="S82" s="6" t="s">
        <v>20</v>
      </c>
      <c r="T82" s="6" t="s">
        <v>20</v>
      </c>
      <c r="U82" s="6" t="s">
        <v>20</v>
      </c>
      <c r="V82" s="14">
        <f t="shared" si="9"/>
        <v>1.92</v>
      </c>
    </row>
    <row r="83" spans="1:22" x14ac:dyDescent="0.2">
      <c r="A83" s="4">
        <v>522</v>
      </c>
      <c r="B83" s="8" t="s">
        <v>23</v>
      </c>
      <c r="C83" s="5">
        <v>0.15</v>
      </c>
      <c r="D83" s="5">
        <v>7.0000000000000007E-2</v>
      </c>
      <c r="E83" s="5">
        <v>0.03</v>
      </c>
      <c r="F83" s="5">
        <f t="shared" si="5"/>
        <v>0.25</v>
      </c>
      <c r="G83" s="5">
        <v>0.08</v>
      </c>
      <c r="H83" s="5">
        <v>0.15</v>
      </c>
      <c r="I83" s="6" t="s">
        <v>20</v>
      </c>
      <c r="J83" s="5">
        <f t="shared" si="6"/>
        <v>0.22999999999999998</v>
      </c>
      <c r="K83" s="5">
        <v>0.27</v>
      </c>
      <c r="L83" s="6" t="s">
        <v>20</v>
      </c>
      <c r="M83" s="5">
        <v>0.06</v>
      </c>
      <c r="N83" s="5">
        <v>0.2</v>
      </c>
      <c r="O83" s="5">
        <f t="shared" si="7"/>
        <v>0.53</v>
      </c>
      <c r="P83" s="6" t="s">
        <v>20</v>
      </c>
      <c r="Q83" s="6" t="s">
        <v>20</v>
      </c>
      <c r="R83" s="5">
        <f t="shared" si="8"/>
        <v>0</v>
      </c>
      <c r="S83" s="6" t="s">
        <v>20</v>
      </c>
      <c r="T83" s="6" t="s">
        <v>20</v>
      </c>
      <c r="U83" s="6" t="s">
        <v>20</v>
      </c>
      <c r="V83" s="14">
        <f t="shared" si="9"/>
        <v>1.0869565217391306</v>
      </c>
    </row>
    <row r="84" spans="1:22" x14ac:dyDescent="0.2">
      <c r="A84" s="4">
        <v>523</v>
      </c>
      <c r="B84" s="8" t="s">
        <v>40</v>
      </c>
      <c r="C84" s="5">
        <v>0.12</v>
      </c>
      <c r="D84" s="5">
        <v>0.09</v>
      </c>
      <c r="E84" s="5">
        <v>0.04</v>
      </c>
      <c r="F84" s="5">
        <f t="shared" si="5"/>
        <v>0.25</v>
      </c>
      <c r="G84" s="5">
        <v>7.0000000000000007E-2</v>
      </c>
      <c r="H84" s="5">
        <v>0.16</v>
      </c>
      <c r="I84" s="6" t="s">
        <v>20</v>
      </c>
      <c r="J84" s="5">
        <f t="shared" si="6"/>
        <v>0.23</v>
      </c>
      <c r="K84" s="5">
        <v>0.17</v>
      </c>
      <c r="L84" s="6" t="s">
        <v>20</v>
      </c>
      <c r="M84" s="5">
        <v>0.17</v>
      </c>
      <c r="N84" s="5">
        <v>0.18</v>
      </c>
      <c r="O84" s="5">
        <f t="shared" si="7"/>
        <v>0.52</v>
      </c>
      <c r="P84" s="6" t="s">
        <v>20</v>
      </c>
      <c r="Q84" s="6" t="s">
        <v>20</v>
      </c>
      <c r="R84" s="5">
        <f t="shared" si="8"/>
        <v>0</v>
      </c>
      <c r="S84" s="6" t="s">
        <v>20</v>
      </c>
      <c r="T84" s="6" t="s">
        <v>20</v>
      </c>
      <c r="U84" s="6" t="s">
        <v>20</v>
      </c>
      <c r="V84" s="14">
        <f t="shared" si="9"/>
        <v>1.0869565217391304</v>
      </c>
    </row>
    <row r="85" spans="1:22" x14ac:dyDescent="0.2">
      <c r="A85" s="4">
        <v>601</v>
      </c>
      <c r="B85" s="8" t="s">
        <v>25</v>
      </c>
      <c r="C85" s="5">
        <v>0.18</v>
      </c>
      <c r="D85" s="5">
        <v>0.1</v>
      </c>
      <c r="E85" s="5">
        <v>0.04</v>
      </c>
      <c r="F85" s="5">
        <f t="shared" si="5"/>
        <v>0.32</v>
      </c>
      <c r="G85" s="5">
        <v>0.11</v>
      </c>
      <c r="H85" s="5">
        <v>0.16</v>
      </c>
      <c r="I85" s="5">
        <v>0.04</v>
      </c>
      <c r="J85" s="5">
        <f t="shared" si="6"/>
        <v>0.31</v>
      </c>
      <c r="K85" s="5">
        <v>0.12</v>
      </c>
      <c r="L85" s="6" t="s">
        <v>20</v>
      </c>
      <c r="M85" s="6" t="s">
        <v>20</v>
      </c>
      <c r="N85" s="5">
        <v>0.22</v>
      </c>
      <c r="O85" s="5">
        <f>SUM(K85:N85)</f>
        <v>0.33999999999999997</v>
      </c>
      <c r="P85" s="6" t="s">
        <v>20</v>
      </c>
      <c r="Q85" s="6" t="s">
        <v>20</v>
      </c>
      <c r="R85" s="5">
        <f t="shared" si="8"/>
        <v>0</v>
      </c>
      <c r="S85" s="5">
        <v>0.03</v>
      </c>
      <c r="T85" s="6" t="s">
        <v>20</v>
      </c>
      <c r="U85" s="6" t="s">
        <v>20</v>
      </c>
      <c r="V85" s="14">
        <f t="shared" si="9"/>
        <v>1.032258064516129</v>
      </c>
    </row>
    <row r="86" spans="1:22" x14ac:dyDescent="0.2">
      <c r="A86" s="4">
        <v>602</v>
      </c>
      <c r="B86" s="8" t="s">
        <v>23</v>
      </c>
      <c r="C86" s="5">
        <v>0.25</v>
      </c>
      <c r="D86" s="5">
        <v>0.12</v>
      </c>
      <c r="E86" s="5">
        <v>0.06</v>
      </c>
      <c r="F86" s="5">
        <f t="shared" si="5"/>
        <v>0.43</v>
      </c>
      <c r="G86" s="5">
        <v>0.12</v>
      </c>
      <c r="H86" s="5">
        <v>0.21</v>
      </c>
      <c r="I86" s="5">
        <v>0.03</v>
      </c>
      <c r="J86" s="5">
        <f t="shared" si="6"/>
        <v>0.36</v>
      </c>
      <c r="K86" s="5">
        <v>0.18</v>
      </c>
      <c r="L86" s="6" t="s">
        <v>20</v>
      </c>
      <c r="M86" s="6" t="s">
        <v>20</v>
      </c>
      <c r="N86" s="6" t="s">
        <v>20</v>
      </c>
      <c r="O86" s="5">
        <f t="shared" si="7"/>
        <v>0.18</v>
      </c>
      <c r="P86" s="6" t="s">
        <v>20</v>
      </c>
      <c r="Q86" s="6" t="s">
        <v>20</v>
      </c>
      <c r="R86" s="5">
        <f t="shared" si="8"/>
        <v>0</v>
      </c>
      <c r="S86" s="5">
        <v>0.03</v>
      </c>
      <c r="T86" s="6" t="s">
        <v>20</v>
      </c>
      <c r="U86" s="6" t="s">
        <v>20</v>
      </c>
      <c r="V86" s="14">
        <f t="shared" si="9"/>
        <v>1.1944444444444444</v>
      </c>
    </row>
    <row r="87" spans="1:22" x14ac:dyDescent="0.2">
      <c r="A87" s="4">
        <v>603</v>
      </c>
      <c r="B87" s="8" t="s">
        <v>30</v>
      </c>
      <c r="C87" s="5">
        <v>0.22</v>
      </c>
      <c r="D87" s="5">
        <v>0.13</v>
      </c>
      <c r="E87" s="5">
        <v>0.04</v>
      </c>
      <c r="F87" s="5">
        <f t="shared" si="5"/>
        <v>0.38999999999999996</v>
      </c>
      <c r="G87" s="5">
        <v>0.11</v>
      </c>
      <c r="H87" s="5">
        <v>0.18</v>
      </c>
      <c r="I87" s="6" t="s">
        <v>20</v>
      </c>
      <c r="J87" s="5">
        <f>SUM(G87:I87)</f>
        <v>0.28999999999999998</v>
      </c>
      <c r="K87" s="5">
        <v>0.28999999999999998</v>
      </c>
      <c r="L87" s="6" t="s">
        <v>20</v>
      </c>
      <c r="M87" s="6" t="s">
        <v>20</v>
      </c>
      <c r="N87" s="6" t="s">
        <v>20</v>
      </c>
      <c r="O87" s="5">
        <f t="shared" si="7"/>
        <v>0.28999999999999998</v>
      </c>
      <c r="P87" s="6" t="s">
        <v>20</v>
      </c>
      <c r="Q87" s="6" t="s">
        <v>20</v>
      </c>
      <c r="R87" s="5">
        <f t="shared" si="8"/>
        <v>0</v>
      </c>
      <c r="S87" s="5">
        <v>0.02</v>
      </c>
      <c r="T87" s="6" t="s">
        <v>20</v>
      </c>
      <c r="U87" s="5">
        <v>0.02</v>
      </c>
      <c r="V87" s="14">
        <f t="shared" si="9"/>
        <v>1.3448275862068966</v>
      </c>
    </row>
    <row r="88" spans="1:22" x14ac:dyDescent="0.2">
      <c r="A88" s="4">
        <v>604</v>
      </c>
      <c r="B88" s="8" t="s">
        <v>30</v>
      </c>
      <c r="C88" s="5">
        <v>0.23</v>
      </c>
      <c r="D88" s="5">
        <v>0.13</v>
      </c>
      <c r="E88" s="5">
        <v>0.04</v>
      </c>
      <c r="F88" s="5">
        <f t="shared" si="5"/>
        <v>0.39999999999999997</v>
      </c>
      <c r="G88" s="5">
        <v>0.09</v>
      </c>
      <c r="H88" s="5">
        <v>0.16</v>
      </c>
      <c r="I88" s="6" t="s">
        <v>20</v>
      </c>
      <c r="J88" s="5">
        <f t="shared" si="6"/>
        <v>0.25</v>
      </c>
      <c r="K88" s="5">
        <v>0.09</v>
      </c>
      <c r="L88" s="6" t="s">
        <v>20</v>
      </c>
      <c r="M88" s="5">
        <v>0.08</v>
      </c>
      <c r="N88" s="5">
        <v>0.12</v>
      </c>
      <c r="O88" s="5">
        <f t="shared" si="7"/>
        <v>0.28999999999999998</v>
      </c>
      <c r="P88" s="6" t="s">
        <v>20</v>
      </c>
      <c r="Q88" s="6" t="s">
        <v>20</v>
      </c>
      <c r="R88" s="5">
        <f t="shared" si="8"/>
        <v>0</v>
      </c>
      <c r="S88" s="5">
        <v>0.03</v>
      </c>
      <c r="T88" s="6" t="s">
        <v>20</v>
      </c>
      <c r="U88" s="5">
        <v>0.04</v>
      </c>
      <c r="V88" s="14">
        <f t="shared" si="9"/>
        <v>1.5999999999999999</v>
      </c>
    </row>
    <row r="89" spans="1:22" x14ac:dyDescent="0.2">
      <c r="A89" s="4">
        <v>605</v>
      </c>
      <c r="B89" s="8" t="s">
        <v>30</v>
      </c>
      <c r="C89" s="5">
        <v>0.27</v>
      </c>
      <c r="D89" s="5">
        <v>0.14000000000000001</v>
      </c>
      <c r="E89" s="5">
        <v>0.04</v>
      </c>
      <c r="F89" s="5">
        <f t="shared" si="5"/>
        <v>0.45</v>
      </c>
      <c r="G89" s="5">
        <v>0.13</v>
      </c>
      <c r="H89" s="5">
        <v>0.27</v>
      </c>
      <c r="I89" s="6" t="s">
        <v>20</v>
      </c>
      <c r="J89" s="5">
        <f>SUM(G89:I89)</f>
        <v>0.4</v>
      </c>
      <c r="K89" s="5">
        <v>0.08</v>
      </c>
      <c r="L89" s="6" t="s">
        <v>20</v>
      </c>
      <c r="M89" s="6" t="s">
        <v>20</v>
      </c>
      <c r="N89" s="6" t="s">
        <v>20</v>
      </c>
      <c r="O89" s="5">
        <f t="shared" si="7"/>
        <v>0.08</v>
      </c>
      <c r="P89" s="6" t="s">
        <v>20</v>
      </c>
      <c r="Q89" s="6" t="s">
        <v>20</v>
      </c>
      <c r="R89" s="5">
        <f t="shared" si="8"/>
        <v>0</v>
      </c>
      <c r="S89" s="5">
        <v>0.04</v>
      </c>
      <c r="T89" s="6" t="s">
        <v>20</v>
      </c>
      <c r="U89" s="5">
        <v>0.03</v>
      </c>
      <c r="V89" s="14">
        <f t="shared" si="9"/>
        <v>1.125</v>
      </c>
    </row>
    <row r="90" spans="1:22" x14ac:dyDescent="0.2">
      <c r="A90" s="4">
        <v>606</v>
      </c>
      <c r="B90" s="8" t="s">
        <v>30</v>
      </c>
      <c r="C90" s="5">
        <v>0.21</v>
      </c>
      <c r="D90" s="5">
        <v>0.11</v>
      </c>
      <c r="E90" s="5">
        <v>0.04</v>
      </c>
      <c r="F90" s="5">
        <f t="shared" si="5"/>
        <v>0.36</v>
      </c>
      <c r="G90" s="5">
        <v>0.09</v>
      </c>
      <c r="H90" s="5">
        <v>0.25</v>
      </c>
      <c r="I90" s="6" t="s">
        <v>20</v>
      </c>
      <c r="J90" s="5">
        <f t="shared" si="6"/>
        <v>0.33999999999999997</v>
      </c>
      <c r="K90" s="5">
        <v>0.17</v>
      </c>
      <c r="L90" s="6" t="s">
        <v>20</v>
      </c>
      <c r="M90" s="5">
        <v>7.0000000000000007E-2</v>
      </c>
      <c r="N90" s="6" t="s">
        <v>20</v>
      </c>
      <c r="O90" s="5">
        <f t="shared" si="7"/>
        <v>0.24000000000000002</v>
      </c>
      <c r="P90" s="6" t="s">
        <v>20</v>
      </c>
      <c r="Q90" s="6" t="s">
        <v>20</v>
      </c>
      <c r="R90" s="5">
        <f t="shared" si="8"/>
        <v>0</v>
      </c>
      <c r="S90" s="5">
        <v>0.03</v>
      </c>
      <c r="T90" s="6" t="s">
        <v>20</v>
      </c>
      <c r="U90" s="5">
        <v>0.04</v>
      </c>
      <c r="V90" s="14">
        <f t="shared" si="9"/>
        <v>1.0588235294117647</v>
      </c>
    </row>
    <row r="91" spans="1:22" x14ac:dyDescent="0.2">
      <c r="A91" s="4">
        <v>607</v>
      </c>
      <c r="B91" s="8" t="s">
        <v>30</v>
      </c>
      <c r="C91" s="5">
        <v>0.18</v>
      </c>
      <c r="D91" s="5">
        <v>0.14000000000000001</v>
      </c>
      <c r="E91" s="5">
        <v>0.03</v>
      </c>
      <c r="F91" s="5">
        <f t="shared" si="5"/>
        <v>0.35</v>
      </c>
      <c r="G91" s="5">
        <v>0.09</v>
      </c>
      <c r="H91" s="5">
        <v>0.18</v>
      </c>
      <c r="I91" s="6" t="s">
        <v>20</v>
      </c>
      <c r="J91" s="5">
        <f t="shared" si="6"/>
        <v>0.27</v>
      </c>
      <c r="K91" s="5">
        <v>0.1</v>
      </c>
      <c r="L91" s="6" t="s">
        <v>20</v>
      </c>
      <c r="M91" s="5">
        <v>0.24</v>
      </c>
      <c r="N91" s="6" t="s">
        <v>20</v>
      </c>
      <c r="O91" s="5">
        <f t="shared" si="7"/>
        <v>0.33999999999999997</v>
      </c>
      <c r="P91" s="6" t="s">
        <v>20</v>
      </c>
      <c r="Q91" s="6" t="s">
        <v>20</v>
      </c>
      <c r="R91" s="5">
        <f t="shared" si="8"/>
        <v>0</v>
      </c>
      <c r="S91" s="5">
        <v>0.03</v>
      </c>
      <c r="T91" s="6" t="s">
        <v>20</v>
      </c>
      <c r="U91" s="5">
        <v>0.02</v>
      </c>
      <c r="V91" s="14">
        <f t="shared" si="9"/>
        <v>1.2962962962962961</v>
      </c>
    </row>
    <row r="92" spans="1:22" x14ac:dyDescent="0.2">
      <c r="A92" s="4">
        <v>608</v>
      </c>
      <c r="B92" s="8" t="s">
        <v>30</v>
      </c>
      <c r="C92" s="5">
        <v>0.21</v>
      </c>
      <c r="D92" s="5">
        <v>0.11</v>
      </c>
      <c r="E92" s="5">
        <v>0.04</v>
      </c>
      <c r="F92" s="5">
        <f t="shared" si="5"/>
        <v>0.36</v>
      </c>
      <c r="G92" s="5">
        <v>0.11</v>
      </c>
      <c r="H92" s="5">
        <v>0.14000000000000001</v>
      </c>
      <c r="I92" s="5">
        <v>0.04</v>
      </c>
      <c r="J92" s="5">
        <f t="shared" si="6"/>
        <v>0.28999999999999998</v>
      </c>
      <c r="K92" s="5">
        <v>0.18</v>
      </c>
      <c r="L92" s="6" t="s">
        <v>20</v>
      </c>
      <c r="M92" s="5">
        <v>0.11</v>
      </c>
      <c r="N92" s="6" t="s">
        <v>20</v>
      </c>
      <c r="O92" s="5">
        <f t="shared" si="7"/>
        <v>0.28999999999999998</v>
      </c>
      <c r="P92" s="6" t="s">
        <v>20</v>
      </c>
      <c r="Q92" s="6" t="s">
        <v>20</v>
      </c>
      <c r="R92" s="5">
        <f t="shared" si="8"/>
        <v>0</v>
      </c>
      <c r="S92" s="5">
        <v>0.02</v>
      </c>
      <c r="T92" s="6" t="s">
        <v>20</v>
      </c>
      <c r="U92" s="5">
        <v>0.03</v>
      </c>
      <c r="V92" s="14">
        <f t="shared" si="9"/>
        <v>1.2413793103448276</v>
      </c>
    </row>
    <row r="93" spans="1:22" x14ac:dyDescent="0.2">
      <c r="A93" s="4">
        <v>609</v>
      </c>
      <c r="B93" s="8" t="s">
        <v>32</v>
      </c>
      <c r="C93" s="5">
        <v>0.26</v>
      </c>
      <c r="D93" s="5">
        <v>0.12</v>
      </c>
      <c r="E93" s="5">
        <v>0.04</v>
      </c>
      <c r="F93" s="5">
        <f t="shared" si="5"/>
        <v>0.42</v>
      </c>
      <c r="G93" s="5">
        <v>0.11</v>
      </c>
      <c r="H93" s="5">
        <v>0.19</v>
      </c>
      <c r="I93" s="5">
        <v>0.05</v>
      </c>
      <c r="J93" s="5">
        <f t="shared" si="6"/>
        <v>0.35</v>
      </c>
      <c r="K93" s="5">
        <v>0.18</v>
      </c>
      <c r="L93" s="6" t="s">
        <v>20</v>
      </c>
      <c r="M93" s="6" t="s">
        <v>20</v>
      </c>
      <c r="N93" s="6" t="s">
        <v>20</v>
      </c>
      <c r="O93" s="5">
        <f t="shared" si="7"/>
        <v>0.18</v>
      </c>
      <c r="P93" s="6" t="s">
        <v>20</v>
      </c>
      <c r="Q93" s="6" t="s">
        <v>20</v>
      </c>
      <c r="R93" s="5">
        <f t="shared" si="8"/>
        <v>0</v>
      </c>
      <c r="S93" s="5">
        <v>0.03</v>
      </c>
      <c r="T93" s="6" t="s">
        <v>20</v>
      </c>
      <c r="U93" s="5">
        <v>0.02</v>
      </c>
      <c r="V93" s="14">
        <f t="shared" si="9"/>
        <v>1.2</v>
      </c>
    </row>
    <row r="94" spans="1:22" x14ac:dyDescent="0.2">
      <c r="A94" s="4">
        <v>610</v>
      </c>
      <c r="B94" s="8" t="s">
        <v>23</v>
      </c>
      <c r="C94" s="5">
        <v>0.17</v>
      </c>
      <c r="D94" s="5">
        <v>0.1</v>
      </c>
      <c r="E94" s="5">
        <v>0.03</v>
      </c>
      <c r="F94" s="5">
        <f t="shared" si="5"/>
        <v>0.30000000000000004</v>
      </c>
      <c r="G94" s="5">
        <v>7.0000000000000007E-2</v>
      </c>
      <c r="H94" s="5">
        <v>0.24</v>
      </c>
      <c r="I94" s="6" t="s">
        <v>20</v>
      </c>
      <c r="J94" s="5">
        <f t="shared" si="6"/>
        <v>0.31</v>
      </c>
      <c r="K94" s="5">
        <v>0.18</v>
      </c>
      <c r="L94" s="6" t="s">
        <v>20</v>
      </c>
      <c r="M94" s="5">
        <v>0.14000000000000001</v>
      </c>
      <c r="N94" s="6" t="s">
        <v>20</v>
      </c>
      <c r="O94" s="5">
        <f t="shared" si="7"/>
        <v>0.32</v>
      </c>
      <c r="P94" s="6" t="s">
        <v>20</v>
      </c>
      <c r="Q94" s="6" t="s">
        <v>20</v>
      </c>
      <c r="R94" s="5">
        <f t="shared" si="8"/>
        <v>0</v>
      </c>
      <c r="S94" s="5">
        <v>0.03</v>
      </c>
      <c r="T94" s="6" t="s">
        <v>20</v>
      </c>
      <c r="U94" s="5">
        <v>0.04</v>
      </c>
      <c r="V94" s="14">
        <f t="shared" si="9"/>
        <v>0.96774193548387111</v>
      </c>
    </row>
    <row r="95" spans="1:22" x14ac:dyDescent="0.2">
      <c r="A95" s="4" t="s">
        <v>22</v>
      </c>
      <c r="B95" s="8" t="s">
        <v>32</v>
      </c>
      <c r="C95" s="5">
        <v>0.25</v>
      </c>
      <c r="D95" s="5">
        <v>0.13</v>
      </c>
      <c r="E95" s="5">
        <v>0.03</v>
      </c>
      <c r="F95" s="5">
        <f t="shared" si="5"/>
        <v>0.41000000000000003</v>
      </c>
      <c r="G95" s="5">
        <v>0.13</v>
      </c>
      <c r="H95" s="5">
        <v>0.17</v>
      </c>
      <c r="I95" s="5">
        <v>0.03</v>
      </c>
      <c r="J95" s="5">
        <f t="shared" si="6"/>
        <v>0.33000000000000007</v>
      </c>
      <c r="K95" s="5">
        <v>0.21</v>
      </c>
      <c r="L95" s="6" t="s">
        <v>20</v>
      </c>
      <c r="M95" s="6" t="s">
        <v>20</v>
      </c>
      <c r="N95" s="6" t="s">
        <v>20</v>
      </c>
      <c r="O95" s="5">
        <f t="shared" si="7"/>
        <v>0.21</v>
      </c>
      <c r="P95" s="6" t="s">
        <v>20</v>
      </c>
      <c r="Q95" s="6" t="s">
        <v>20</v>
      </c>
      <c r="R95" s="5">
        <f t="shared" si="8"/>
        <v>0</v>
      </c>
      <c r="S95" s="5">
        <v>0.03</v>
      </c>
      <c r="T95" s="6" t="s">
        <v>20</v>
      </c>
      <c r="U95" s="5">
        <v>0.02</v>
      </c>
      <c r="V95" s="14">
        <f t="shared" si="9"/>
        <v>1.2424242424242422</v>
      </c>
    </row>
    <row r="96" spans="1:22" x14ac:dyDescent="0.2">
      <c r="A96" s="4">
        <v>611</v>
      </c>
      <c r="B96" s="8" t="s">
        <v>30</v>
      </c>
      <c r="C96" s="5">
        <v>0.27</v>
      </c>
      <c r="D96" s="5">
        <v>0.12</v>
      </c>
      <c r="E96" s="5">
        <v>0.04</v>
      </c>
      <c r="F96" s="5">
        <f t="shared" si="5"/>
        <v>0.43</v>
      </c>
      <c r="G96" s="5">
        <v>0.14000000000000001</v>
      </c>
      <c r="H96" s="5">
        <v>0.19</v>
      </c>
      <c r="I96" s="6" t="s">
        <v>20</v>
      </c>
      <c r="J96" s="5">
        <f t="shared" si="6"/>
        <v>0.33</v>
      </c>
      <c r="K96" s="5">
        <v>0.22</v>
      </c>
      <c r="L96" s="6" t="s">
        <v>20</v>
      </c>
      <c r="M96" s="6" t="s">
        <v>20</v>
      </c>
      <c r="N96" s="6" t="s">
        <v>20</v>
      </c>
      <c r="O96" s="5">
        <f t="shared" si="7"/>
        <v>0.22</v>
      </c>
      <c r="P96" s="6" t="s">
        <v>20</v>
      </c>
      <c r="Q96" s="6" t="s">
        <v>20</v>
      </c>
      <c r="R96" s="5">
        <f t="shared" si="8"/>
        <v>0</v>
      </c>
      <c r="S96" s="6" t="s">
        <v>20</v>
      </c>
      <c r="T96" s="6" t="s">
        <v>20</v>
      </c>
      <c r="U96" s="5">
        <v>0.01</v>
      </c>
      <c r="V96" s="14">
        <f t="shared" si="9"/>
        <v>1.303030303030303</v>
      </c>
    </row>
    <row r="97" spans="1:22" x14ac:dyDescent="0.2">
      <c r="A97" s="4">
        <v>612</v>
      </c>
      <c r="B97" s="8" t="s">
        <v>30</v>
      </c>
      <c r="C97" s="5">
        <v>0.28000000000000003</v>
      </c>
      <c r="D97" s="5">
        <v>0.14000000000000001</v>
      </c>
      <c r="E97" s="5">
        <v>0.03</v>
      </c>
      <c r="F97" s="5">
        <f t="shared" si="5"/>
        <v>0.45000000000000007</v>
      </c>
      <c r="G97" s="5">
        <v>0.13</v>
      </c>
      <c r="H97" s="5">
        <v>0.17</v>
      </c>
      <c r="I97" s="5">
        <v>0.02</v>
      </c>
      <c r="J97" s="5">
        <f t="shared" si="6"/>
        <v>0.32000000000000006</v>
      </c>
      <c r="K97" s="5">
        <v>0.21</v>
      </c>
      <c r="L97" s="6" t="s">
        <v>20</v>
      </c>
      <c r="M97" s="6" t="s">
        <v>20</v>
      </c>
      <c r="N97" s="6" t="s">
        <v>20</v>
      </c>
      <c r="O97" s="5">
        <f t="shared" si="7"/>
        <v>0.21</v>
      </c>
      <c r="P97" s="6" t="s">
        <v>20</v>
      </c>
      <c r="Q97" s="6" t="s">
        <v>20</v>
      </c>
      <c r="R97" s="5">
        <f t="shared" si="8"/>
        <v>0</v>
      </c>
      <c r="S97" s="6" t="s">
        <v>20</v>
      </c>
      <c r="T97" s="6" t="s">
        <v>20</v>
      </c>
      <c r="U97" s="5">
        <v>0.02</v>
      </c>
      <c r="V97" s="14">
        <f t="shared" si="9"/>
        <v>1.40625</v>
      </c>
    </row>
    <row r="98" spans="1:22" x14ac:dyDescent="0.2">
      <c r="A98" s="4">
        <v>613</v>
      </c>
      <c r="B98" s="8" t="s">
        <v>30</v>
      </c>
      <c r="C98" s="5">
        <v>0.18</v>
      </c>
      <c r="D98" s="5">
        <v>0.1</v>
      </c>
      <c r="E98" s="5">
        <v>0.04</v>
      </c>
      <c r="F98" s="5">
        <f t="shared" si="5"/>
        <v>0.32</v>
      </c>
      <c r="G98" s="5">
        <v>0.09</v>
      </c>
      <c r="H98" s="5">
        <v>0.21</v>
      </c>
      <c r="I98" s="6" t="s">
        <v>20</v>
      </c>
      <c r="J98" s="5">
        <f t="shared" si="6"/>
        <v>0.3</v>
      </c>
      <c r="K98" s="5">
        <v>7.0000000000000007E-2</v>
      </c>
      <c r="L98" s="6" t="s">
        <v>20</v>
      </c>
      <c r="M98" s="5">
        <v>0.27</v>
      </c>
      <c r="N98" s="6" t="s">
        <v>20</v>
      </c>
      <c r="O98" s="5">
        <f t="shared" si="7"/>
        <v>0.34</v>
      </c>
      <c r="P98" s="6" t="s">
        <v>20</v>
      </c>
      <c r="Q98" s="6" t="s">
        <v>20</v>
      </c>
      <c r="R98" s="5">
        <f t="shared" si="8"/>
        <v>0</v>
      </c>
      <c r="S98" s="6" t="s">
        <v>20</v>
      </c>
      <c r="T98" s="6" t="s">
        <v>20</v>
      </c>
      <c r="U98" s="5">
        <v>0.04</v>
      </c>
      <c r="V98" s="14">
        <f t="shared" si="9"/>
        <v>1.0666666666666667</v>
      </c>
    </row>
    <row r="99" spans="1:22" x14ac:dyDescent="0.2">
      <c r="A99" s="4">
        <v>614</v>
      </c>
      <c r="B99" s="8" t="s">
        <v>43</v>
      </c>
      <c r="C99" s="5">
        <v>0.24</v>
      </c>
      <c r="D99" s="5">
        <v>0.09</v>
      </c>
      <c r="E99" s="5">
        <v>7.0000000000000007E-2</v>
      </c>
      <c r="F99" s="5">
        <f t="shared" si="5"/>
        <v>0.39999999999999997</v>
      </c>
      <c r="G99" s="5">
        <v>0.1</v>
      </c>
      <c r="H99" s="5">
        <v>0.19</v>
      </c>
      <c r="I99" s="5">
        <v>0.04</v>
      </c>
      <c r="J99" s="5">
        <f t="shared" si="6"/>
        <v>0.33</v>
      </c>
      <c r="K99" s="5">
        <v>0.2</v>
      </c>
      <c r="L99" s="6" t="s">
        <v>20</v>
      </c>
      <c r="M99" s="5">
        <v>0.05</v>
      </c>
      <c r="N99" s="6" t="s">
        <v>20</v>
      </c>
      <c r="O99" s="5">
        <f t="shared" si="7"/>
        <v>0.25</v>
      </c>
      <c r="P99" s="6" t="s">
        <v>20</v>
      </c>
      <c r="Q99" s="6" t="s">
        <v>20</v>
      </c>
      <c r="R99" s="5">
        <f t="shared" si="8"/>
        <v>0</v>
      </c>
      <c r="S99" s="6" t="s">
        <v>20</v>
      </c>
      <c r="T99" s="6" t="s">
        <v>20</v>
      </c>
      <c r="U99" s="5">
        <v>0.03</v>
      </c>
      <c r="V99" s="14">
        <f t="shared" si="9"/>
        <v>1.2121212121212119</v>
      </c>
    </row>
    <row r="100" spans="1:22" x14ac:dyDescent="0.2">
      <c r="A100" s="4">
        <v>615</v>
      </c>
      <c r="B100" s="8" t="s">
        <v>30</v>
      </c>
      <c r="C100" s="5">
        <v>0.16</v>
      </c>
      <c r="D100" s="5">
        <v>0.08</v>
      </c>
      <c r="E100" s="5">
        <v>0.03</v>
      </c>
      <c r="F100" s="5">
        <f t="shared" si="5"/>
        <v>0.27</v>
      </c>
      <c r="G100" s="5">
        <v>7.0000000000000007E-2</v>
      </c>
      <c r="H100" s="5">
        <v>0.18</v>
      </c>
      <c r="I100" s="5">
        <v>0.03</v>
      </c>
      <c r="J100" s="5">
        <f t="shared" si="6"/>
        <v>0.28000000000000003</v>
      </c>
      <c r="K100" s="5">
        <v>0.36</v>
      </c>
      <c r="L100" s="6" t="s">
        <v>20</v>
      </c>
      <c r="M100" s="5">
        <v>0.04</v>
      </c>
      <c r="N100" s="6" t="s">
        <v>20</v>
      </c>
      <c r="O100" s="5">
        <f t="shared" si="7"/>
        <v>0.39999999999999997</v>
      </c>
      <c r="P100" s="6" t="s">
        <v>20</v>
      </c>
      <c r="Q100" s="6" t="s">
        <v>20</v>
      </c>
      <c r="R100" s="5">
        <f t="shared" si="8"/>
        <v>0</v>
      </c>
      <c r="S100" s="5">
        <v>0.03</v>
      </c>
      <c r="T100" s="6" t="s">
        <v>20</v>
      </c>
      <c r="U100" s="5">
        <v>0.02</v>
      </c>
      <c r="V100" s="14">
        <f t="shared" si="9"/>
        <v>0.9642857142857143</v>
      </c>
    </row>
    <row r="101" spans="1:22" x14ac:dyDescent="0.2">
      <c r="A101" s="4">
        <v>616</v>
      </c>
      <c r="B101" s="8" t="s">
        <v>27</v>
      </c>
      <c r="C101" s="5">
        <v>0.34</v>
      </c>
      <c r="D101" s="5">
        <v>0.18</v>
      </c>
      <c r="E101" s="5">
        <v>0.06</v>
      </c>
      <c r="F101" s="5">
        <f t="shared" si="5"/>
        <v>0.58000000000000007</v>
      </c>
      <c r="G101" s="5">
        <v>0.16</v>
      </c>
      <c r="H101" s="5">
        <v>0.14000000000000001</v>
      </c>
      <c r="I101" s="6" t="s">
        <v>20</v>
      </c>
      <c r="J101" s="5">
        <f t="shared" si="6"/>
        <v>0.30000000000000004</v>
      </c>
      <c r="K101" s="5">
        <v>0.11</v>
      </c>
      <c r="L101" s="6" t="s">
        <v>20</v>
      </c>
      <c r="M101" s="6" t="s">
        <v>20</v>
      </c>
      <c r="N101" s="6" t="s">
        <v>20</v>
      </c>
      <c r="O101" s="5">
        <f t="shared" si="7"/>
        <v>0.11</v>
      </c>
      <c r="P101" s="6" t="s">
        <v>20</v>
      </c>
      <c r="Q101" s="6" t="s">
        <v>20</v>
      </c>
      <c r="R101" s="5">
        <f t="shared" si="8"/>
        <v>0</v>
      </c>
      <c r="S101" s="6" t="s">
        <v>20</v>
      </c>
      <c r="T101" s="6" t="s">
        <v>20</v>
      </c>
      <c r="U101" s="6" t="s">
        <v>20</v>
      </c>
      <c r="V101" s="14">
        <f t="shared" si="9"/>
        <v>1.9333333333333333</v>
      </c>
    </row>
    <row r="102" spans="1:22" x14ac:dyDescent="0.2">
      <c r="A102" s="4">
        <v>624</v>
      </c>
      <c r="B102" s="8" t="s">
        <v>24</v>
      </c>
      <c r="C102" s="5">
        <v>0.28999999999999998</v>
      </c>
      <c r="D102" s="5">
        <v>0.17</v>
      </c>
      <c r="E102" s="5">
        <v>0.06</v>
      </c>
      <c r="F102" s="5">
        <f t="shared" si="5"/>
        <v>0.52</v>
      </c>
      <c r="G102" s="5">
        <v>0.15</v>
      </c>
      <c r="H102" s="5">
        <v>0.24</v>
      </c>
      <c r="I102" s="6" t="s">
        <v>20</v>
      </c>
      <c r="J102" s="5">
        <f t="shared" si="6"/>
        <v>0.39</v>
      </c>
      <c r="K102" s="5">
        <v>0.09</v>
      </c>
      <c r="L102" s="6" t="s">
        <v>20</v>
      </c>
      <c r="M102" s="6" t="s">
        <v>20</v>
      </c>
      <c r="N102" s="6" t="s">
        <v>20</v>
      </c>
      <c r="O102" s="5">
        <f t="shared" si="7"/>
        <v>0.09</v>
      </c>
      <c r="P102" s="6" t="s">
        <v>20</v>
      </c>
      <c r="Q102" s="6" t="s">
        <v>20</v>
      </c>
      <c r="R102" s="5">
        <f t="shared" si="8"/>
        <v>0</v>
      </c>
      <c r="S102" s="6" t="s">
        <v>20</v>
      </c>
      <c r="T102" s="6" t="s">
        <v>20</v>
      </c>
      <c r="U102" s="6" t="s">
        <v>20</v>
      </c>
      <c r="V102" s="14">
        <f t="shared" si="9"/>
        <v>1.3333333333333333</v>
      </c>
    </row>
    <row r="103" spans="1:22" x14ac:dyDescent="0.2">
      <c r="A103" s="4">
        <v>621</v>
      </c>
      <c r="B103" s="8" t="s">
        <v>24</v>
      </c>
      <c r="C103" s="5">
        <v>0.3</v>
      </c>
      <c r="D103" s="5">
        <v>0.17</v>
      </c>
      <c r="E103" s="5">
        <v>7.0000000000000007E-2</v>
      </c>
      <c r="F103" s="5">
        <f t="shared" si="5"/>
        <v>0.54</v>
      </c>
      <c r="G103" s="5">
        <v>7.0000000000000007E-2</v>
      </c>
      <c r="H103" s="5">
        <v>7.0000000000000007E-2</v>
      </c>
      <c r="I103" s="6" t="s">
        <v>20</v>
      </c>
      <c r="J103" s="5">
        <f t="shared" si="6"/>
        <v>0.14000000000000001</v>
      </c>
      <c r="K103" s="5">
        <v>0.32</v>
      </c>
      <c r="L103" s="6" t="s">
        <v>20</v>
      </c>
      <c r="M103" s="6" t="s">
        <v>20</v>
      </c>
      <c r="N103" s="6" t="s">
        <v>20</v>
      </c>
      <c r="O103" s="5">
        <f t="shared" si="7"/>
        <v>0.32</v>
      </c>
      <c r="P103" s="6" t="s">
        <v>20</v>
      </c>
      <c r="Q103" s="6" t="s">
        <v>20</v>
      </c>
      <c r="R103" s="5">
        <f t="shared" si="8"/>
        <v>0</v>
      </c>
      <c r="S103" s="6" t="s">
        <v>20</v>
      </c>
      <c r="T103" s="6" t="s">
        <v>20</v>
      </c>
      <c r="U103" s="5">
        <v>0.01</v>
      </c>
      <c r="V103" s="14">
        <f t="shared" si="9"/>
        <v>3.8571428571428572</v>
      </c>
    </row>
    <row r="104" spans="1:22" x14ac:dyDescent="0.2">
      <c r="A104" s="4">
        <v>625</v>
      </c>
      <c r="B104" s="8" t="s">
        <v>24</v>
      </c>
      <c r="C104" s="5">
        <v>0.4</v>
      </c>
      <c r="D104" s="5">
        <v>0.15</v>
      </c>
      <c r="E104" s="5">
        <v>0.06</v>
      </c>
      <c r="F104" s="5">
        <f t="shared" si="5"/>
        <v>0.6100000000000001</v>
      </c>
      <c r="G104" s="5">
        <v>0.12</v>
      </c>
      <c r="H104" s="5">
        <v>0.17</v>
      </c>
      <c r="I104" s="6" t="s">
        <v>20</v>
      </c>
      <c r="J104" s="5">
        <f t="shared" si="6"/>
        <v>0.29000000000000004</v>
      </c>
      <c r="K104" s="5">
        <v>0.09</v>
      </c>
      <c r="L104" s="6" t="s">
        <v>20</v>
      </c>
      <c r="M104" s="6" t="s">
        <v>20</v>
      </c>
      <c r="N104" s="6" t="s">
        <v>20</v>
      </c>
      <c r="O104" s="5">
        <f t="shared" si="7"/>
        <v>0.09</v>
      </c>
      <c r="P104" s="6" t="s">
        <v>20</v>
      </c>
      <c r="Q104" s="6" t="s">
        <v>20</v>
      </c>
      <c r="R104" s="5">
        <f t="shared" si="8"/>
        <v>0</v>
      </c>
      <c r="S104" s="6" t="s">
        <v>20</v>
      </c>
      <c r="T104" s="6" t="s">
        <v>20</v>
      </c>
      <c r="U104" s="6" t="s">
        <v>20</v>
      </c>
      <c r="V104" s="14">
        <f t="shared" si="9"/>
        <v>2.103448275862069</v>
      </c>
    </row>
    <row r="105" spans="1:22" x14ac:dyDescent="0.2">
      <c r="A105" s="4">
        <v>622</v>
      </c>
      <c r="B105" s="8" t="s">
        <v>24</v>
      </c>
      <c r="C105" s="5">
        <v>0.25</v>
      </c>
      <c r="D105" s="5">
        <v>0.17</v>
      </c>
      <c r="E105" s="5">
        <v>0.08</v>
      </c>
      <c r="F105" s="5">
        <f t="shared" si="5"/>
        <v>0.5</v>
      </c>
      <c r="G105" s="5">
        <v>0.08</v>
      </c>
      <c r="H105" s="5">
        <v>0.12</v>
      </c>
      <c r="I105" s="6" t="s">
        <v>20</v>
      </c>
      <c r="J105" s="5">
        <f t="shared" si="6"/>
        <v>0.2</v>
      </c>
      <c r="K105" s="5">
        <v>0.3</v>
      </c>
      <c r="L105" s="6" t="s">
        <v>20</v>
      </c>
      <c r="M105" s="6" t="s">
        <v>20</v>
      </c>
      <c r="N105" s="6" t="s">
        <v>20</v>
      </c>
      <c r="O105" s="5">
        <f t="shared" si="7"/>
        <v>0.3</v>
      </c>
      <c r="P105" s="6" t="s">
        <v>20</v>
      </c>
      <c r="Q105" s="6" t="s">
        <v>20</v>
      </c>
      <c r="R105" s="5">
        <f t="shared" si="8"/>
        <v>0</v>
      </c>
      <c r="S105" s="6" t="s">
        <v>20</v>
      </c>
      <c r="T105" s="6" t="s">
        <v>20</v>
      </c>
      <c r="U105" s="6" t="s">
        <v>20</v>
      </c>
      <c r="V105" s="14">
        <f t="shared" si="9"/>
        <v>2.5</v>
      </c>
    </row>
    <row r="106" spans="1:22" x14ac:dyDescent="0.2">
      <c r="A106" s="4">
        <v>618</v>
      </c>
      <c r="B106" s="8" t="s">
        <v>24</v>
      </c>
      <c r="C106" s="5">
        <v>0.39</v>
      </c>
      <c r="D106" s="5">
        <v>0.2</v>
      </c>
      <c r="E106" s="5">
        <v>0.08</v>
      </c>
      <c r="F106" s="5">
        <f t="shared" si="5"/>
        <v>0.67</v>
      </c>
      <c r="G106" s="5">
        <v>0.06</v>
      </c>
      <c r="H106" s="5">
        <v>0.09</v>
      </c>
      <c r="I106" s="6" t="s">
        <v>20</v>
      </c>
      <c r="J106" s="5">
        <f t="shared" si="6"/>
        <v>0.15</v>
      </c>
      <c r="K106" s="5">
        <v>0.17</v>
      </c>
      <c r="L106" s="6" t="s">
        <v>20</v>
      </c>
      <c r="M106" s="6" t="s">
        <v>20</v>
      </c>
      <c r="N106" s="6" t="s">
        <v>20</v>
      </c>
      <c r="O106" s="5">
        <f t="shared" si="7"/>
        <v>0.17</v>
      </c>
      <c r="P106" s="6" t="s">
        <v>20</v>
      </c>
      <c r="Q106" s="6" t="s">
        <v>20</v>
      </c>
      <c r="R106" s="5">
        <f t="shared" si="8"/>
        <v>0</v>
      </c>
      <c r="S106" s="6" t="s">
        <v>20</v>
      </c>
      <c r="T106" s="6" t="s">
        <v>20</v>
      </c>
      <c r="U106" s="5">
        <v>0.01</v>
      </c>
      <c r="V106" s="14">
        <f t="shared" si="9"/>
        <v>4.4666666666666668</v>
      </c>
    </row>
    <row r="107" spans="1:22" x14ac:dyDescent="0.2">
      <c r="A107" s="4">
        <v>623</v>
      </c>
      <c r="B107" s="8" t="s">
        <v>24</v>
      </c>
      <c r="C107" s="5">
        <v>0.3</v>
      </c>
      <c r="D107" s="5">
        <v>0.12</v>
      </c>
      <c r="E107" s="5">
        <v>0.05</v>
      </c>
      <c r="F107" s="5">
        <f t="shared" si="5"/>
        <v>0.47</v>
      </c>
      <c r="G107" s="5">
        <v>0.1</v>
      </c>
      <c r="H107" s="5">
        <v>0.12</v>
      </c>
      <c r="I107" s="6" t="s">
        <v>20</v>
      </c>
      <c r="J107" s="5">
        <f t="shared" si="6"/>
        <v>0.22</v>
      </c>
      <c r="K107" s="5">
        <v>0.31</v>
      </c>
      <c r="L107" s="6" t="s">
        <v>20</v>
      </c>
      <c r="M107" s="6" t="s">
        <v>20</v>
      </c>
      <c r="N107" s="6" t="s">
        <v>20</v>
      </c>
      <c r="O107" s="5">
        <f t="shared" si="7"/>
        <v>0.31</v>
      </c>
      <c r="P107" s="6" t="s">
        <v>20</v>
      </c>
      <c r="Q107" s="6" t="s">
        <v>20</v>
      </c>
      <c r="R107" s="5">
        <f t="shared" si="8"/>
        <v>0</v>
      </c>
      <c r="S107" s="6" t="s">
        <v>20</v>
      </c>
      <c r="T107" s="6" t="s">
        <v>20</v>
      </c>
      <c r="U107" s="5">
        <v>0.01</v>
      </c>
      <c r="V107" s="14">
        <f t="shared" si="9"/>
        <v>2.1363636363636362</v>
      </c>
    </row>
    <row r="108" spans="1:22" x14ac:dyDescent="0.2">
      <c r="A108" s="4">
        <v>617</v>
      </c>
      <c r="B108" s="8" t="s">
        <v>25</v>
      </c>
      <c r="C108" s="5">
        <v>0.33</v>
      </c>
      <c r="D108" s="5">
        <v>0.16</v>
      </c>
      <c r="E108" s="5">
        <v>0.04</v>
      </c>
      <c r="F108" s="5">
        <f t="shared" si="5"/>
        <v>0.53</v>
      </c>
      <c r="G108" s="5">
        <v>0.11</v>
      </c>
      <c r="H108" s="5">
        <v>0.23</v>
      </c>
      <c r="I108" s="6" t="s">
        <v>20</v>
      </c>
      <c r="J108" s="5">
        <f t="shared" si="6"/>
        <v>0.34</v>
      </c>
      <c r="K108" s="5">
        <v>0.11</v>
      </c>
      <c r="L108" s="6" t="s">
        <v>20</v>
      </c>
      <c r="M108" s="6" t="s">
        <v>20</v>
      </c>
      <c r="N108" s="6" t="s">
        <v>20</v>
      </c>
      <c r="O108" s="5">
        <f t="shared" si="7"/>
        <v>0.11</v>
      </c>
      <c r="P108" s="6" t="s">
        <v>20</v>
      </c>
      <c r="Q108" s="6" t="s">
        <v>20</v>
      </c>
      <c r="R108" s="5">
        <f t="shared" si="8"/>
        <v>0</v>
      </c>
      <c r="S108" s="6" t="s">
        <v>20</v>
      </c>
      <c r="T108" s="6" t="s">
        <v>20</v>
      </c>
      <c r="U108" s="5">
        <v>0.01</v>
      </c>
      <c r="V108" s="14">
        <f t="shared" si="9"/>
        <v>1.5588235294117647</v>
      </c>
    </row>
    <row r="109" spans="1:22" x14ac:dyDescent="0.2">
      <c r="A109" s="4">
        <v>627</v>
      </c>
      <c r="B109" s="8" t="s">
        <v>44</v>
      </c>
      <c r="C109" s="5">
        <v>0.36</v>
      </c>
      <c r="D109" s="5">
        <v>0.22</v>
      </c>
      <c r="E109" s="5">
        <v>7.0000000000000007E-2</v>
      </c>
      <c r="F109" s="5">
        <f t="shared" si="5"/>
        <v>0.64999999999999991</v>
      </c>
      <c r="G109" s="5">
        <v>0.1</v>
      </c>
      <c r="H109" s="5">
        <v>0.14000000000000001</v>
      </c>
      <c r="I109" s="6" t="s">
        <v>20</v>
      </c>
      <c r="J109" s="5">
        <f t="shared" si="6"/>
        <v>0.24000000000000002</v>
      </c>
      <c r="K109" s="5">
        <v>0.1</v>
      </c>
      <c r="L109" s="6" t="s">
        <v>20</v>
      </c>
      <c r="M109" s="6" t="s">
        <v>20</v>
      </c>
      <c r="N109" s="6" t="s">
        <v>20</v>
      </c>
      <c r="O109" s="5">
        <f t="shared" si="7"/>
        <v>0.1</v>
      </c>
      <c r="P109" s="6" t="s">
        <v>20</v>
      </c>
      <c r="Q109" s="6" t="s">
        <v>20</v>
      </c>
      <c r="R109" s="5">
        <f t="shared" si="8"/>
        <v>0</v>
      </c>
      <c r="S109" s="6" t="s">
        <v>20</v>
      </c>
      <c r="T109" s="6" t="s">
        <v>20</v>
      </c>
      <c r="U109" s="5">
        <v>0.01</v>
      </c>
      <c r="V109" s="14">
        <f t="shared" si="9"/>
        <v>2.7083333333333326</v>
      </c>
    </row>
    <row r="110" spans="1:22" ht="15" x14ac:dyDescent="0.2">
      <c r="A110" s="4">
        <v>626</v>
      </c>
      <c r="B110" s="16" t="s">
        <v>45</v>
      </c>
      <c r="C110" s="5">
        <v>0.34</v>
      </c>
      <c r="D110" s="5">
        <v>0.26</v>
      </c>
      <c r="E110" s="5">
        <v>0.06</v>
      </c>
      <c r="F110" s="5">
        <f t="shared" si="5"/>
        <v>0.66000000000000014</v>
      </c>
      <c r="G110" s="5">
        <v>0.06</v>
      </c>
      <c r="H110" s="5">
        <v>0.12</v>
      </c>
      <c r="I110" s="6" t="s">
        <v>20</v>
      </c>
      <c r="J110" s="5">
        <f t="shared" si="6"/>
        <v>0.18</v>
      </c>
      <c r="K110" s="5">
        <v>0.16</v>
      </c>
      <c r="L110" s="6" t="s">
        <v>20</v>
      </c>
      <c r="M110" s="6" t="s">
        <v>20</v>
      </c>
      <c r="N110" s="6" t="s">
        <v>20</v>
      </c>
      <c r="O110" s="5">
        <f t="shared" si="7"/>
        <v>0.16</v>
      </c>
      <c r="P110" s="6" t="s">
        <v>20</v>
      </c>
      <c r="Q110" s="6" t="s">
        <v>20</v>
      </c>
      <c r="R110" s="5">
        <f t="shared" si="8"/>
        <v>0</v>
      </c>
      <c r="S110" s="6" t="s">
        <v>20</v>
      </c>
      <c r="T110" s="6" t="s">
        <v>20</v>
      </c>
      <c r="U110" s="6" t="s">
        <v>20</v>
      </c>
      <c r="V110" s="14">
        <f t="shared" si="9"/>
        <v>3.6666666666666674</v>
      </c>
    </row>
    <row r="111" spans="1:22" ht="15" x14ac:dyDescent="0.2">
      <c r="A111" s="4">
        <v>619</v>
      </c>
      <c r="B111" s="16" t="s">
        <v>46</v>
      </c>
      <c r="C111" s="5">
        <v>0.32</v>
      </c>
      <c r="D111" s="5">
        <v>0.23</v>
      </c>
      <c r="E111" s="5">
        <v>0.05</v>
      </c>
      <c r="F111" s="5">
        <f t="shared" si="5"/>
        <v>0.60000000000000009</v>
      </c>
      <c r="G111" s="5">
        <v>0.14000000000000001</v>
      </c>
      <c r="H111" s="5">
        <v>0.13</v>
      </c>
      <c r="I111" s="6" t="s">
        <v>20</v>
      </c>
      <c r="J111" s="5">
        <f t="shared" si="6"/>
        <v>0.27</v>
      </c>
      <c r="K111" s="5">
        <v>0.12</v>
      </c>
      <c r="L111" s="6" t="s">
        <v>20</v>
      </c>
      <c r="M111" s="6" t="s">
        <v>20</v>
      </c>
      <c r="N111" s="6" t="s">
        <v>20</v>
      </c>
      <c r="O111" s="5">
        <f t="shared" si="7"/>
        <v>0.12</v>
      </c>
      <c r="P111" s="6" t="s">
        <v>20</v>
      </c>
      <c r="Q111" s="6" t="s">
        <v>20</v>
      </c>
      <c r="R111" s="5">
        <f t="shared" si="8"/>
        <v>0</v>
      </c>
      <c r="S111" s="6" t="s">
        <v>20</v>
      </c>
      <c r="T111" s="6" t="s">
        <v>21</v>
      </c>
      <c r="U111" s="6" t="s">
        <v>20</v>
      </c>
      <c r="V111" s="14">
        <f t="shared" si="9"/>
        <v>2.2222222222222223</v>
      </c>
    </row>
    <row r="112" spans="1:22" x14ac:dyDescent="0.2">
      <c r="A112" s="4">
        <v>620</v>
      </c>
      <c r="B112" s="8" t="s">
        <v>25</v>
      </c>
      <c r="C112" s="5">
        <v>0.36</v>
      </c>
      <c r="D112" s="5">
        <v>0.17</v>
      </c>
      <c r="E112" s="5">
        <v>0.05</v>
      </c>
      <c r="F112" s="5">
        <f t="shared" si="5"/>
        <v>0.58000000000000007</v>
      </c>
      <c r="G112" s="5">
        <v>0.14000000000000001</v>
      </c>
      <c r="H112" s="5">
        <v>0.18</v>
      </c>
      <c r="I112" s="6" t="s">
        <v>20</v>
      </c>
      <c r="J112" s="5">
        <f t="shared" si="6"/>
        <v>0.32</v>
      </c>
      <c r="K112" s="5">
        <v>0.09</v>
      </c>
      <c r="L112" s="6" t="s">
        <v>20</v>
      </c>
      <c r="M112" s="6" t="s">
        <v>20</v>
      </c>
      <c r="N112" s="6" t="s">
        <v>20</v>
      </c>
      <c r="O112" s="5">
        <f t="shared" si="7"/>
        <v>0.09</v>
      </c>
      <c r="P112" s="6" t="s">
        <v>20</v>
      </c>
      <c r="Q112" s="6" t="s">
        <v>20</v>
      </c>
      <c r="R112" s="5">
        <f t="shared" si="8"/>
        <v>0</v>
      </c>
      <c r="S112" s="6" t="s">
        <v>20</v>
      </c>
      <c r="T112" s="6" t="s">
        <v>20</v>
      </c>
      <c r="U112" s="5">
        <v>0.02</v>
      </c>
      <c r="V112" s="14">
        <f t="shared" si="9"/>
        <v>1.8125000000000002</v>
      </c>
    </row>
  </sheetData>
  <phoneticPr fontId="5" type="noConversion"/>
  <pageMargins left="0.69930555555555596" right="0.69930555555555596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90DAA-1751-45EB-87C2-52D66FE4DB3C}">
  <sheetPr codeName="Sheet3"/>
  <dimension ref="A1:R112"/>
  <sheetViews>
    <sheetView workbookViewId="0">
      <pane ySplit="1" topLeftCell="A2" activePane="bottomLeft" state="frozen"/>
      <selection pane="bottomLeft" activeCell="P30" sqref="P30"/>
    </sheetView>
  </sheetViews>
  <sheetFormatPr defaultRowHeight="14.25" x14ac:dyDescent="0.2"/>
  <sheetData>
    <row r="1" spans="1:18" x14ac:dyDescent="0.2">
      <c r="A1" s="12" t="s">
        <v>53</v>
      </c>
      <c r="B1" s="12" t="s">
        <v>54</v>
      </c>
      <c r="C1" s="12" t="s">
        <v>79</v>
      </c>
      <c r="D1" s="12" t="s">
        <v>0</v>
      </c>
      <c r="E1" s="12" t="s">
        <v>55</v>
      </c>
      <c r="F1" s="12" t="s">
        <v>5</v>
      </c>
      <c r="G1" s="12" t="s">
        <v>8</v>
      </c>
      <c r="H1" s="44" t="s">
        <v>90</v>
      </c>
      <c r="I1" s="12" t="s">
        <v>13</v>
      </c>
      <c r="J1" s="44" t="s">
        <v>91</v>
      </c>
      <c r="K1" s="12" t="s">
        <v>16</v>
      </c>
      <c r="L1" s="44" t="s">
        <v>80</v>
      </c>
      <c r="M1" s="44" t="s">
        <v>92</v>
      </c>
      <c r="N1" s="44" t="s">
        <v>93</v>
      </c>
      <c r="O1" s="12" t="s">
        <v>18</v>
      </c>
      <c r="P1" s="12" t="s">
        <v>19</v>
      </c>
      <c r="Q1" t="s">
        <v>56</v>
      </c>
      <c r="R1" t="s">
        <v>79</v>
      </c>
    </row>
    <row r="2" spans="1:18" x14ac:dyDescent="0.2">
      <c r="A2">
        <v>0</v>
      </c>
      <c r="B2">
        <v>17.850000000000001</v>
      </c>
      <c r="C2">
        <v>8.9250000000000007</v>
      </c>
      <c r="D2" s="12">
        <v>601</v>
      </c>
      <c r="E2" t="s">
        <v>57</v>
      </c>
      <c r="F2">
        <v>0.32</v>
      </c>
      <c r="G2">
        <v>0.31</v>
      </c>
      <c r="H2">
        <f>F2+G2</f>
        <v>0.63</v>
      </c>
      <c r="I2">
        <v>0.33999999999999997</v>
      </c>
      <c r="J2">
        <f>H2+I2</f>
        <v>0.97</v>
      </c>
      <c r="K2">
        <v>0</v>
      </c>
      <c r="L2">
        <v>0.03</v>
      </c>
      <c r="M2">
        <f>J2+K2+L2</f>
        <v>1</v>
      </c>
      <c r="N2">
        <v>1</v>
      </c>
      <c r="O2">
        <v>0</v>
      </c>
      <c r="P2">
        <v>0</v>
      </c>
      <c r="Q2">
        <v>1.032258064516129</v>
      </c>
      <c r="R2">
        <v>8.9250000000000007</v>
      </c>
    </row>
    <row r="3" spans="1:18" x14ac:dyDescent="0.2">
      <c r="A3">
        <v>17.850000000000001</v>
      </c>
      <c r="B3">
        <v>35.700000000000003</v>
      </c>
      <c r="C3">
        <v>26.775000000000002</v>
      </c>
      <c r="D3" s="12">
        <v>602</v>
      </c>
      <c r="E3" t="s">
        <v>58</v>
      </c>
      <c r="F3">
        <v>0.43</v>
      </c>
      <c r="G3">
        <v>0.36</v>
      </c>
      <c r="H3">
        <f t="shared" ref="H3:H66" si="0">F3+G3</f>
        <v>0.79</v>
      </c>
      <c r="I3">
        <v>0.18</v>
      </c>
      <c r="J3">
        <f t="shared" ref="J3:J66" si="1">H3+I3</f>
        <v>0.97</v>
      </c>
      <c r="K3">
        <v>0</v>
      </c>
      <c r="L3">
        <v>0.03</v>
      </c>
      <c r="M3">
        <f t="shared" ref="M3:M66" si="2">J3+K3+L3</f>
        <v>1</v>
      </c>
      <c r="N3">
        <v>1</v>
      </c>
      <c r="O3">
        <v>0</v>
      </c>
      <c r="P3">
        <v>0</v>
      </c>
      <c r="Q3">
        <v>1.1944444444444444</v>
      </c>
      <c r="R3">
        <v>26.775000000000002</v>
      </c>
    </row>
    <row r="4" spans="1:18" x14ac:dyDescent="0.2">
      <c r="A4">
        <v>35.700000000000003</v>
      </c>
      <c r="B4">
        <v>53.550000000000004</v>
      </c>
      <c r="C4">
        <v>44.625</v>
      </c>
      <c r="D4" s="12">
        <v>603</v>
      </c>
      <c r="E4" t="s">
        <v>59</v>
      </c>
      <c r="F4">
        <v>0.38999999999999996</v>
      </c>
      <c r="G4">
        <v>0.28999999999999998</v>
      </c>
      <c r="H4">
        <f t="shared" si="0"/>
        <v>0.67999999999999994</v>
      </c>
      <c r="I4">
        <v>0.28999999999999998</v>
      </c>
      <c r="J4">
        <f t="shared" si="1"/>
        <v>0.97</v>
      </c>
      <c r="K4">
        <v>0</v>
      </c>
      <c r="L4">
        <v>0.02</v>
      </c>
      <c r="M4">
        <f t="shared" si="2"/>
        <v>0.99</v>
      </c>
      <c r="N4">
        <v>1</v>
      </c>
      <c r="O4">
        <v>0</v>
      </c>
      <c r="P4">
        <v>0.02</v>
      </c>
      <c r="Q4">
        <v>1.3448275862068966</v>
      </c>
      <c r="R4">
        <v>44.625</v>
      </c>
    </row>
    <row r="5" spans="1:18" x14ac:dyDescent="0.2">
      <c r="A5">
        <v>53.550000000000004</v>
      </c>
      <c r="B5">
        <v>89.25</v>
      </c>
      <c r="C5">
        <v>71.400000000000006</v>
      </c>
      <c r="D5" s="12">
        <v>604</v>
      </c>
      <c r="E5" t="s">
        <v>59</v>
      </c>
      <c r="F5">
        <v>0.39999999999999997</v>
      </c>
      <c r="G5">
        <v>0.25</v>
      </c>
      <c r="H5">
        <f t="shared" si="0"/>
        <v>0.64999999999999991</v>
      </c>
      <c r="I5">
        <v>0.28999999999999998</v>
      </c>
      <c r="J5">
        <f t="shared" si="1"/>
        <v>0.94</v>
      </c>
      <c r="K5">
        <v>0</v>
      </c>
      <c r="L5">
        <v>0.03</v>
      </c>
      <c r="M5">
        <f t="shared" si="2"/>
        <v>0.97</v>
      </c>
      <c r="N5">
        <v>1</v>
      </c>
      <c r="O5">
        <v>0</v>
      </c>
      <c r="P5">
        <v>0.04</v>
      </c>
      <c r="Q5">
        <v>1.5999999999999999</v>
      </c>
      <c r="R5">
        <v>71.400000000000006</v>
      </c>
    </row>
    <row r="6" spans="1:18" x14ac:dyDescent="0.2">
      <c r="A6">
        <v>89.25</v>
      </c>
      <c r="B6">
        <v>107.1071</v>
      </c>
      <c r="C6">
        <v>98.178550000000001</v>
      </c>
      <c r="D6" s="12">
        <v>605</v>
      </c>
      <c r="E6" t="s">
        <v>59</v>
      </c>
      <c r="F6">
        <v>0.45</v>
      </c>
      <c r="G6">
        <v>0.4</v>
      </c>
      <c r="H6">
        <f t="shared" si="0"/>
        <v>0.85000000000000009</v>
      </c>
      <c r="I6">
        <v>0.08</v>
      </c>
      <c r="J6">
        <f t="shared" si="1"/>
        <v>0.93</v>
      </c>
      <c r="K6">
        <v>0</v>
      </c>
      <c r="L6">
        <v>0.04</v>
      </c>
      <c r="M6">
        <f t="shared" si="2"/>
        <v>0.97000000000000008</v>
      </c>
      <c r="N6">
        <v>1</v>
      </c>
      <c r="O6">
        <v>0</v>
      </c>
      <c r="P6">
        <v>0.03</v>
      </c>
      <c r="Q6">
        <v>1.125</v>
      </c>
      <c r="R6">
        <v>98.178550000000001</v>
      </c>
    </row>
    <row r="7" spans="1:18" x14ac:dyDescent="0.2">
      <c r="A7">
        <v>107.1071</v>
      </c>
      <c r="B7">
        <v>124.96420000000001</v>
      </c>
      <c r="C7">
        <v>116.03565</v>
      </c>
      <c r="D7" s="12">
        <v>606</v>
      </c>
      <c r="E7" t="s">
        <v>59</v>
      </c>
      <c r="F7">
        <v>0.36</v>
      </c>
      <c r="G7">
        <v>0.33999999999999997</v>
      </c>
      <c r="H7">
        <f t="shared" si="0"/>
        <v>0.7</v>
      </c>
      <c r="I7">
        <v>0.24000000000000002</v>
      </c>
      <c r="J7">
        <f t="shared" si="1"/>
        <v>0.94</v>
      </c>
      <c r="K7">
        <v>0</v>
      </c>
      <c r="L7">
        <v>0.03</v>
      </c>
      <c r="M7">
        <f t="shared" si="2"/>
        <v>0.97</v>
      </c>
      <c r="N7">
        <v>1</v>
      </c>
      <c r="O7">
        <v>0</v>
      </c>
      <c r="P7">
        <v>0.04</v>
      </c>
      <c r="Q7">
        <v>1.0588235294117647</v>
      </c>
      <c r="R7">
        <v>116.03565</v>
      </c>
    </row>
    <row r="8" spans="1:18" x14ac:dyDescent="0.2">
      <c r="A8">
        <v>124.96420000000001</v>
      </c>
      <c r="B8">
        <v>142.82130000000001</v>
      </c>
      <c r="C8">
        <v>133.89275000000001</v>
      </c>
      <c r="D8" s="12">
        <v>607</v>
      </c>
      <c r="E8" t="s">
        <v>59</v>
      </c>
      <c r="F8">
        <v>0.35</v>
      </c>
      <c r="G8">
        <v>0.27</v>
      </c>
      <c r="H8">
        <f t="shared" si="0"/>
        <v>0.62</v>
      </c>
      <c r="I8">
        <v>0.33999999999999997</v>
      </c>
      <c r="J8">
        <f t="shared" si="1"/>
        <v>0.96</v>
      </c>
      <c r="K8">
        <v>0</v>
      </c>
      <c r="L8">
        <v>0.03</v>
      </c>
      <c r="M8">
        <f t="shared" si="2"/>
        <v>0.99</v>
      </c>
      <c r="N8">
        <v>1</v>
      </c>
      <c r="O8">
        <v>0</v>
      </c>
      <c r="P8">
        <v>0.02</v>
      </c>
      <c r="Q8">
        <v>1.2962962962962961</v>
      </c>
      <c r="R8">
        <v>133.89275000000001</v>
      </c>
    </row>
    <row r="9" spans="1:18" x14ac:dyDescent="0.2">
      <c r="A9">
        <v>142.82130000000001</v>
      </c>
      <c r="B9">
        <v>160.67840000000001</v>
      </c>
      <c r="C9">
        <v>151.74985000000001</v>
      </c>
      <c r="D9" s="12">
        <v>608</v>
      </c>
      <c r="E9" t="s">
        <v>59</v>
      </c>
      <c r="F9">
        <v>0.36</v>
      </c>
      <c r="G9">
        <v>0.28999999999999998</v>
      </c>
      <c r="H9">
        <f t="shared" si="0"/>
        <v>0.64999999999999991</v>
      </c>
      <c r="I9">
        <v>0.28999999999999998</v>
      </c>
      <c r="J9">
        <f t="shared" si="1"/>
        <v>0.94</v>
      </c>
      <c r="K9">
        <v>0</v>
      </c>
      <c r="L9">
        <v>0.02</v>
      </c>
      <c r="M9">
        <f t="shared" si="2"/>
        <v>0.96</v>
      </c>
      <c r="N9">
        <v>1</v>
      </c>
      <c r="O9">
        <v>0</v>
      </c>
      <c r="P9">
        <v>0.03</v>
      </c>
      <c r="Q9">
        <v>1.2413793103448276</v>
      </c>
      <c r="R9">
        <v>151.74985000000001</v>
      </c>
    </row>
    <row r="10" spans="1:18" x14ac:dyDescent="0.2">
      <c r="A10">
        <v>160.67840000000001</v>
      </c>
      <c r="B10">
        <v>178.53550000000001</v>
      </c>
      <c r="C10">
        <v>169.60695000000001</v>
      </c>
      <c r="D10" s="12">
        <v>609</v>
      </c>
      <c r="E10" t="s">
        <v>60</v>
      </c>
      <c r="F10">
        <v>0.42</v>
      </c>
      <c r="G10">
        <v>0.35</v>
      </c>
      <c r="H10">
        <f t="shared" si="0"/>
        <v>0.77</v>
      </c>
      <c r="I10">
        <v>0.18</v>
      </c>
      <c r="J10">
        <f t="shared" si="1"/>
        <v>0.95</v>
      </c>
      <c r="K10">
        <v>0</v>
      </c>
      <c r="L10">
        <v>0.03</v>
      </c>
      <c r="M10">
        <f t="shared" si="2"/>
        <v>0.98</v>
      </c>
      <c r="N10">
        <v>1</v>
      </c>
      <c r="O10">
        <v>0</v>
      </c>
      <c r="P10">
        <v>0.02</v>
      </c>
      <c r="Q10">
        <v>1.2</v>
      </c>
      <c r="R10">
        <v>169.60695000000001</v>
      </c>
    </row>
    <row r="11" spans="1:18" x14ac:dyDescent="0.2">
      <c r="A11">
        <v>178.53550000000001</v>
      </c>
      <c r="B11">
        <v>196.39260000000002</v>
      </c>
      <c r="C11">
        <v>187.46405000000001</v>
      </c>
      <c r="D11" s="12">
        <v>610</v>
      </c>
      <c r="E11" t="s">
        <v>58</v>
      </c>
      <c r="F11">
        <v>0.30000000000000004</v>
      </c>
      <c r="G11">
        <v>0.31</v>
      </c>
      <c r="H11">
        <f t="shared" si="0"/>
        <v>0.6100000000000001</v>
      </c>
      <c r="I11">
        <v>0.32</v>
      </c>
      <c r="J11">
        <f t="shared" si="1"/>
        <v>0.93000000000000016</v>
      </c>
      <c r="K11">
        <v>0</v>
      </c>
      <c r="L11">
        <v>0.03</v>
      </c>
      <c r="M11">
        <f t="shared" si="2"/>
        <v>0.96000000000000019</v>
      </c>
      <c r="N11">
        <v>1</v>
      </c>
      <c r="O11">
        <v>0</v>
      </c>
      <c r="P11">
        <v>0.04</v>
      </c>
      <c r="Q11">
        <v>0.96774193548387111</v>
      </c>
      <c r="R11">
        <v>187.46405000000001</v>
      </c>
    </row>
    <row r="12" spans="1:18" x14ac:dyDescent="0.2">
      <c r="A12">
        <v>196.39260000000002</v>
      </c>
      <c r="B12">
        <v>214.24970000000002</v>
      </c>
      <c r="C12">
        <v>205.32115000000002</v>
      </c>
      <c r="D12" s="12" t="s">
        <v>22</v>
      </c>
      <c r="E12" t="s">
        <v>60</v>
      </c>
      <c r="F12">
        <v>0.41000000000000003</v>
      </c>
      <c r="G12">
        <v>0.33000000000000007</v>
      </c>
      <c r="H12">
        <f t="shared" si="0"/>
        <v>0.7400000000000001</v>
      </c>
      <c r="I12">
        <v>0.21</v>
      </c>
      <c r="J12">
        <f t="shared" si="1"/>
        <v>0.95000000000000007</v>
      </c>
      <c r="K12">
        <v>0</v>
      </c>
      <c r="L12">
        <v>0.03</v>
      </c>
      <c r="M12">
        <f t="shared" si="2"/>
        <v>0.98000000000000009</v>
      </c>
      <c r="N12">
        <v>1</v>
      </c>
      <c r="O12">
        <v>0</v>
      </c>
      <c r="P12">
        <v>0.02</v>
      </c>
      <c r="Q12">
        <v>1.2424242424242422</v>
      </c>
      <c r="R12">
        <v>205.32115000000002</v>
      </c>
    </row>
    <row r="13" spans="1:18" x14ac:dyDescent="0.2">
      <c r="A13">
        <v>214.24970000000002</v>
      </c>
      <c r="B13">
        <v>232.10680000000002</v>
      </c>
      <c r="C13">
        <v>223.17825000000002</v>
      </c>
      <c r="D13" s="12">
        <v>611</v>
      </c>
      <c r="E13" t="s">
        <v>59</v>
      </c>
      <c r="F13">
        <v>0.43</v>
      </c>
      <c r="G13">
        <v>0.33</v>
      </c>
      <c r="H13">
        <f t="shared" si="0"/>
        <v>0.76</v>
      </c>
      <c r="I13">
        <v>0.22</v>
      </c>
      <c r="J13">
        <f t="shared" si="1"/>
        <v>0.98</v>
      </c>
      <c r="K13">
        <v>0</v>
      </c>
      <c r="L13">
        <v>0</v>
      </c>
      <c r="M13">
        <f t="shared" si="2"/>
        <v>0.98</v>
      </c>
      <c r="N13">
        <v>1</v>
      </c>
      <c r="O13">
        <v>0</v>
      </c>
      <c r="P13">
        <v>0.01</v>
      </c>
      <c r="Q13">
        <v>1.303030303030303</v>
      </c>
      <c r="R13">
        <v>223.17825000000002</v>
      </c>
    </row>
    <row r="14" spans="1:18" x14ac:dyDescent="0.2">
      <c r="A14">
        <v>232.10680000000002</v>
      </c>
      <c r="B14">
        <v>249.96390000000002</v>
      </c>
      <c r="C14">
        <v>241.03535000000002</v>
      </c>
      <c r="D14" s="12">
        <v>612</v>
      </c>
      <c r="E14" t="s">
        <v>59</v>
      </c>
      <c r="F14">
        <v>0.45000000000000007</v>
      </c>
      <c r="G14">
        <v>0.32000000000000006</v>
      </c>
      <c r="H14">
        <f t="shared" si="0"/>
        <v>0.77000000000000013</v>
      </c>
      <c r="I14">
        <v>0.21</v>
      </c>
      <c r="J14">
        <f t="shared" si="1"/>
        <v>0.98000000000000009</v>
      </c>
      <c r="K14">
        <v>0</v>
      </c>
      <c r="L14">
        <v>0</v>
      </c>
      <c r="M14">
        <f t="shared" si="2"/>
        <v>0.98000000000000009</v>
      </c>
      <c r="N14">
        <v>1</v>
      </c>
      <c r="O14">
        <v>0</v>
      </c>
      <c r="P14">
        <v>0.02</v>
      </c>
      <c r="Q14">
        <v>1.40625</v>
      </c>
      <c r="R14">
        <v>241.03535000000002</v>
      </c>
    </row>
    <row r="15" spans="1:18" x14ac:dyDescent="0.2">
      <c r="A15">
        <v>249.96390000000002</v>
      </c>
      <c r="B15">
        <v>267.82100000000003</v>
      </c>
      <c r="C15">
        <v>258.89245000000005</v>
      </c>
      <c r="D15" s="12">
        <v>613</v>
      </c>
      <c r="E15" t="s">
        <v>59</v>
      </c>
      <c r="F15">
        <v>0.32</v>
      </c>
      <c r="G15">
        <v>0.3</v>
      </c>
      <c r="H15">
        <f t="shared" si="0"/>
        <v>0.62</v>
      </c>
      <c r="I15">
        <v>0.34</v>
      </c>
      <c r="J15">
        <f t="shared" si="1"/>
        <v>0.96</v>
      </c>
      <c r="K15">
        <v>0</v>
      </c>
      <c r="L15">
        <v>0</v>
      </c>
      <c r="M15">
        <f t="shared" si="2"/>
        <v>0.96</v>
      </c>
      <c r="N15">
        <v>1</v>
      </c>
      <c r="O15">
        <v>0</v>
      </c>
      <c r="P15">
        <v>0.04</v>
      </c>
      <c r="Q15">
        <v>1.0666666666666667</v>
      </c>
      <c r="R15">
        <v>258.89245000000005</v>
      </c>
    </row>
    <row r="16" spans="1:18" x14ac:dyDescent="0.2">
      <c r="A16">
        <v>267.82100000000003</v>
      </c>
      <c r="B16">
        <v>285.67810000000003</v>
      </c>
      <c r="C16">
        <v>276.74955</v>
      </c>
      <c r="D16" s="12">
        <v>614</v>
      </c>
      <c r="E16" t="s">
        <v>61</v>
      </c>
      <c r="F16">
        <v>0.39999999999999997</v>
      </c>
      <c r="G16">
        <v>0.33</v>
      </c>
      <c r="H16">
        <f t="shared" si="0"/>
        <v>0.73</v>
      </c>
      <c r="I16">
        <v>0.25</v>
      </c>
      <c r="J16">
        <f t="shared" si="1"/>
        <v>0.98</v>
      </c>
      <c r="K16">
        <v>0</v>
      </c>
      <c r="L16">
        <v>0</v>
      </c>
      <c r="M16">
        <f t="shared" si="2"/>
        <v>0.98</v>
      </c>
      <c r="N16">
        <v>1</v>
      </c>
      <c r="O16">
        <v>0</v>
      </c>
      <c r="P16">
        <v>0.03</v>
      </c>
      <c r="Q16">
        <v>1.2121212121212119</v>
      </c>
      <c r="R16">
        <v>276.74955</v>
      </c>
    </row>
    <row r="17" spans="1:18" x14ac:dyDescent="0.2">
      <c r="A17">
        <v>285.67810000000003</v>
      </c>
      <c r="B17">
        <v>303.53520000000003</v>
      </c>
      <c r="C17">
        <v>294.60665000000006</v>
      </c>
      <c r="D17" s="12">
        <v>615</v>
      </c>
      <c r="E17" t="s">
        <v>59</v>
      </c>
      <c r="F17">
        <v>0.27</v>
      </c>
      <c r="G17">
        <v>0.28000000000000003</v>
      </c>
      <c r="H17">
        <f t="shared" si="0"/>
        <v>0.55000000000000004</v>
      </c>
      <c r="I17">
        <v>0.39999999999999997</v>
      </c>
      <c r="J17">
        <f t="shared" si="1"/>
        <v>0.95</v>
      </c>
      <c r="K17">
        <v>0</v>
      </c>
      <c r="L17">
        <v>0.03</v>
      </c>
      <c r="M17">
        <f t="shared" si="2"/>
        <v>0.98</v>
      </c>
      <c r="N17">
        <v>1</v>
      </c>
      <c r="O17">
        <v>0</v>
      </c>
      <c r="P17">
        <v>0.02</v>
      </c>
      <c r="Q17">
        <v>0.9642857142857143</v>
      </c>
      <c r="R17">
        <v>294.60665000000006</v>
      </c>
    </row>
    <row r="18" spans="1:18" x14ac:dyDescent="0.2">
      <c r="A18">
        <v>303.53520000000003</v>
      </c>
      <c r="B18">
        <v>321.39230000000003</v>
      </c>
      <c r="C18">
        <v>312.46375</v>
      </c>
      <c r="D18" s="12">
        <v>616</v>
      </c>
      <c r="E18" t="s">
        <v>62</v>
      </c>
      <c r="F18">
        <v>0.58000000000000007</v>
      </c>
      <c r="G18">
        <v>0.30000000000000004</v>
      </c>
      <c r="H18">
        <f t="shared" si="0"/>
        <v>0.88000000000000012</v>
      </c>
      <c r="I18">
        <v>0.11</v>
      </c>
      <c r="J18">
        <f t="shared" si="1"/>
        <v>0.9900000000000001</v>
      </c>
      <c r="K18">
        <v>0</v>
      </c>
      <c r="L18">
        <v>0</v>
      </c>
      <c r="M18">
        <f t="shared" si="2"/>
        <v>0.9900000000000001</v>
      </c>
      <c r="N18">
        <v>1</v>
      </c>
      <c r="O18">
        <v>0</v>
      </c>
      <c r="P18">
        <v>0</v>
      </c>
      <c r="Q18">
        <v>1.9333333333333333</v>
      </c>
      <c r="R18">
        <v>312.46375</v>
      </c>
    </row>
    <row r="19" spans="1:18" x14ac:dyDescent="0.2">
      <c r="A19">
        <v>321.39230000000003</v>
      </c>
      <c r="B19">
        <v>339.24940000000004</v>
      </c>
      <c r="C19">
        <v>330.32085000000006</v>
      </c>
      <c r="D19" s="12">
        <v>624</v>
      </c>
      <c r="E19" t="s">
        <v>63</v>
      </c>
      <c r="F19">
        <v>0.52</v>
      </c>
      <c r="G19">
        <v>0.39</v>
      </c>
      <c r="H19">
        <f t="shared" si="0"/>
        <v>0.91</v>
      </c>
      <c r="I19">
        <v>0.09</v>
      </c>
      <c r="J19">
        <f t="shared" si="1"/>
        <v>1</v>
      </c>
      <c r="K19">
        <v>0</v>
      </c>
      <c r="L19">
        <v>0</v>
      </c>
      <c r="M19">
        <f t="shared" si="2"/>
        <v>1</v>
      </c>
      <c r="N19">
        <v>1</v>
      </c>
      <c r="O19">
        <v>0</v>
      </c>
      <c r="P19">
        <v>0</v>
      </c>
      <c r="Q19">
        <v>1.3333333333333333</v>
      </c>
      <c r="R19">
        <v>330.32085000000006</v>
      </c>
    </row>
    <row r="20" spans="1:18" x14ac:dyDescent="0.2">
      <c r="A20">
        <v>339.24940000000004</v>
      </c>
      <c r="B20">
        <v>357.10650000000004</v>
      </c>
      <c r="C20">
        <v>348.17795000000001</v>
      </c>
      <c r="D20" s="12">
        <v>621</v>
      </c>
      <c r="E20" t="s">
        <v>63</v>
      </c>
      <c r="F20">
        <v>0.54</v>
      </c>
      <c r="G20">
        <v>0.14000000000000001</v>
      </c>
      <c r="H20">
        <f t="shared" si="0"/>
        <v>0.68</v>
      </c>
      <c r="I20">
        <v>0.32</v>
      </c>
      <c r="J20">
        <f t="shared" si="1"/>
        <v>1</v>
      </c>
      <c r="K20">
        <v>0</v>
      </c>
      <c r="L20">
        <v>0</v>
      </c>
      <c r="M20">
        <f t="shared" si="2"/>
        <v>1</v>
      </c>
      <c r="N20">
        <v>1</v>
      </c>
      <c r="O20">
        <v>0</v>
      </c>
      <c r="P20">
        <v>0.01</v>
      </c>
      <c r="Q20">
        <v>3.8571428571428572</v>
      </c>
      <c r="R20">
        <v>348.17795000000001</v>
      </c>
    </row>
    <row r="21" spans="1:18" x14ac:dyDescent="0.2">
      <c r="A21">
        <v>357.10650000000004</v>
      </c>
      <c r="B21">
        <v>374.96360000000004</v>
      </c>
      <c r="C21">
        <v>366.03505000000007</v>
      </c>
      <c r="D21" s="12">
        <v>625</v>
      </c>
      <c r="E21" t="s">
        <v>63</v>
      </c>
      <c r="F21">
        <v>0.6100000000000001</v>
      </c>
      <c r="G21">
        <v>0.29000000000000004</v>
      </c>
      <c r="H21">
        <f t="shared" si="0"/>
        <v>0.90000000000000013</v>
      </c>
      <c r="I21">
        <v>0.09</v>
      </c>
      <c r="J21">
        <f t="shared" si="1"/>
        <v>0.9900000000000001</v>
      </c>
      <c r="K21">
        <v>0</v>
      </c>
      <c r="L21">
        <v>0</v>
      </c>
      <c r="M21">
        <f t="shared" si="2"/>
        <v>0.9900000000000001</v>
      </c>
      <c r="N21">
        <v>1</v>
      </c>
      <c r="O21">
        <v>0</v>
      </c>
      <c r="P21">
        <v>0</v>
      </c>
      <c r="Q21">
        <v>2.103448275862069</v>
      </c>
      <c r="R21">
        <v>366.03505000000007</v>
      </c>
    </row>
    <row r="22" spans="1:18" x14ac:dyDescent="0.2">
      <c r="A22">
        <v>374.96360000000004</v>
      </c>
      <c r="B22">
        <v>392.82070000000004</v>
      </c>
      <c r="C22">
        <v>383.89215000000002</v>
      </c>
      <c r="D22" s="12">
        <v>622</v>
      </c>
      <c r="E22" t="s">
        <v>63</v>
      </c>
      <c r="F22">
        <v>0.5</v>
      </c>
      <c r="G22">
        <v>0.2</v>
      </c>
      <c r="H22">
        <f t="shared" si="0"/>
        <v>0.7</v>
      </c>
      <c r="I22">
        <v>0.3</v>
      </c>
      <c r="J22">
        <f t="shared" si="1"/>
        <v>1</v>
      </c>
      <c r="K22">
        <v>0</v>
      </c>
      <c r="L22">
        <v>0</v>
      </c>
      <c r="M22">
        <f t="shared" si="2"/>
        <v>1</v>
      </c>
      <c r="N22">
        <v>1</v>
      </c>
      <c r="O22">
        <v>0</v>
      </c>
      <c r="P22">
        <v>0</v>
      </c>
      <c r="Q22">
        <v>2.5</v>
      </c>
      <c r="R22">
        <v>383.89215000000002</v>
      </c>
    </row>
    <row r="23" spans="1:18" x14ac:dyDescent="0.2">
      <c r="A23">
        <v>392.82070000000004</v>
      </c>
      <c r="B23">
        <v>410.67780000000005</v>
      </c>
      <c r="C23">
        <v>401.74925000000007</v>
      </c>
      <c r="D23" s="12">
        <v>618</v>
      </c>
      <c r="E23" t="s">
        <v>63</v>
      </c>
      <c r="F23">
        <v>0.67</v>
      </c>
      <c r="G23">
        <v>0.15</v>
      </c>
      <c r="H23">
        <f t="shared" si="0"/>
        <v>0.82000000000000006</v>
      </c>
      <c r="I23">
        <v>0.17</v>
      </c>
      <c r="J23">
        <f t="shared" si="1"/>
        <v>0.9900000000000001</v>
      </c>
      <c r="K23">
        <v>0</v>
      </c>
      <c r="L23">
        <v>0</v>
      </c>
      <c r="M23">
        <f t="shared" si="2"/>
        <v>0.9900000000000001</v>
      </c>
      <c r="N23">
        <v>1</v>
      </c>
      <c r="O23">
        <v>0</v>
      </c>
      <c r="P23">
        <v>0.01</v>
      </c>
      <c r="Q23">
        <v>4.4666666666666668</v>
      </c>
      <c r="R23">
        <v>401.74925000000007</v>
      </c>
    </row>
    <row r="24" spans="1:18" x14ac:dyDescent="0.2">
      <c r="A24">
        <v>410.67780000000005</v>
      </c>
      <c r="B24">
        <v>428.53490000000005</v>
      </c>
      <c r="C24">
        <v>419.60635000000002</v>
      </c>
      <c r="D24" s="12">
        <v>623</v>
      </c>
      <c r="E24" t="s">
        <v>63</v>
      </c>
      <c r="F24">
        <v>0.47</v>
      </c>
      <c r="G24">
        <v>0.22</v>
      </c>
      <c r="H24">
        <f t="shared" si="0"/>
        <v>0.69</v>
      </c>
      <c r="I24">
        <v>0.31</v>
      </c>
      <c r="J24">
        <f t="shared" si="1"/>
        <v>1</v>
      </c>
      <c r="K24">
        <v>0</v>
      </c>
      <c r="L24">
        <v>0</v>
      </c>
      <c r="M24">
        <f t="shared" si="2"/>
        <v>1</v>
      </c>
      <c r="N24">
        <v>1</v>
      </c>
      <c r="O24">
        <v>0</v>
      </c>
      <c r="P24">
        <v>0.01</v>
      </c>
      <c r="Q24">
        <v>2.1363636363636362</v>
      </c>
      <c r="R24">
        <v>419.60635000000002</v>
      </c>
    </row>
    <row r="25" spans="1:18" x14ac:dyDescent="0.2">
      <c r="A25">
        <v>428.53490000000005</v>
      </c>
      <c r="B25">
        <v>446.39200000000005</v>
      </c>
      <c r="C25">
        <v>437.46345000000008</v>
      </c>
      <c r="D25" s="12">
        <v>617</v>
      </c>
      <c r="E25" t="s">
        <v>57</v>
      </c>
      <c r="F25">
        <v>0.53</v>
      </c>
      <c r="G25">
        <v>0.34</v>
      </c>
      <c r="H25">
        <f t="shared" si="0"/>
        <v>0.87000000000000011</v>
      </c>
      <c r="I25">
        <v>0.11</v>
      </c>
      <c r="J25">
        <f t="shared" si="1"/>
        <v>0.98000000000000009</v>
      </c>
      <c r="K25">
        <v>0</v>
      </c>
      <c r="L25">
        <v>0</v>
      </c>
      <c r="M25">
        <f t="shared" si="2"/>
        <v>0.98000000000000009</v>
      </c>
      <c r="N25">
        <v>1</v>
      </c>
      <c r="O25">
        <v>0</v>
      </c>
      <c r="P25">
        <v>0.01</v>
      </c>
      <c r="Q25">
        <v>1.5588235294117647</v>
      </c>
      <c r="R25">
        <v>437.46345000000008</v>
      </c>
    </row>
    <row r="26" spans="1:18" x14ac:dyDescent="0.2">
      <c r="A26">
        <v>446.39200000000005</v>
      </c>
      <c r="B26">
        <v>464.24910000000006</v>
      </c>
      <c r="C26">
        <v>455.32055000000003</v>
      </c>
      <c r="D26" s="12">
        <v>627</v>
      </c>
      <c r="E26" t="s">
        <v>64</v>
      </c>
      <c r="F26">
        <v>0.64999999999999991</v>
      </c>
      <c r="G26">
        <v>0.24000000000000002</v>
      </c>
      <c r="H26">
        <f t="shared" si="0"/>
        <v>0.8899999999999999</v>
      </c>
      <c r="I26">
        <v>0.1</v>
      </c>
      <c r="J26">
        <f t="shared" si="1"/>
        <v>0.98999999999999988</v>
      </c>
      <c r="K26">
        <v>0</v>
      </c>
      <c r="L26">
        <v>0</v>
      </c>
      <c r="M26">
        <f t="shared" si="2"/>
        <v>0.98999999999999988</v>
      </c>
      <c r="N26">
        <v>1</v>
      </c>
      <c r="O26">
        <v>0</v>
      </c>
      <c r="P26">
        <v>0.01</v>
      </c>
      <c r="Q26">
        <v>2.7083333333333326</v>
      </c>
      <c r="R26">
        <v>455.32055000000003</v>
      </c>
    </row>
    <row r="27" spans="1:18" x14ac:dyDescent="0.2">
      <c r="A27">
        <v>464.24910000000006</v>
      </c>
      <c r="B27">
        <v>482.10620000000006</v>
      </c>
      <c r="C27">
        <v>473.17765000000009</v>
      </c>
      <c r="D27" s="12">
        <v>626</v>
      </c>
      <c r="E27" t="s">
        <v>65</v>
      </c>
      <c r="F27">
        <v>0.66000000000000014</v>
      </c>
      <c r="G27">
        <v>0.18</v>
      </c>
      <c r="H27">
        <f t="shared" si="0"/>
        <v>0.84000000000000008</v>
      </c>
      <c r="I27">
        <v>0.16</v>
      </c>
      <c r="J27">
        <f t="shared" si="1"/>
        <v>1</v>
      </c>
      <c r="K27">
        <v>0</v>
      </c>
      <c r="L27">
        <v>0</v>
      </c>
      <c r="M27">
        <f t="shared" si="2"/>
        <v>1</v>
      </c>
      <c r="N27">
        <v>1</v>
      </c>
      <c r="O27">
        <v>0</v>
      </c>
      <c r="P27">
        <v>0</v>
      </c>
      <c r="Q27">
        <v>3.6666666666666674</v>
      </c>
      <c r="R27">
        <v>473.17765000000009</v>
      </c>
    </row>
    <row r="28" spans="1:18" x14ac:dyDescent="0.2">
      <c r="A28">
        <v>482.10620000000006</v>
      </c>
      <c r="B28">
        <v>499.96330000000006</v>
      </c>
      <c r="C28">
        <v>491.03475000000003</v>
      </c>
      <c r="D28" s="12">
        <v>619</v>
      </c>
      <c r="E28" t="s">
        <v>66</v>
      </c>
      <c r="F28">
        <v>0.60000000000000009</v>
      </c>
      <c r="G28">
        <v>0.27</v>
      </c>
      <c r="H28">
        <f t="shared" si="0"/>
        <v>0.87000000000000011</v>
      </c>
      <c r="I28">
        <v>0.12</v>
      </c>
      <c r="J28">
        <f t="shared" si="1"/>
        <v>0.9900000000000001</v>
      </c>
      <c r="K28">
        <v>0</v>
      </c>
      <c r="L28">
        <v>0</v>
      </c>
      <c r="M28">
        <f t="shared" si="2"/>
        <v>0.9900000000000001</v>
      </c>
      <c r="N28">
        <v>1</v>
      </c>
      <c r="O28">
        <v>0</v>
      </c>
      <c r="P28">
        <v>0</v>
      </c>
      <c r="Q28">
        <v>2.2222222222222223</v>
      </c>
      <c r="R28">
        <v>491.03475000000003</v>
      </c>
    </row>
    <row r="29" spans="1:18" x14ac:dyDescent="0.2">
      <c r="A29">
        <v>499.96330000000006</v>
      </c>
      <c r="B29">
        <v>517.81330000000003</v>
      </c>
      <c r="C29">
        <v>508.88830000000007</v>
      </c>
      <c r="D29" s="12">
        <v>620</v>
      </c>
      <c r="E29" t="s">
        <v>57</v>
      </c>
      <c r="F29">
        <v>0.58000000000000007</v>
      </c>
      <c r="G29">
        <v>0.32</v>
      </c>
      <c r="H29">
        <f t="shared" si="0"/>
        <v>0.90000000000000013</v>
      </c>
      <c r="I29">
        <v>0.09</v>
      </c>
      <c r="J29">
        <f t="shared" si="1"/>
        <v>0.9900000000000001</v>
      </c>
      <c r="K29">
        <v>0</v>
      </c>
      <c r="L29">
        <v>0</v>
      </c>
      <c r="M29">
        <f t="shared" si="2"/>
        <v>0.9900000000000001</v>
      </c>
      <c r="N29">
        <v>1</v>
      </c>
      <c r="O29">
        <v>0</v>
      </c>
      <c r="P29">
        <v>0.02</v>
      </c>
      <c r="Q29">
        <v>1.8125000000000002</v>
      </c>
      <c r="R29">
        <v>508.88830000000007</v>
      </c>
    </row>
    <row r="30" spans="1:18" x14ac:dyDescent="0.2">
      <c r="A30">
        <v>517.81330000000003</v>
      </c>
      <c r="B30">
        <v>561.28330000000005</v>
      </c>
      <c r="C30">
        <v>539.54830000000004</v>
      </c>
      <c r="D30">
        <v>516</v>
      </c>
      <c r="E30" t="s">
        <v>58</v>
      </c>
      <c r="F30">
        <v>0.51</v>
      </c>
      <c r="G30">
        <v>0.37</v>
      </c>
      <c r="H30">
        <f t="shared" si="0"/>
        <v>0.88</v>
      </c>
      <c r="I30">
        <v>0.08</v>
      </c>
      <c r="J30">
        <f t="shared" si="1"/>
        <v>0.96</v>
      </c>
      <c r="K30">
        <v>0</v>
      </c>
      <c r="L30">
        <v>0.04</v>
      </c>
      <c r="M30">
        <f t="shared" si="2"/>
        <v>1</v>
      </c>
      <c r="N30">
        <v>1</v>
      </c>
      <c r="O30">
        <v>0</v>
      </c>
      <c r="P30">
        <v>0</v>
      </c>
      <c r="Q30">
        <v>1.3783783783783785</v>
      </c>
      <c r="R30">
        <v>539.54830000000004</v>
      </c>
    </row>
    <row r="31" spans="1:18" x14ac:dyDescent="0.2">
      <c r="A31">
        <v>561.28330000000005</v>
      </c>
      <c r="B31">
        <v>604.75330000000008</v>
      </c>
      <c r="C31">
        <v>583.01830000000007</v>
      </c>
      <c r="D31">
        <v>502</v>
      </c>
      <c r="E31" t="s">
        <v>58</v>
      </c>
      <c r="F31">
        <v>0.38999999999999996</v>
      </c>
      <c r="G31">
        <v>0.33</v>
      </c>
      <c r="H31">
        <f t="shared" si="0"/>
        <v>0.72</v>
      </c>
      <c r="I31">
        <v>0.26</v>
      </c>
      <c r="J31">
        <f t="shared" si="1"/>
        <v>0.98</v>
      </c>
      <c r="K31">
        <v>0</v>
      </c>
      <c r="L31">
        <v>0</v>
      </c>
      <c r="M31">
        <f t="shared" si="2"/>
        <v>0.98</v>
      </c>
      <c r="N31">
        <v>1</v>
      </c>
      <c r="O31">
        <v>0.02</v>
      </c>
      <c r="P31">
        <v>0</v>
      </c>
      <c r="Q31">
        <v>1.1818181818181817</v>
      </c>
      <c r="R31">
        <v>583.01830000000007</v>
      </c>
    </row>
    <row r="32" spans="1:18" x14ac:dyDescent="0.2">
      <c r="A32">
        <v>604.75330000000008</v>
      </c>
      <c r="B32">
        <v>648.22330000000011</v>
      </c>
      <c r="C32">
        <v>626.48830000000009</v>
      </c>
      <c r="D32">
        <v>514</v>
      </c>
      <c r="E32" t="s">
        <v>63</v>
      </c>
      <c r="F32">
        <v>0.56000000000000005</v>
      </c>
      <c r="G32">
        <v>0.31</v>
      </c>
      <c r="H32">
        <f t="shared" si="0"/>
        <v>0.87000000000000011</v>
      </c>
      <c r="I32">
        <v>0.13</v>
      </c>
      <c r="J32">
        <f t="shared" si="1"/>
        <v>1</v>
      </c>
      <c r="K32">
        <v>0</v>
      </c>
      <c r="L32">
        <v>0</v>
      </c>
      <c r="M32">
        <f t="shared" si="2"/>
        <v>1</v>
      </c>
      <c r="N32">
        <v>1</v>
      </c>
      <c r="O32">
        <v>0</v>
      </c>
      <c r="P32">
        <v>0</v>
      </c>
      <c r="Q32">
        <v>1.806451612903226</v>
      </c>
      <c r="R32">
        <v>626.48830000000009</v>
      </c>
    </row>
    <row r="33" spans="1:18" x14ac:dyDescent="0.2">
      <c r="A33">
        <v>648.22330000000011</v>
      </c>
      <c r="B33">
        <v>691.69330000000014</v>
      </c>
      <c r="C33">
        <v>669.95830000000012</v>
      </c>
      <c r="D33">
        <v>501</v>
      </c>
      <c r="E33" t="s">
        <v>58</v>
      </c>
      <c r="F33">
        <v>0.46</v>
      </c>
      <c r="G33">
        <v>0.4</v>
      </c>
      <c r="H33">
        <f t="shared" si="0"/>
        <v>0.8600000000000001</v>
      </c>
      <c r="I33">
        <v>0.13</v>
      </c>
      <c r="J33">
        <f t="shared" si="1"/>
        <v>0.9900000000000001</v>
      </c>
      <c r="K33">
        <v>0</v>
      </c>
      <c r="L33">
        <v>0</v>
      </c>
      <c r="M33">
        <f t="shared" si="2"/>
        <v>0.9900000000000001</v>
      </c>
      <c r="N33">
        <v>1</v>
      </c>
      <c r="O33">
        <v>0.02</v>
      </c>
      <c r="P33">
        <v>0</v>
      </c>
      <c r="Q33">
        <v>1.1499999999999999</v>
      </c>
      <c r="R33">
        <v>669.95830000000012</v>
      </c>
    </row>
    <row r="34" spans="1:18" x14ac:dyDescent="0.2">
      <c r="A34">
        <v>691.69330000000014</v>
      </c>
      <c r="B34">
        <v>735.16330000000016</v>
      </c>
      <c r="C34">
        <v>713.42830000000015</v>
      </c>
      <c r="D34">
        <v>508</v>
      </c>
      <c r="E34" t="s">
        <v>63</v>
      </c>
      <c r="F34">
        <v>0.58000000000000007</v>
      </c>
      <c r="G34">
        <v>0.28000000000000003</v>
      </c>
      <c r="H34">
        <f t="shared" si="0"/>
        <v>0.8600000000000001</v>
      </c>
      <c r="I34">
        <v>0.13</v>
      </c>
      <c r="J34">
        <f t="shared" si="1"/>
        <v>0.9900000000000001</v>
      </c>
      <c r="K34">
        <v>0</v>
      </c>
      <c r="L34">
        <v>0</v>
      </c>
      <c r="M34">
        <f t="shared" si="2"/>
        <v>0.9900000000000001</v>
      </c>
      <c r="N34">
        <v>1</v>
      </c>
      <c r="O34">
        <v>0</v>
      </c>
      <c r="P34">
        <v>0</v>
      </c>
      <c r="Q34">
        <v>2.0714285714285716</v>
      </c>
      <c r="R34">
        <v>713.42830000000015</v>
      </c>
    </row>
    <row r="35" spans="1:18" x14ac:dyDescent="0.2">
      <c r="A35">
        <v>735.16330000000016</v>
      </c>
      <c r="B35">
        <v>778.63330000000019</v>
      </c>
      <c r="C35">
        <v>756.89830000000018</v>
      </c>
      <c r="D35">
        <v>509</v>
      </c>
      <c r="E35" t="s">
        <v>63</v>
      </c>
      <c r="F35">
        <v>0.68</v>
      </c>
      <c r="G35">
        <v>0.16</v>
      </c>
      <c r="H35">
        <f t="shared" si="0"/>
        <v>0.84000000000000008</v>
      </c>
      <c r="I35">
        <v>0.16</v>
      </c>
      <c r="J35">
        <f t="shared" si="1"/>
        <v>1</v>
      </c>
      <c r="K35">
        <v>0</v>
      </c>
      <c r="L35">
        <v>0</v>
      </c>
      <c r="M35">
        <f t="shared" si="2"/>
        <v>1</v>
      </c>
      <c r="N35">
        <v>1</v>
      </c>
      <c r="O35">
        <v>0</v>
      </c>
      <c r="P35">
        <v>0</v>
      </c>
      <c r="Q35">
        <v>4.25</v>
      </c>
      <c r="R35">
        <v>756.89830000000018</v>
      </c>
    </row>
    <row r="36" spans="1:18" x14ac:dyDescent="0.2">
      <c r="A36">
        <v>778.63330000000019</v>
      </c>
      <c r="B36">
        <v>822.10330000000022</v>
      </c>
      <c r="C36">
        <v>800.3683000000002</v>
      </c>
      <c r="D36">
        <v>517</v>
      </c>
      <c r="E36" t="s">
        <v>59</v>
      </c>
      <c r="F36">
        <v>0.61</v>
      </c>
      <c r="G36">
        <v>0.28000000000000003</v>
      </c>
      <c r="H36">
        <f t="shared" si="0"/>
        <v>0.89</v>
      </c>
      <c r="I36">
        <v>0.11</v>
      </c>
      <c r="J36">
        <f t="shared" si="1"/>
        <v>1</v>
      </c>
      <c r="K36">
        <v>0</v>
      </c>
      <c r="L36">
        <v>0</v>
      </c>
      <c r="M36">
        <f t="shared" si="2"/>
        <v>1</v>
      </c>
      <c r="N36">
        <v>1</v>
      </c>
      <c r="O36">
        <v>0</v>
      </c>
      <c r="P36">
        <v>0</v>
      </c>
      <c r="Q36">
        <v>2.1785714285714284</v>
      </c>
      <c r="R36">
        <v>800.3683000000002</v>
      </c>
    </row>
    <row r="37" spans="1:18" x14ac:dyDescent="0.2">
      <c r="A37">
        <v>822.10330000000022</v>
      </c>
      <c r="B37">
        <v>865.57330000000024</v>
      </c>
      <c r="C37">
        <v>843.83830000000023</v>
      </c>
      <c r="D37">
        <v>510</v>
      </c>
      <c r="E37" t="s">
        <v>67</v>
      </c>
      <c r="F37">
        <v>0.64999999999999991</v>
      </c>
      <c r="G37">
        <v>0.18</v>
      </c>
      <c r="H37">
        <f t="shared" si="0"/>
        <v>0.82999999999999985</v>
      </c>
      <c r="I37">
        <v>0.18</v>
      </c>
      <c r="J37">
        <f t="shared" si="1"/>
        <v>1.0099999999999998</v>
      </c>
      <c r="K37">
        <v>0</v>
      </c>
      <c r="L37">
        <v>0</v>
      </c>
      <c r="M37">
        <f t="shared" si="2"/>
        <v>1.0099999999999998</v>
      </c>
      <c r="N37">
        <v>1</v>
      </c>
      <c r="O37">
        <v>0</v>
      </c>
      <c r="P37">
        <v>0</v>
      </c>
      <c r="Q37">
        <v>3.6111111111111107</v>
      </c>
      <c r="R37">
        <v>843.83830000000023</v>
      </c>
    </row>
    <row r="38" spans="1:18" x14ac:dyDescent="0.2">
      <c r="A38">
        <v>865.57330000000024</v>
      </c>
      <c r="B38">
        <v>909.04330000000027</v>
      </c>
      <c r="C38">
        <v>887.30830000000026</v>
      </c>
      <c r="D38">
        <v>513</v>
      </c>
      <c r="E38" t="s">
        <v>58</v>
      </c>
      <c r="F38">
        <v>0.56000000000000005</v>
      </c>
      <c r="G38">
        <v>0.32</v>
      </c>
      <c r="H38">
        <f t="shared" si="0"/>
        <v>0.88000000000000012</v>
      </c>
      <c r="I38">
        <v>0.12</v>
      </c>
      <c r="J38">
        <f t="shared" si="1"/>
        <v>1</v>
      </c>
      <c r="K38">
        <v>0</v>
      </c>
      <c r="L38">
        <v>0</v>
      </c>
      <c r="M38">
        <f t="shared" si="2"/>
        <v>1</v>
      </c>
      <c r="N38">
        <v>1</v>
      </c>
      <c r="O38">
        <v>0</v>
      </c>
      <c r="P38">
        <v>0</v>
      </c>
      <c r="Q38">
        <v>1.7500000000000002</v>
      </c>
      <c r="R38">
        <v>887.30830000000026</v>
      </c>
    </row>
    <row r="39" spans="1:18" x14ac:dyDescent="0.2">
      <c r="A39">
        <v>909.04330000000027</v>
      </c>
      <c r="B39">
        <v>952.5133000000003</v>
      </c>
      <c r="C39">
        <v>930.77830000000029</v>
      </c>
      <c r="D39">
        <v>511</v>
      </c>
      <c r="E39" t="s">
        <v>63</v>
      </c>
      <c r="F39">
        <v>0.64000000000000012</v>
      </c>
      <c r="G39">
        <v>0.18</v>
      </c>
      <c r="H39">
        <f t="shared" si="0"/>
        <v>0.82000000000000006</v>
      </c>
      <c r="I39">
        <v>0.17</v>
      </c>
      <c r="J39">
        <f t="shared" si="1"/>
        <v>0.9900000000000001</v>
      </c>
      <c r="K39">
        <v>0</v>
      </c>
      <c r="L39">
        <v>0</v>
      </c>
      <c r="M39">
        <f t="shared" si="2"/>
        <v>0.9900000000000001</v>
      </c>
      <c r="N39">
        <v>1</v>
      </c>
      <c r="O39">
        <v>0</v>
      </c>
      <c r="P39">
        <v>0</v>
      </c>
      <c r="Q39">
        <v>3.5555555555555562</v>
      </c>
      <c r="R39">
        <v>930.77830000000029</v>
      </c>
    </row>
    <row r="40" spans="1:18" x14ac:dyDescent="0.2">
      <c r="A40">
        <v>952.5133000000003</v>
      </c>
      <c r="B40">
        <v>995.98330000000033</v>
      </c>
      <c r="C40">
        <v>974.24830000000031</v>
      </c>
      <c r="D40">
        <v>512</v>
      </c>
      <c r="E40" t="s">
        <v>62</v>
      </c>
      <c r="F40">
        <v>0.74</v>
      </c>
      <c r="G40">
        <v>0.12</v>
      </c>
      <c r="H40">
        <f t="shared" si="0"/>
        <v>0.86</v>
      </c>
      <c r="I40">
        <v>0.14000000000000001</v>
      </c>
      <c r="J40">
        <f t="shared" si="1"/>
        <v>1</v>
      </c>
      <c r="K40">
        <v>0</v>
      </c>
      <c r="L40">
        <v>0</v>
      </c>
      <c r="M40">
        <f t="shared" si="2"/>
        <v>1</v>
      </c>
      <c r="N40">
        <v>1</v>
      </c>
      <c r="O40">
        <v>0</v>
      </c>
      <c r="P40">
        <v>0</v>
      </c>
      <c r="Q40">
        <v>6.166666666666667</v>
      </c>
      <c r="R40">
        <v>974.24830000000031</v>
      </c>
    </row>
    <row r="41" spans="1:18" x14ac:dyDescent="0.2">
      <c r="A41">
        <v>995.98330000000033</v>
      </c>
      <c r="B41">
        <v>1039.4533000000004</v>
      </c>
      <c r="C41">
        <v>1017.7183000000003</v>
      </c>
      <c r="D41">
        <v>503</v>
      </c>
      <c r="E41" t="s">
        <v>58</v>
      </c>
      <c r="F41">
        <v>0.60000000000000009</v>
      </c>
      <c r="G41">
        <v>0.30000000000000004</v>
      </c>
      <c r="H41">
        <f t="shared" si="0"/>
        <v>0.90000000000000013</v>
      </c>
      <c r="I41">
        <v>0.09</v>
      </c>
      <c r="J41">
        <f t="shared" si="1"/>
        <v>0.9900000000000001</v>
      </c>
      <c r="K41">
        <v>0</v>
      </c>
      <c r="L41">
        <v>0</v>
      </c>
      <c r="M41">
        <f t="shared" si="2"/>
        <v>0.9900000000000001</v>
      </c>
      <c r="N41">
        <v>1</v>
      </c>
      <c r="O41">
        <v>0</v>
      </c>
      <c r="P41">
        <v>0</v>
      </c>
      <c r="Q41">
        <v>2</v>
      </c>
      <c r="R41">
        <v>1017.7183000000003</v>
      </c>
    </row>
    <row r="42" spans="1:18" x14ac:dyDescent="0.2">
      <c r="A42">
        <v>1039.4533000000004</v>
      </c>
      <c r="B42">
        <v>1082.9233000000004</v>
      </c>
      <c r="C42">
        <v>1061.1883000000003</v>
      </c>
      <c r="D42">
        <v>504</v>
      </c>
      <c r="E42" t="s">
        <v>58</v>
      </c>
      <c r="F42">
        <v>0.47999999999999993</v>
      </c>
      <c r="G42">
        <v>0.37</v>
      </c>
      <c r="H42">
        <f t="shared" si="0"/>
        <v>0.84999999999999987</v>
      </c>
      <c r="I42">
        <v>0.13</v>
      </c>
      <c r="J42">
        <f t="shared" si="1"/>
        <v>0.97999999999999987</v>
      </c>
      <c r="K42">
        <v>0</v>
      </c>
      <c r="L42">
        <v>0</v>
      </c>
      <c r="M42">
        <f t="shared" si="2"/>
        <v>0.97999999999999987</v>
      </c>
      <c r="N42">
        <v>1</v>
      </c>
      <c r="O42">
        <v>0.02</v>
      </c>
      <c r="P42">
        <v>0</v>
      </c>
      <c r="Q42">
        <v>1.2972972972972971</v>
      </c>
      <c r="R42">
        <v>1061.1883000000003</v>
      </c>
    </row>
    <row r="43" spans="1:18" x14ac:dyDescent="0.2">
      <c r="A43">
        <v>1082.9233000000004</v>
      </c>
      <c r="B43">
        <v>1126.3933000000004</v>
      </c>
      <c r="C43">
        <v>1104.6583000000005</v>
      </c>
      <c r="D43">
        <v>505</v>
      </c>
      <c r="E43" t="s">
        <v>59</v>
      </c>
      <c r="F43">
        <v>0.58000000000000007</v>
      </c>
      <c r="G43">
        <v>0.31000000000000005</v>
      </c>
      <c r="H43">
        <f t="shared" si="0"/>
        <v>0.89000000000000012</v>
      </c>
      <c r="I43">
        <v>0.11</v>
      </c>
      <c r="J43">
        <f t="shared" si="1"/>
        <v>1.0000000000000002</v>
      </c>
      <c r="K43">
        <v>0</v>
      </c>
      <c r="L43">
        <v>0</v>
      </c>
      <c r="M43">
        <f t="shared" si="2"/>
        <v>1.0000000000000002</v>
      </c>
      <c r="N43">
        <v>1</v>
      </c>
      <c r="O43">
        <v>0</v>
      </c>
      <c r="P43">
        <v>0</v>
      </c>
      <c r="Q43">
        <v>1.8709677419354838</v>
      </c>
      <c r="R43">
        <v>1104.6583000000005</v>
      </c>
    </row>
    <row r="44" spans="1:18" x14ac:dyDescent="0.2">
      <c r="A44">
        <v>1126.3933000000004</v>
      </c>
      <c r="B44">
        <v>1169.8633000000004</v>
      </c>
      <c r="C44">
        <v>1148.1283000000003</v>
      </c>
      <c r="D44">
        <v>518</v>
      </c>
      <c r="E44" t="s">
        <v>68</v>
      </c>
      <c r="F44">
        <v>0.60000000000000009</v>
      </c>
      <c r="G44">
        <v>0.13</v>
      </c>
      <c r="H44">
        <f t="shared" si="0"/>
        <v>0.73000000000000009</v>
      </c>
      <c r="I44">
        <v>0.25</v>
      </c>
      <c r="J44">
        <f t="shared" si="1"/>
        <v>0.98000000000000009</v>
      </c>
      <c r="K44">
        <v>0</v>
      </c>
      <c r="L44">
        <v>0</v>
      </c>
      <c r="M44">
        <f t="shared" si="2"/>
        <v>0.98000000000000009</v>
      </c>
      <c r="N44">
        <v>1</v>
      </c>
      <c r="O44">
        <v>0.01</v>
      </c>
      <c r="P44">
        <v>0</v>
      </c>
      <c r="Q44">
        <v>4.6153846153846159</v>
      </c>
      <c r="R44">
        <v>1148.1283000000003</v>
      </c>
    </row>
    <row r="45" spans="1:18" x14ac:dyDescent="0.2">
      <c r="A45">
        <v>1169.8633000000004</v>
      </c>
      <c r="B45">
        <v>1213.3333000000005</v>
      </c>
      <c r="C45">
        <v>1191.5983000000006</v>
      </c>
      <c r="D45">
        <v>519</v>
      </c>
      <c r="E45" t="s">
        <v>57</v>
      </c>
      <c r="F45">
        <v>0.58000000000000007</v>
      </c>
      <c r="G45">
        <v>0.3</v>
      </c>
      <c r="H45">
        <f t="shared" si="0"/>
        <v>0.88000000000000012</v>
      </c>
      <c r="I45">
        <v>0.11</v>
      </c>
      <c r="J45">
        <f t="shared" si="1"/>
        <v>0.9900000000000001</v>
      </c>
      <c r="K45">
        <v>0</v>
      </c>
      <c r="L45">
        <v>0</v>
      </c>
      <c r="M45">
        <f t="shared" si="2"/>
        <v>0.9900000000000001</v>
      </c>
      <c r="N45">
        <v>1</v>
      </c>
      <c r="O45">
        <v>0</v>
      </c>
      <c r="P45">
        <v>0</v>
      </c>
      <c r="Q45">
        <v>1.9333333333333336</v>
      </c>
      <c r="R45">
        <v>1191.5983000000006</v>
      </c>
    </row>
    <row r="46" spans="1:18" x14ac:dyDescent="0.2">
      <c r="A46">
        <v>1213.3333000000005</v>
      </c>
      <c r="B46">
        <v>1256.8033000000005</v>
      </c>
      <c r="C46">
        <v>1235.0683000000004</v>
      </c>
      <c r="D46">
        <v>506</v>
      </c>
      <c r="E46" t="s">
        <v>59</v>
      </c>
      <c r="F46">
        <v>0.42</v>
      </c>
      <c r="G46">
        <v>0.27</v>
      </c>
      <c r="H46">
        <f t="shared" si="0"/>
        <v>0.69</v>
      </c>
      <c r="I46">
        <v>0.28999999999999998</v>
      </c>
      <c r="J46">
        <f t="shared" si="1"/>
        <v>0.98</v>
      </c>
      <c r="K46">
        <v>0</v>
      </c>
      <c r="L46">
        <v>0</v>
      </c>
      <c r="M46">
        <f t="shared" si="2"/>
        <v>0.98</v>
      </c>
      <c r="N46">
        <v>1</v>
      </c>
      <c r="O46">
        <v>0</v>
      </c>
      <c r="P46">
        <v>0.03</v>
      </c>
      <c r="Q46">
        <v>1.5555555555555554</v>
      </c>
      <c r="R46">
        <v>1235.0683000000004</v>
      </c>
    </row>
    <row r="47" spans="1:18" x14ac:dyDescent="0.2">
      <c r="A47">
        <v>1256.8033000000005</v>
      </c>
      <c r="B47">
        <v>1300.2733000000005</v>
      </c>
      <c r="C47">
        <v>1278.5383000000006</v>
      </c>
      <c r="D47">
        <v>515</v>
      </c>
      <c r="E47" t="s">
        <v>59</v>
      </c>
      <c r="F47">
        <v>0.37</v>
      </c>
      <c r="G47">
        <v>0.29000000000000004</v>
      </c>
      <c r="H47">
        <f t="shared" si="0"/>
        <v>0.66</v>
      </c>
      <c r="I47">
        <v>0.32</v>
      </c>
      <c r="J47">
        <f t="shared" si="1"/>
        <v>0.98</v>
      </c>
      <c r="K47">
        <v>0</v>
      </c>
      <c r="L47">
        <v>0</v>
      </c>
      <c r="M47">
        <f t="shared" si="2"/>
        <v>0.98</v>
      </c>
      <c r="N47">
        <v>1</v>
      </c>
      <c r="O47">
        <v>0</v>
      </c>
      <c r="P47">
        <v>0.03</v>
      </c>
      <c r="Q47">
        <v>1.2758620689655171</v>
      </c>
      <c r="R47">
        <v>1278.5383000000006</v>
      </c>
    </row>
    <row r="48" spans="1:18" x14ac:dyDescent="0.2">
      <c r="A48">
        <v>1300.2733000000005</v>
      </c>
      <c r="B48">
        <v>1343.7433000000005</v>
      </c>
      <c r="C48">
        <v>1322.0083000000004</v>
      </c>
      <c r="D48">
        <v>507</v>
      </c>
      <c r="E48" t="s">
        <v>63</v>
      </c>
      <c r="F48">
        <v>0.52</v>
      </c>
      <c r="G48">
        <v>0.21000000000000002</v>
      </c>
      <c r="H48">
        <f t="shared" si="0"/>
        <v>0.73</v>
      </c>
      <c r="I48">
        <v>0.27</v>
      </c>
      <c r="J48">
        <f t="shared" si="1"/>
        <v>1</v>
      </c>
      <c r="K48">
        <v>0</v>
      </c>
      <c r="L48">
        <v>0</v>
      </c>
      <c r="M48">
        <f t="shared" si="2"/>
        <v>1</v>
      </c>
      <c r="N48">
        <v>1</v>
      </c>
      <c r="O48">
        <v>0</v>
      </c>
      <c r="P48">
        <v>0</v>
      </c>
      <c r="Q48">
        <v>2.4761904761904758</v>
      </c>
      <c r="R48">
        <v>1322.0083000000004</v>
      </c>
    </row>
    <row r="49" spans="1:18" x14ac:dyDescent="0.2">
      <c r="A49">
        <v>1343.7433000000005</v>
      </c>
      <c r="B49">
        <v>1387.2133000000006</v>
      </c>
      <c r="C49">
        <v>1365.4783000000007</v>
      </c>
      <c r="D49">
        <v>520</v>
      </c>
      <c r="E49" t="s">
        <v>58</v>
      </c>
      <c r="F49">
        <v>0.36</v>
      </c>
      <c r="G49">
        <v>0.37</v>
      </c>
      <c r="H49">
        <f t="shared" si="0"/>
        <v>0.73</v>
      </c>
      <c r="I49">
        <v>0.27</v>
      </c>
      <c r="J49">
        <f t="shared" si="1"/>
        <v>1</v>
      </c>
      <c r="K49">
        <v>0</v>
      </c>
      <c r="L49">
        <v>0</v>
      </c>
      <c r="M49">
        <f t="shared" si="2"/>
        <v>1</v>
      </c>
      <c r="N49">
        <v>1</v>
      </c>
      <c r="O49">
        <v>0</v>
      </c>
      <c r="P49">
        <v>0</v>
      </c>
      <c r="Q49">
        <v>0.97297297297297292</v>
      </c>
      <c r="R49">
        <v>1365.4783000000007</v>
      </c>
    </row>
    <row r="50" spans="1:18" x14ac:dyDescent="0.2">
      <c r="A50">
        <v>1387.2133000000006</v>
      </c>
      <c r="B50">
        <v>1430.6833000000006</v>
      </c>
      <c r="C50">
        <v>1408.9483000000005</v>
      </c>
      <c r="D50">
        <v>521</v>
      </c>
      <c r="E50" t="s">
        <v>58</v>
      </c>
      <c r="F50">
        <v>0.48</v>
      </c>
      <c r="G50">
        <v>0.25</v>
      </c>
      <c r="H50">
        <f t="shared" si="0"/>
        <v>0.73</v>
      </c>
      <c r="I50">
        <v>0.27</v>
      </c>
      <c r="J50">
        <f t="shared" si="1"/>
        <v>1</v>
      </c>
      <c r="K50">
        <v>0</v>
      </c>
      <c r="L50">
        <v>0</v>
      </c>
      <c r="M50">
        <f t="shared" si="2"/>
        <v>1</v>
      </c>
      <c r="N50">
        <v>1</v>
      </c>
      <c r="O50">
        <v>0</v>
      </c>
      <c r="P50">
        <v>0</v>
      </c>
      <c r="Q50">
        <v>1.92</v>
      </c>
      <c r="R50">
        <v>1408.9483000000005</v>
      </c>
    </row>
    <row r="51" spans="1:18" x14ac:dyDescent="0.2">
      <c r="A51">
        <v>1430.6833000000006</v>
      </c>
      <c r="B51">
        <v>1474.1533000000006</v>
      </c>
      <c r="C51">
        <v>1452.4183000000007</v>
      </c>
      <c r="D51">
        <v>522</v>
      </c>
      <c r="E51" t="s">
        <v>58</v>
      </c>
      <c r="F51">
        <v>0.25</v>
      </c>
      <c r="G51">
        <v>0.22999999999999998</v>
      </c>
      <c r="H51">
        <f t="shared" si="0"/>
        <v>0.48</v>
      </c>
      <c r="I51">
        <v>0.53</v>
      </c>
      <c r="J51">
        <f t="shared" si="1"/>
        <v>1.01</v>
      </c>
      <c r="K51">
        <v>0</v>
      </c>
      <c r="L51">
        <v>0</v>
      </c>
      <c r="M51">
        <f t="shared" si="2"/>
        <v>1.01</v>
      </c>
      <c r="N51">
        <v>1</v>
      </c>
      <c r="O51">
        <v>0</v>
      </c>
      <c r="P51">
        <v>0</v>
      </c>
      <c r="Q51">
        <v>1.0869565217391306</v>
      </c>
      <c r="R51">
        <v>1452.4183000000007</v>
      </c>
    </row>
    <row r="52" spans="1:18" x14ac:dyDescent="0.2">
      <c r="A52">
        <v>1474.1533000000006</v>
      </c>
      <c r="B52">
        <v>1517.6233000000007</v>
      </c>
      <c r="C52">
        <v>1495.8883000000005</v>
      </c>
      <c r="D52">
        <v>523</v>
      </c>
      <c r="E52" t="s">
        <v>67</v>
      </c>
      <c r="F52">
        <v>0.25</v>
      </c>
      <c r="G52">
        <v>0.23</v>
      </c>
      <c r="H52">
        <f t="shared" si="0"/>
        <v>0.48</v>
      </c>
      <c r="I52">
        <v>0.52</v>
      </c>
      <c r="J52">
        <f t="shared" si="1"/>
        <v>1</v>
      </c>
      <c r="K52">
        <v>0</v>
      </c>
      <c r="L52">
        <v>0</v>
      </c>
      <c r="M52">
        <f t="shared" si="2"/>
        <v>1</v>
      </c>
      <c r="N52">
        <v>1</v>
      </c>
      <c r="O52">
        <v>0</v>
      </c>
      <c r="P52">
        <v>0</v>
      </c>
      <c r="Q52">
        <v>1.0869565217391304</v>
      </c>
      <c r="R52">
        <v>1495.8883000000005</v>
      </c>
    </row>
    <row r="53" spans="1:18" x14ac:dyDescent="0.2">
      <c r="A53">
        <v>1517.6233000000007</v>
      </c>
      <c r="B53">
        <v>1546.1933000000006</v>
      </c>
      <c r="C53">
        <v>1531.9083000000005</v>
      </c>
      <c r="D53">
        <v>402</v>
      </c>
      <c r="E53" t="s">
        <v>58</v>
      </c>
      <c r="F53">
        <v>0.46</v>
      </c>
      <c r="G53">
        <v>0.26</v>
      </c>
      <c r="H53">
        <f t="shared" si="0"/>
        <v>0.72</v>
      </c>
      <c r="I53">
        <v>0.28000000000000003</v>
      </c>
      <c r="J53">
        <f t="shared" si="1"/>
        <v>1</v>
      </c>
      <c r="K53">
        <v>0</v>
      </c>
      <c r="L53">
        <v>0</v>
      </c>
      <c r="M53">
        <f t="shared" si="2"/>
        <v>1</v>
      </c>
      <c r="N53">
        <v>1</v>
      </c>
      <c r="O53">
        <v>0</v>
      </c>
      <c r="P53">
        <v>0</v>
      </c>
      <c r="Q53">
        <v>1.7692307692307692</v>
      </c>
      <c r="R53">
        <v>1531.9083000000005</v>
      </c>
    </row>
    <row r="54" spans="1:18" x14ac:dyDescent="0.2">
      <c r="A54">
        <v>1546.1933000000006</v>
      </c>
      <c r="B54">
        <v>1574.7633000000005</v>
      </c>
      <c r="C54">
        <v>1560.4783000000007</v>
      </c>
      <c r="D54">
        <v>403</v>
      </c>
      <c r="E54" t="s">
        <v>67</v>
      </c>
      <c r="F54">
        <v>0.73</v>
      </c>
      <c r="G54">
        <v>0.16999999999999998</v>
      </c>
      <c r="H54">
        <f t="shared" si="0"/>
        <v>0.89999999999999991</v>
      </c>
      <c r="I54">
        <v>0.09</v>
      </c>
      <c r="J54">
        <f t="shared" si="1"/>
        <v>0.98999999999999988</v>
      </c>
      <c r="K54">
        <v>0</v>
      </c>
      <c r="L54">
        <v>0</v>
      </c>
      <c r="M54">
        <f t="shared" si="2"/>
        <v>0.98999999999999988</v>
      </c>
      <c r="N54">
        <v>1</v>
      </c>
      <c r="O54">
        <v>0</v>
      </c>
      <c r="P54">
        <v>0</v>
      </c>
      <c r="Q54">
        <v>4.2941176470588243</v>
      </c>
      <c r="R54">
        <v>1560.4783000000007</v>
      </c>
    </row>
    <row r="55" spans="1:18" x14ac:dyDescent="0.2">
      <c r="A55">
        <v>1574.7633000000005</v>
      </c>
      <c r="B55">
        <v>1603.3333000000005</v>
      </c>
      <c r="C55">
        <v>1589.0483000000004</v>
      </c>
      <c r="D55">
        <v>404</v>
      </c>
      <c r="E55" t="s">
        <v>63</v>
      </c>
      <c r="F55">
        <v>0.69000000000000006</v>
      </c>
      <c r="G55">
        <v>0.16999999999999998</v>
      </c>
      <c r="H55">
        <f t="shared" si="0"/>
        <v>0.8600000000000001</v>
      </c>
      <c r="I55">
        <v>0.15</v>
      </c>
      <c r="J55">
        <f t="shared" si="1"/>
        <v>1.01</v>
      </c>
      <c r="K55">
        <v>0</v>
      </c>
      <c r="L55">
        <v>0</v>
      </c>
      <c r="M55">
        <f t="shared" si="2"/>
        <v>1.01</v>
      </c>
      <c r="N55">
        <v>1</v>
      </c>
      <c r="O55">
        <v>0</v>
      </c>
      <c r="P55">
        <v>0</v>
      </c>
      <c r="Q55">
        <v>4.0588235294117654</v>
      </c>
      <c r="R55">
        <v>1589.0483000000004</v>
      </c>
    </row>
    <row r="56" spans="1:18" x14ac:dyDescent="0.2">
      <c r="A56">
        <v>1603.3333000000005</v>
      </c>
      <c r="B56">
        <v>1631.9033000000004</v>
      </c>
      <c r="C56">
        <v>1617.6183000000005</v>
      </c>
      <c r="D56">
        <v>405</v>
      </c>
      <c r="E56" t="s">
        <v>69</v>
      </c>
      <c r="F56">
        <v>0.76</v>
      </c>
      <c r="G56">
        <v>0.14000000000000001</v>
      </c>
      <c r="H56">
        <f t="shared" si="0"/>
        <v>0.9</v>
      </c>
      <c r="I56">
        <v>0.09</v>
      </c>
      <c r="J56">
        <f t="shared" si="1"/>
        <v>0.99</v>
      </c>
      <c r="K56">
        <v>0</v>
      </c>
      <c r="L56">
        <v>0</v>
      </c>
      <c r="M56">
        <f t="shared" si="2"/>
        <v>0.99</v>
      </c>
      <c r="N56">
        <v>1</v>
      </c>
      <c r="O56">
        <v>0</v>
      </c>
      <c r="P56">
        <v>0</v>
      </c>
      <c r="Q56">
        <v>5.4285714285714279</v>
      </c>
      <c r="R56">
        <v>1617.6183000000005</v>
      </c>
    </row>
    <row r="57" spans="1:18" x14ac:dyDescent="0.2">
      <c r="A57">
        <v>1631.9033000000004</v>
      </c>
      <c r="B57">
        <v>1660.4733000000003</v>
      </c>
      <c r="C57">
        <v>1646.1883000000003</v>
      </c>
      <c r="D57">
        <v>407</v>
      </c>
      <c r="E57" t="s">
        <v>68</v>
      </c>
      <c r="F57">
        <v>0.60000000000000009</v>
      </c>
      <c r="G57">
        <v>0.33</v>
      </c>
      <c r="H57">
        <f t="shared" si="0"/>
        <v>0.93000000000000016</v>
      </c>
      <c r="I57">
        <v>7.0000000000000007E-2</v>
      </c>
      <c r="J57">
        <f t="shared" si="1"/>
        <v>1.0000000000000002</v>
      </c>
      <c r="K57">
        <v>0</v>
      </c>
      <c r="L57">
        <v>0</v>
      </c>
      <c r="M57">
        <f t="shared" si="2"/>
        <v>1.0000000000000002</v>
      </c>
      <c r="N57">
        <v>1</v>
      </c>
      <c r="O57">
        <v>0</v>
      </c>
      <c r="P57">
        <v>0</v>
      </c>
      <c r="Q57">
        <v>1.8181818181818183</v>
      </c>
      <c r="R57">
        <v>1646.1883000000003</v>
      </c>
    </row>
    <row r="58" spans="1:18" x14ac:dyDescent="0.2">
      <c r="A58">
        <v>1660.4733000000003</v>
      </c>
      <c r="B58">
        <v>1689.0433000000003</v>
      </c>
      <c r="C58">
        <v>1674.7583000000004</v>
      </c>
      <c r="D58">
        <v>406</v>
      </c>
      <c r="E58" t="s">
        <v>57</v>
      </c>
      <c r="F58">
        <v>0.32000000000000006</v>
      </c>
      <c r="G58">
        <v>0.27</v>
      </c>
      <c r="H58">
        <f t="shared" si="0"/>
        <v>0.59000000000000008</v>
      </c>
      <c r="I58">
        <v>0.41</v>
      </c>
      <c r="J58">
        <f t="shared" si="1"/>
        <v>1</v>
      </c>
      <c r="K58">
        <v>0</v>
      </c>
      <c r="L58">
        <v>0</v>
      </c>
      <c r="M58">
        <f t="shared" si="2"/>
        <v>1</v>
      </c>
      <c r="N58">
        <v>1</v>
      </c>
      <c r="O58">
        <v>0</v>
      </c>
      <c r="P58">
        <v>0</v>
      </c>
      <c r="Q58">
        <v>1.1851851851851853</v>
      </c>
      <c r="R58">
        <v>1674.7583000000004</v>
      </c>
    </row>
    <row r="59" spans="1:18" x14ac:dyDescent="0.2">
      <c r="A59">
        <v>1689.0433000000003</v>
      </c>
      <c r="B59">
        <v>1717.6133000000002</v>
      </c>
      <c r="C59">
        <v>1703.3283000000001</v>
      </c>
      <c r="D59">
        <v>408</v>
      </c>
      <c r="E59" t="s">
        <v>63</v>
      </c>
      <c r="F59">
        <v>0.36999999999999994</v>
      </c>
      <c r="G59">
        <v>0.54</v>
      </c>
      <c r="H59">
        <f t="shared" si="0"/>
        <v>0.90999999999999992</v>
      </c>
      <c r="I59">
        <v>0.09</v>
      </c>
      <c r="J59">
        <f t="shared" si="1"/>
        <v>0.99999999999999989</v>
      </c>
      <c r="K59">
        <v>0</v>
      </c>
      <c r="L59">
        <v>0</v>
      </c>
      <c r="M59">
        <f t="shared" si="2"/>
        <v>0.99999999999999989</v>
      </c>
      <c r="N59">
        <v>1</v>
      </c>
      <c r="O59">
        <v>0</v>
      </c>
      <c r="P59">
        <v>0</v>
      </c>
      <c r="Q59">
        <v>0.68518518518518501</v>
      </c>
      <c r="R59">
        <v>1703.3283000000001</v>
      </c>
    </row>
    <row r="60" spans="1:18" x14ac:dyDescent="0.2">
      <c r="A60">
        <v>1717.6133000000002</v>
      </c>
      <c r="B60">
        <v>1746.1833000000001</v>
      </c>
      <c r="C60">
        <v>1731.8983000000003</v>
      </c>
      <c r="D60">
        <v>411</v>
      </c>
      <c r="E60" t="s">
        <v>67</v>
      </c>
      <c r="F60">
        <v>0.36</v>
      </c>
      <c r="G60">
        <v>0.2</v>
      </c>
      <c r="H60">
        <f t="shared" si="0"/>
        <v>0.56000000000000005</v>
      </c>
      <c r="I60">
        <v>0.43</v>
      </c>
      <c r="J60">
        <f t="shared" si="1"/>
        <v>0.99</v>
      </c>
      <c r="K60">
        <v>0</v>
      </c>
      <c r="L60">
        <v>0</v>
      </c>
      <c r="M60">
        <f t="shared" si="2"/>
        <v>0.99</v>
      </c>
      <c r="N60">
        <v>1</v>
      </c>
      <c r="O60">
        <v>0</v>
      </c>
      <c r="P60">
        <v>0</v>
      </c>
      <c r="Q60">
        <v>1.7999999999999998</v>
      </c>
      <c r="R60">
        <v>1731.8983000000003</v>
      </c>
    </row>
    <row r="61" spans="1:18" x14ac:dyDescent="0.2">
      <c r="A61">
        <v>1746.1833000000001</v>
      </c>
      <c r="B61">
        <v>1774.7533000000001</v>
      </c>
      <c r="C61">
        <v>1760.4683</v>
      </c>
      <c r="D61">
        <v>409</v>
      </c>
      <c r="E61" t="s">
        <v>67</v>
      </c>
      <c r="F61">
        <v>0.67000000000000015</v>
      </c>
      <c r="G61">
        <v>0.26</v>
      </c>
      <c r="H61">
        <f t="shared" si="0"/>
        <v>0.93000000000000016</v>
      </c>
      <c r="I61">
        <v>7.0000000000000007E-2</v>
      </c>
      <c r="J61">
        <f t="shared" si="1"/>
        <v>1.0000000000000002</v>
      </c>
      <c r="K61">
        <v>0</v>
      </c>
      <c r="L61">
        <v>0</v>
      </c>
      <c r="M61">
        <f t="shared" si="2"/>
        <v>1.0000000000000002</v>
      </c>
      <c r="N61">
        <v>1</v>
      </c>
      <c r="O61">
        <v>0</v>
      </c>
      <c r="P61">
        <v>0</v>
      </c>
      <c r="Q61">
        <v>2.5769230769230775</v>
      </c>
      <c r="R61">
        <v>1760.4683</v>
      </c>
    </row>
    <row r="62" spans="1:18" x14ac:dyDescent="0.2">
      <c r="A62">
        <v>1774.7533000000001</v>
      </c>
      <c r="B62">
        <v>1803.3233</v>
      </c>
      <c r="C62">
        <v>1789.0383000000002</v>
      </c>
      <c r="D62">
        <v>418</v>
      </c>
      <c r="E62" t="s">
        <v>57</v>
      </c>
      <c r="F62">
        <v>0.48999999999999994</v>
      </c>
      <c r="G62">
        <v>0.4</v>
      </c>
      <c r="H62">
        <f t="shared" si="0"/>
        <v>0.8899999999999999</v>
      </c>
      <c r="I62">
        <v>0.09</v>
      </c>
      <c r="J62">
        <f t="shared" si="1"/>
        <v>0.97999999999999987</v>
      </c>
      <c r="K62">
        <v>0</v>
      </c>
      <c r="L62">
        <v>0</v>
      </c>
      <c r="M62">
        <f t="shared" si="2"/>
        <v>0.97999999999999987</v>
      </c>
      <c r="N62">
        <v>1</v>
      </c>
      <c r="O62">
        <v>0</v>
      </c>
      <c r="P62">
        <v>0.03</v>
      </c>
      <c r="Q62">
        <v>1.2249999999999999</v>
      </c>
      <c r="R62">
        <v>1789.0383000000002</v>
      </c>
    </row>
    <row r="63" spans="1:18" x14ac:dyDescent="0.2">
      <c r="A63">
        <v>1803.3233</v>
      </c>
      <c r="B63">
        <v>1831.8933</v>
      </c>
      <c r="C63">
        <v>1817.6082999999999</v>
      </c>
      <c r="D63">
        <v>412</v>
      </c>
      <c r="E63" t="s">
        <v>58</v>
      </c>
      <c r="F63">
        <v>0.58000000000000007</v>
      </c>
      <c r="G63">
        <v>0.28000000000000003</v>
      </c>
      <c r="H63">
        <f t="shared" si="0"/>
        <v>0.8600000000000001</v>
      </c>
      <c r="I63">
        <v>0.11</v>
      </c>
      <c r="J63">
        <f t="shared" si="1"/>
        <v>0.97000000000000008</v>
      </c>
      <c r="K63">
        <v>0</v>
      </c>
      <c r="L63">
        <v>0</v>
      </c>
      <c r="M63">
        <f t="shared" si="2"/>
        <v>0.97000000000000008</v>
      </c>
      <c r="N63">
        <v>1</v>
      </c>
      <c r="O63">
        <v>0</v>
      </c>
      <c r="P63">
        <v>0.03</v>
      </c>
      <c r="Q63">
        <v>2.0714285714285716</v>
      </c>
      <c r="R63">
        <v>1817.6082999999999</v>
      </c>
    </row>
    <row r="64" spans="1:18" x14ac:dyDescent="0.2">
      <c r="A64">
        <v>1831.8933</v>
      </c>
      <c r="B64">
        <v>1860.4632999999999</v>
      </c>
      <c r="C64">
        <v>1846.1783</v>
      </c>
      <c r="D64">
        <v>414</v>
      </c>
      <c r="E64" t="s">
        <v>58</v>
      </c>
      <c r="F64">
        <v>0.53</v>
      </c>
      <c r="G64">
        <v>0.28000000000000003</v>
      </c>
      <c r="H64">
        <f t="shared" si="0"/>
        <v>0.81</v>
      </c>
      <c r="I64">
        <v>0.17</v>
      </c>
      <c r="J64">
        <f t="shared" si="1"/>
        <v>0.98000000000000009</v>
      </c>
      <c r="K64">
        <v>0</v>
      </c>
      <c r="L64">
        <v>0</v>
      </c>
      <c r="M64">
        <f t="shared" si="2"/>
        <v>0.98000000000000009</v>
      </c>
      <c r="N64">
        <v>1</v>
      </c>
      <c r="O64">
        <v>0</v>
      </c>
      <c r="P64">
        <v>0.02</v>
      </c>
      <c r="Q64">
        <v>1.8928571428571428</v>
      </c>
      <c r="R64">
        <v>1846.1783</v>
      </c>
    </row>
    <row r="65" spans="1:18" x14ac:dyDescent="0.2">
      <c r="A65">
        <v>1860.4632999999999</v>
      </c>
      <c r="B65">
        <v>1889.0332999999998</v>
      </c>
      <c r="C65">
        <v>1874.7482999999997</v>
      </c>
      <c r="D65">
        <v>415</v>
      </c>
      <c r="E65" t="s">
        <v>58</v>
      </c>
      <c r="F65">
        <v>0.5</v>
      </c>
      <c r="G65">
        <v>0.22</v>
      </c>
      <c r="H65">
        <f t="shared" si="0"/>
        <v>0.72</v>
      </c>
      <c r="I65">
        <v>0.26</v>
      </c>
      <c r="J65">
        <f t="shared" si="1"/>
        <v>0.98</v>
      </c>
      <c r="K65">
        <v>0</v>
      </c>
      <c r="L65">
        <v>0</v>
      </c>
      <c r="M65">
        <f t="shared" si="2"/>
        <v>0.98</v>
      </c>
      <c r="N65">
        <v>1</v>
      </c>
      <c r="O65">
        <v>0</v>
      </c>
      <c r="P65">
        <v>0.02</v>
      </c>
      <c r="Q65">
        <v>2.2727272727272729</v>
      </c>
      <c r="R65">
        <v>1874.7482999999997</v>
      </c>
    </row>
    <row r="66" spans="1:18" x14ac:dyDescent="0.2">
      <c r="A66">
        <v>1889.0332999999998</v>
      </c>
      <c r="B66">
        <v>1917.6032999999998</v>
      </c>
      <c r="C66">
        <v>1903.3182999999999</v>
      </c>
      <c r="D66">
        <v>410</v>
      </c>
      <c r="E66" t="s">
        <v>68</v>
      </c>
      <c r="F66">
        <v>0.6100000000000001</v>
      </c>
      <c r="G66">
        <v>0.19999999999999998</v>
      </c>
      <c r="H66">
        <f t="shared" si="0"/>
        <v>0.81</v>
      </c>
      <c r="I66">
        <v>0.19</v>
      </c>
      <c r="J66">
        <f t="shared" si="1"/>
        <v>1</v>
      </c>
      <c r="K66">
        <v>0</v>
      </c>
      <c r="L66">
        <v>0</v>
      </c>
      <c r="M66">
        <f t="shared" si="2"/>
        <v>1</v>
      </c>
      <c r="N66">
        <v>1</v>
      </c>
      <c r="O66">
        <v>0</v>
      </c>
      <c r="P66">
        <v>0</v>
      </c>
      <c r="Q66">
        <v>3.0500000000000007</v>
      </c>
      <c r="R66">
        <v>1903.3182999999999</v>
      </c>
    </row>
    <row r="67" spans="1:18" x14ac:dyDescent="0.2">
      <c r="A67">
        <v>1917.6032999999998</v>
      </c>
      <c r="B67">
        <v>1946.1732999999997</v>
      </c>
      <c r="C67">
        <v>1931.8882999999996</v>
      </c>
      <c r="D67">
        <v>417</v>
      </c>
      <c r="E67" t="s">
        <v>60</v>
      </c>
      <c r="F67">
        <v>0.65999999999999992</v>
      </c>
      <c r="G67">
        <v>0.18000000000000002</v>
      </c>
      <c r="H67">
        <f t="shared" ref="H67:H112" si="3">F67+G67</f>
        <v>0.84</v>
      </c>
      <c r="I67">
        <v>0.15</v>
      </c>
      <c r="J67">
        <f t="shared" ref="J67:J112" si="4">H67+I67</f>
        <v>0.99</v>
      </c>
      <c r="K67">
        <v>0</v>
      </c>
      <c r="L67">
        <v>0</v>
      </c>
      <c r="M67">
        <f t="shared" ref="M67:M112" si="5">J67+K67+L67</f>
        <v>0.99</v>
      </c>
      <c r="N67">
        <v>1</v>
      </c>
      <c r="O67">
        <v>0</v>
      </c>
      <c r="P67">
        <v>0.01</v>
      </c>
      <c r="Q67">
        <v>3.6666666666666656</v>
      </c>
      <c r="R67">
        <v>1931.8882999999996</v>
      </c>
    </row>
    <row r="68" spans="1:18" x14ac:dyDescent="0.2">
      <c r="A68">
        <v>1946.1732999999997</v>
      </c>
      <c r="B68">
        <v>1974.7432999999996</v>
      </c>
      <c r="C68">
        <v>1960.4582999999998</v>
      </c>
      <c r="D68">
        <v>429</v>
      </c>
      <c r="E68" t="s">
        <v>69</v>
      </c>
      <c r="F68">
        <v>0.3</v>
      </c>
      <c r="G68">
        <v>0.18</v>
      </c>
      <c r="H68">
        <f t="shared" si="3"/>
        <v>0.48</v>
      </c>
      <c r="I68">
        <v>0.5</v>
      </c>
      <c r="J68">
        <f t="shared" si="4"/>
        <v>0.98</v>
      </c>
      <c r="K68">
        <v>0</v>
      </c>
      <c r="L68">
        <v>0</v>
      </c>
      <c r="M68">
        <f t="shared" si="5"/>
        <v>0.98</v>
      </c>
      <c r="N68">
        <v>1</v>
      </c>
      <c r="O68">
        <v>0</v>
      </c>
      <c r="P68">
        <v>0.02</v>
      </c>
      <c r="Q68">
        <v>1.6666666666666667</v>
      </c>
      <c r="R68">
        <v>1960.4582999999998</v>
      </c>
    </row>
    <row r="69" spans="1:18" x14ac:dyDescent="0.2">
      <c r="A69">
        <v>1974.7432999999996</v>
      </c>
      <c r="B69">
        <v>2003.3132999999996</v>
      </c>
      <c r="C69">
        <v>1989.0282999999995</v>
      </c>
      <c r="D69">
        <v>416</v>
      </c>
      <c r="E69" t="s">
        <v>68</v>
      </c>
      <c r="F69">
        <v>0.58000000000000007</v>
      </c>
      <c r="G69">
        <v>0.29000000000000004</v>
      </c>
      <c r="H69">
        <f t="shared" si="3"/>
        <v>0.87000000000000011</v>
      </c>
      <c r="I69">
        <v>0.12</v>
      </c>
      <c r="J69">
        <f t="shared" si="4"/>
        <v>0.9900000000000001</v>
      </c>
      <c r="K69">
        <v>0</v>
      </c>
      <c r="L69">
        <v>0</v>
      </c>
      <c r="M69">
        <f t="shared" si="5"/>
        <v>0.9900000000000001</v>
      </c>
      <c r="N69">
        <v>1</v>
      </c>
      <c r="O69">
        <v>0</v>
      </c>
      <c r="P69">
        <v>0.01</v>
      </c>
      <c r="Q69">
        <v>2</v>
      </c>
      <c r="R69">
        <v>1989.0282999999995</v>
      </c>
    </row>
    <row r="70" spans="1:18" x14ac:dyDescent="0.2">
      <c r="A70">
        <v>2003.3132999999996</v>
      </c>
      <c r="B70">
        <v>2031.8832999999995</v>
      </c>
      <c r="C70">
        <v>2017.5982999999997</v>
      </c>
      <c r="D70">
        <v>419</v>
      </c>
      <c r="E70" t="s">
        <v>67</v>
      </c>
      <c r="F70">
        <v>0.28000000000000003</v>
      </c>
      <c r="G70">
        <v>0.25</v>
      </c>
      <c r="H70">
        <f t="shared" si="3"/>
        <v>0.53</v>
      </c>
      <c r="I70">
        <v>0.44</v>
      </c>
      <c r="J70">
        <f t="shared" si="4"/>
        <v>0.97</v>
      </c>
      <c r="K70">
        <v>0</v>
      </c>
      <c r="L70">
        <v>0</v>
      </c>
      <c r="M70">
        <f t="shared" si="5"/>
        <v>0.97</v>
      </c>
      <c r="N70">
        <v>1</v>
      </c>
      <c r="O70">
        <v>0</v>
      </c>
      <c r="P70">
        <v>0.03</v>
      </c>
      <c r="Q70">
        <v>1.1200000000000001</v>
      </c>
      <c r="R70">
        <v>2017.5982999999997</v>
      </c>
    </row>
    <row r="71" spans="1:18" x14ac:dyDescent="0.2">
      <c r="A71">
        <v>2031.8832999999995</v>
      </c>
      <c r="B71">
        <v>2060.4532999999997</v>
      </c>
      <c r="C71">
        <v>2046.1682999999996</v>
      </c>
      <c r="D71">
        <v>421</v>
      </c>
      <c r="E71" t="s">
        <v>67</v>
      </c>
      <c r="F71">
        <v>0.47000000000000003</v>
      </c>
      <c r="G71">
        <v>0.35</v>
      </c>
      <c r="H71">
        <f t="shared" si="3"/>
        <v>0.82000000000000006</v>
      </c>
      <c r="I71">
        <v>0.18</v>
      </c>
      <c r="J71">
        <f t="shared" si="4"/>
        <v>1</v>
      </c>
      <c r="K71">
        <v>0</v>
      </c>
      <c r="L71">
        <v>0</v>
      </c>
      <c r="M71">
        <f t="shared" si="5"/>
        <v>1</v>
      </c>
      <c r="N71">
        <v>1</v>
      </c>
      <c r="O71">
        <v>0</v>
      </c>
      <c r="P71">
        <v>0</v>
      </c>
      <c r="Q71">
        <v>1.342857142857143</v>
      </c>
      <c r="R71">
        <v>2046.1682999999996</v>
      </c>
    </row>
    <row r="72" spans="1:18" x14ac:dyDescent="0.2">
      <c r="A72">
        <v>2060.4532999999997</v>
      </c>
      <c r="B72">
        <v>2089.0232999999998</v>
      </c>
      <c r="C72">
        <v>2074.7383</v>
      </c>
      <c r="D72">
        <v>420</v>
      </c>
      <c r="E72" t="s">
        <v>57</v>
      </c>
      <c r="F72">
        <v>0.37</v>
      </c>
      <c r="G72">
        <v>0.28000000000000003</v>
      </c>
      <c r="H72">
        <f t="shared" si="3"/>
        <v>0.65</v>
      </c>
      <c r="I72">
        <v>0.32</v>
      </c>
      <c r="J72">
        <f t="shared" si="4"/>
        <v>0.97</v>
      </c>
      <c r="K72">
        <v>0</v>
      </c>
      <c r="L72">
        <v>0</v>
      </c>
      <c r="M72">
        <f t="shared" si="5"/>
        <v>0.97</v>
      </c>
      <c r="N72">
        <v>1</v>
      </c>
      <c r="O72">
        <v>0</v>
      </c>
      <c r="P72">
        <v>0.02</v>
      </c>
      <c r="Q72">
        <v>1.3214285714285714</v>
      </c>
      <c r="R72">
        <v>2074.7383</v>
      </c>
    </row>
    <row r="73" spans="1:18" x14ac:dyDescent="0.2">
      <c r="A73">
        <v>2089.0232999999998</v>
      </c>
      <c r="B73">
        <v>2117.5933</v>
      </c>
      <c r="C73">
        <v>2103.3082999999997</v>
      </c>
      <c r="D73">
        <v>413</v>
      </c>
      <c r="E73" t="s">
        <v>67</v>
      </c>
      <c r="F73">
        <v>0.66000000000000014</v>
      </c>
      <c r="G73">
        <v>0.26</v>
      </c>
      <c r="H73">
        <f t="shared" si="3"/>
        <v>0.92000000000000015</v>
      </c>
      <c r="I73">
        <v>0.09</v>
      </c>
      <c r="J73">
        <f t="shared" si="4"/>
        <v>1.0100000000000002</v>
      </c>
      <c r="K73">
        <v>0</v>
      </c>
      <c r="L73">
        <v>0</v>
      </c>
      <c r="M73">
        <f t="shared" si="5"/>
        <v>1.0100000000000002</v>
      </c>
      <c r="N73">
        <v>1</v>
      </c>
      <c r="O73">
        <v>0</v>
      </c>
      <c r="P73">
        <v>0</v>
      </c>
      <c r="Q73">
        <v>2.5384615384615388</v>
      </c>
      <c r="R73">
        <v>2103.3082999999997</v>
      </c>
    </row>
    <row r="74" spans="1:18" x14ac:dyDescent="0.2">
      <c r="A74">
        <v>2117.5933</v>
      </c>
      <c r="B74">
        <v>2146.1633000000002</v>
      </c>
      <c r="C74">
        <v>2131.8783000000003</v>
      </c>
      <c r="D74">
        <v>422</v>
      </c>
      <c r="E74" t="s">
        <v>67</v>
      </c>
      <c r="F74">
        <v>0.64000000000000012</v>
      </c>
      <c r="G74">
        <v>0.19</v>
      </c>
      <c r="H74">
        <f t="shared" si="3"/>
        <v>0.83000000000000007</v>
      </c>
      <c r="I74">
        <v>0.17</v>
      </c>
      <c r="J74">
        <f t="shared" si="4"/>
        <v>1</v>
      </c>
      <c r="K74">
        <v>0</v>
      </c>
      <c r="L74">
        <v>0</v>
      </c>
      <c r="M74">
        <f t="shared" si="5"/>
        <v>1</v>
      </c>
      <c r="N74">
        <v>1</v>
      </c>
      <c r="O74">
        <v>0</v>
      </c>
      <c r="P74">
        <v>0.01</v>
      </c>
      <c r="Q74">
        <v>3.3684210526315796</v>
      </c>
      <c r="R74">
        <v>2131.8783000000003</v>
      </c>
    </row>
    <row r="75" spans="1:18" x14ac:dyDescent="0.2">
      <c r="A75">
        <v>2146.1633000000002</v>
      </c>
      <c r="B75">
        <v>2174.7333000000003</v>
      </c>
      <c r="C75">
        <v>2160.4483</v>
      </c>
      <c r="D75">
        <v>428</v>
      </c>
      <c r="E75" t="s">
        <v>58</v>
      </c>
      <c r="F75">
        <v>0.48000000000000004</v>
      </c>
      <c r="G75">
        <v>0.37999999999999995</v>
      </c>
      <c r="H75">
        <f t="shared" si="3"/>
        <v>0.86</v>
      </c>
      <c r="I75">
        <v>0.14000000000000001</v>
      </c>
      <c r="J75">
        <f t="shared" si="4"/>
        <v>1</v>
      </c>
      <c r="K75">
        <v>0</v>
      </c>
      <c r="L75">
        <v>0</v>
      </c>
      <c r="M75">
        <f t="shared" si="5"/>
        <v>1</v>
      </c>
      <c r="N75">
        <v>1</v>
      </c>
      <c r="O75">
        <v>0</v>
      </c>
      <c r="P75">
        <v>0</v>
      </c>
      <c r="Q75">
        <v>1.2631578947368425</v>
      </c>
      <c r="R75">
        <v>2160.4483</v>
      </c>
    </row>
    <row r="76" spans="1:18" x14ac:dyDescent="0.2">
      <c r="A76">
        <v>2174.7333000000003</v>
      </c>
      <c r="B76">
        <v>2203.3033000000005</v>
      </c>
      <c r="C76">
        <v>2189.0183000000006</v>
      </c>
      <c r="D76">
        <v>423</v>
      </c>
      <c r="E76" t="s">
        <v>58</v>
      </c>
      <c r="F76">
        <v>0.26</v>
      </c>
      <c r="G76">
        <v>0.19999999999999998</v>
      </c>
      <c r="H76">
        <f t="shared" si="3"/>
        <v>0.45999999999999996</v>
      </c>
      <c r="I76">
        <v>0.54</v>
      </c>
      <c r="J76">
        <f t="shared" si="4"/>
        <v>1</v>
      </c>
      <c r="K76">
        <v>0</v>
      </c>
      <c r="L76">
        <v>0</v>
      </c>
      <c r="M76">
        <f t="shared" si="5"/>
        <v>1</v>
      </c>
      <c r="N76">
        <v>1</v>
      </c>
      <c r="O76">
        <v>0</v>
      </c>
      <c r="P76">
        <v>0</v>
      </c>
      <c r="Q76">
        <v>1.3</v>
      </c>
      <c r="R76">
        <v>2189.0183000000006</v>
      </c>
    </row>
    <row r="77" spans="1:18" x14ac:dyDescent="0.2">
      <c r="A77">
        <v>2203.3033000000005</v>
      </c>
      <c r="B77">
        <v>2231.8733000000007</v>
      </c>
      <c r="C77">
        <v>2217.5883000000003</v>
      </c>
      <c r="D77">
        <v>426</v>
      </c>
      <c r="E77" t="s">
        <v>58</v>
      </c>
      <c r="F77">
        <v>0.47000000000000003</v>
      </c>
      <c r="G77">
        <v>0.42</v>
      </c>
      <c r="H77">
        <f t="shared" si="3"/>
        <v>0.89</v>
      </c>
      <c r="I77">
        <v>0.11</v>
      </c>
      <c r="J77">
        <f t="shared" si="4"/>
        <v>1</v>
      </c>
      <c r="K77">
        <v>0</v>
      </c>
      <c r="L77">
        <v>0</v>
      </c>
      <c r="M77">
        <f t="shared" si="5"/>
        <v>1</v>
      </c>
      <c r="N77">
        <v>1</v>
      </c>
      <c r="O77">
        <v>0</v>
      </c>
      <c r="P77">
        <v>0</v>
      </c>
      <c r="Q77">
        <v>1.1190476190476191</v>
      </c>
      <c r="R77">
        <v>2217.5883000000003</v>
      </c>
    </row>
    <row r="78" spans="1:18" x14ac:dyDescent="0.2">
      <c r="A78">
        <v>2231.8733000000007</v>
      </c>
      <c r="B78">
        <v>2260.4433000000008</v>
      </c>
      <c r="C78">
        <v>2246.158300000001</v>
      </c>
      <c r="D78">
        <v>427</v>
      </c>
      <c r="E78" t="s">
        <v>67</v>
      </c>
      <c r="F78">
        <v>0.59000000000000008</v>
      </c>
      <c r="G78">
        <v>0.33000000000000007</v>
      </c>
      <c r="H78">
        <f t="shared" si="3"/>
        <v>0.92000000000000015</v>
      </c>
      <c r="I78">
        <v>0.08</v>
      </c>
      <c r="J78">
        <f t="shared" si="4"/>
        <v>1.0000000000000002</v>
      </c>
      <c r="K78">
        <v>0</v>
      </c>
      <c r="L78">
        <v>0</v>
      </c>
      <c r="M78">
        <f t="shared" si="5"/>
        <v>1.0000000000000002</v>
      </c>
      <c r="N78">
        <v>1</v>
      </c>
      <c r="O78">
        <v>0</v>
      </c>
      <c r="P78">
        <v>0</v>
      </c>
      <c r="Q78">
        <v>1.7878787878787878</v>
      </c>
      <c r="R78">
        <v>2246.158300000001</v>
      </c>
    </row>
    <row r="79" spans="1:18" x14ac:dyDescent="0.2">
      <c r="A79">
        <v>2260.4433000000008</v>
      </c>
      <c r="B79">
        <v>2289.013300000001</v>
      </c>
      <c r="C79">
        <v>2274.7283000000007</v>
      </c>
      <c r="D79">
        <v>424</v>
      </c>
      <c r="E79" t="s">
        <v>57</v>
      </c>
      <c r="F79">
        <v>0.16</v>
      </c>
      <c r="G79">
        <v>0.16</v>
      </c>
      <c r="H79">
        <f t="shared" si="3"/>
        <v>0.32</v>
      </c>
      <c r="I79">
        <v>0.65</v>
      </c>
      <c r="J79">
        <f t="shared" si="4"/>
        <v>0.97</v>
      </c>
      <c r="K79">
        <v>0</v>
      </c>
      <c r="L79">
        <v>0</v>
      </c>
      <c r="M79">
        <f t="shared" si="5"/>
        <v>0.97</v>
      </c>
      <c r="N79">
        <v>1</v>
      </c>
      <c r="O79">
        <v>0</v>
      </c>
      <c r="P79">
        <v>0.03</v>
      </c>
      <c r="Q79">
        <v>1</v>
      </c>
      <c r="R79">
        <v>2274.7283000000007</v>
      </c>
    </row>
    <row r="80" spans="1:18" x14ac:dyDescent="0.2">
      <c r="A80">
        <v>2289.013300000001</v>
      </c>
      <c r="B80">
        <v>2317.5833000000011</v>
      </c>
      <c r="C80">
        <v>2303.2983000000013</v>
      </c>
      <c r="D80">
        <v>425</v>
      </c>
      <c r="E80" t="s">
        <v>58</v>
      </c>
      <c r="F80">
        <v>0.19999999999999998</v>
      </c>
      <c r="G80">
        <v>0.16</v>
      </c>
      <c r="H80">
        <f t="shared" si="3"/>
        <v>0.36</v>
      </c>
      <c r="I80">
        <v>0.63</v>
      </c>
      <c r="J80">
        <f t="shared" si="4"/>
        <v>0.99</v>
      </c>
      <c r="K80">
        <v>0</v>
      </c>
      <c r="L80">
        <v>0</v>
      </c>
      <c r="M80">
        <f t="shared" si="5"/>
        <v>0.99</v>
      </c>
      <c r="N80">
        <v>1</v>
      </c>
      <c r="O80">
        <v>0</v>
      </c>
      <c r="P80">
        <v>0</v>
      </c>
      <c r="Q80">
        <v>1.2499999999999998</v>
      </c>
      <c r="R80">
        <v>2303.2983000000013</v>
      </c>
    </row>
    <row r="81" spans="1:18" x14ac:dyDescent="0.2">
      <c r="A81">
        <v>2317.5833000000011</v>
      </c>
      <c r="B81">
        <v>2401.7933000000012</v>
      </c>
      <c r="C81">
        <v>2359.6883000000012</v>
      </c>
      <c r="D81">
        <v>310</v>
      </c>
      <c r="E81" t="s">
        <v>59</v>
      </c>
      <c r="F81">
        <v>0.31</v>
      </c>
      <c r="G81">
        <v>0.18</v>
      </c>
      <c r="H81">
        <f t="shared" si="3"/>
        <v>0.49</v>
      </c>
      <c r="I81">
        <v>0.47</v>
      </c>
      <c r="J81">
        <f t="shared" si="4"/>
        <v>0.96</v>
      </c>
      <c r="K81">
        <v>0</v>
      </c>
      <c r="L81">
        <v>0</v>
      </c>
      <c r="M81">
        <f t="shared" si="5"/>
        <v>0.96</v>
      </c>
      <c r="N81">
        <v>1</v>
      </c>
      <c r="O81">
        <v>0</v>
      </c>
      <c r="P81">
        <v>0.02</v>
      </c>
      <c r="Q81">
        <v>1.7222222222222223</v>
      </c>
      <c r="R81">
        <v>2359.6883000000012</v>
      </c>
    </row>
    <row r="82" spans="1:18" x14ac:dyDescent="0.2">
      <c r="A82">
        <v>2401.7933000000012</v>
      </c>
      <c r="B82">
        <v>2486.0033000000012</v>
      </c>
      <c r="C82">
        <v>2443.8983000000012</v>
      </c>
      <c r="D82">
        <v>301</v>
      </c>
      <c r="E82" t="s">
        <v>59</v>
      </c>
      <c r="F82">
        <v>0.47000000000000003</v>
      </c>
      <c r="G82">
        <v>0.24000000000000002</v>
      </c>
      <c r="H82">
        <f t="shared" si="3"/>
        <v>0.71000000000000008</v>
      </c>
      <c r="I82">
        <v>0.18</v>
      </c>
      <c r="J82">
        <f t="shared" si="4"/>
        <v>0.89000000000000012</v>
      </c>
      <c r="K82">
        <v>0.08</v>
      </c>
      <c r="L82">
        <v>0</v>
      </c>
      <c r="M82">
        <f t="shared" si="5"/>
        <v>0.97000000000000008</v>
      </c>
      <c r="N82">
        <v>1</v>
      </c>
      <c r="O82">
        <v>0</v>
      </c>
      <c r="P82">
        <v>0.03</v>
      </c>
      <c r="Q82">
        <v>1.9583333333333333</v>
      </c>
      <c r="R82">
        <v>2443.8983000000012</v>
      </c>
    </row>
    <row r="83" spans="1:18" x14ac:dyDescent="0.2">
      <c r="A83">
        <v>2486.0033000000012</v>
      </c>
      <c r="B83">
        <v>2570.2133000000013</v>
      </c>
      <c r="C83">
        <v>2528.1083000000012</v>
      </c>
      <c r="D83">
        <v>308</v>
      </c>
      <c r="E83" t="s">
        <v>70</v>
      </c>
      <c r="F83">
        <v>0.36</v>
      </c>
      <c r="G83">
        <v>0.19</v>
      </c>
      <c r="H83">
        <f t="shared" si="3"/>
        <v>0.55000000000000004</v>
      </c>
      <c r="I83">
        <v>0.22</v>
      </c>
      <c r="J83">
        <f t="shared" si="4"/>
        <v>0.77</v>
      </c>
      <c r="K83">
        <v>7.0000000000000007E-2</v>
      </c>
      <c r="L83">
        <v>0.14000000000000001</v>
      </c>
      <c r="M83">
        <f t="shared" si="5"/>
        <v>0.98000000000000009</v>
      </c>
      <c r="N83">
        <v>1</v>
      </c>
      <c r="O83">
        <v>0</v>
      </c>
      <c r="P83">
        <v>0.02</v>
      </c>
      <c r="Q83">
        <v>1.8947368421052631</v>
      </c>
      <c r="R83">
        <v>2528.1083000000012</v>
      </c>
    </row>
    <row r="84" spans="1:18" x14ac:dyDescent="0.2">
      <c r="A84">
        <v>2570.2133000000013</v>
      </c>
      <c r="B84">
        <v>2654.4233000000013</v>
      </c>
      <c r="C84">
        <v>2612.3183000000013</v>
      </c>
      <c r="D84">
        <v>311</v>
      </c>
      <c r="E84" t="s">
        <v>58</v>
      </c>
      <c r="F84">
        <v>0.44</v>
      </c>
      <c r="G84">
        <v>0.21</v>
      </c>
      <c r="H84">
        <f t="shared" si="3"/>
        <v>0.65</v>
      </c>
      <c r="I84">
        <v>0.31</v>
      </c>
      <c r="J84">
        <f t="shared" si="4"/>
        <v>0.96</v>
      </c>
      <c r="K84">
        <v>0</v>
      </c>
      <c r="L84">
        <v>0</v>
      </c>
      <c r="M84">
        <f t="shared" si="5"/>
        <v>0.96</v>
      </c>
      <c r="N84">
        <v>1</v>
      </c>
      <c r="O84">
        <v>0</v>
      </c>
      <c r="P84">
        <v>0.04</v>
      </c>
      <c r="Q84">
        <v>2.0952380952380953</v>
      </c>
      <c r="R84">
        <v>2612.3183000000013</v>
      </c>
    </row>
    <row r="85" spans="1:18" x14ac:dyDescent="0.2">
      <c r="A85">
        <v>2654.4233000000013</v>
      </c>
      <c r="B85">
        <v>2738.6333000000013</v>
      </c>
      <c r="C85">
        <v>2696.5283000000013</v>
      </c>
      <c r="D85">
        <v>315</v>
      </c>
      <c r="E85" t="s">
        <v>59</v>
      </c>
      <c r="F85">
        <v>0.37</v>
      </c>
      <c r="G85">
        <v>0.2</v>
      </c>
      <c r="H85">
        <f t="shared" si="3"/>
        <v>0.57000000000000006</v>
      </c>
      <c r="I85">
        <v>0.4</v>
      </c>
      <c r="J85">
        <f t="shared" si="4"/>
        <v>0.97000000000000008</v>
      </c>
      <c r="K85">
        <v>0</v>
      </c>
      <c r="L85">
        <v>0</v>
      </c>
      <c r="M85">
        <f t="shared" si="5"/>
        <v>0.97000000000000008</v>
      </c>
      <c r="N85">
        <v>1</v>
      </c>
      <c r="O85">
        <v>0</v>
      </c>
      <c r="P85">
        <v>0.02</v>
      </c>
      <c r="Q85">
        <v>1.8499999999999999</v>
      </c>
      <c r="R85">
        <v>2696.5283000000013</v>
      </c>
    </row>
    <row r="86" spans="1:18" x14ac:dyDescent="0.2">
      <c r="A86">
        <v>2738.6333000000013</v>
      </c>
      <c r="B86">
        <v>2822.8433000000014</v>
      </c>
      <c r="C86">
        <v>2780.7383000000013</v>
      </c>
      <c r="D86">
        <v>302</v>
      </c>
      <c r="E86" t="s">
        <v>59</v>
      </c>
      <c r="F86">
        <v>0.37999999999999995</v>
      </c>
      <c r="G86">
        <v>0.19</v>
      </c>
      <c r="H86">
        <f t="shared" si="3"/>
        <v>0.56999999999999995</v>
      </c>
      <c r="I86">
        <v>0.34</v>
      </c>
      <c r="J86">
        <f t="shared" si="4"/>
        <v>0.90999999999999992</v>
      </c>
      <c r="K86">
        <v>0.05</v>
      </c>
      <c r="L86">
        <v>0</v>
      </c>
      <c r="M86">
        <f t="shared" si="5"/>
        <v>0.96</v>
      </c>
      <c r="N86">
        <v>1</v>
      </c>
      <c r="O86">
        <v>0</v>
      </c>
      <c r="P86">
        <v>0.04</v>
      </c>
      <c r="Q86">
        <v>1.9999999999999998</v>
      </c>
      <c r="R86">
        <v>2780.7383000000013</v>
      </c>
    </row>
    <row r="87" spans="1:18" x14ac:dyDescent="0.2">
      <c r="A87">
        <v>2822.8433000000014</v>
      </c>
      <c r="B87">
        <v>2907.0533000000014</v>
      </c>
      <c r="C87">
        <v>2864.9483000000014</v>
      </c>
      <c r="D87">
        <v>316</v>
      </c>
      <c r="E87" t="s">
        <v>60</v>
      </c>
      <c r="F87">
        <v>0.31</v>
      </c>
      <c r="G87">
        <v>0.16999999999999998</v>
      </c>
      <c r="H87">
        <f t="shared" si="3"/>
        <v>0.48</v>
      </c>
      <c r="I87">
        <v>0.43</v>
      </c>
      <c r="J87">
        <f t="shared" si="4"/>
        <v>0.90999999999999992</v>
      </c>
      <c r="K87">
        <v>0.03</v>
      </c>
      <c r="L87">
        <v>0.03</v>
      </c>
      <c r="M87">
        <f t="shared" si="5"/>
        <v>0.97</v>
      </c>
      <c r="N87">
        <v>1</v>
      </c>
      <c r="O87">
        <v>0</v>
      </c>
      <c r="P87">
        <v>0.03</v>
      </c>
      <c r="Q87">
        <v>1.8235294117647061</v>
      </c>
      <c r="R87">
        <v>2864.9483000000014</v>
      </c>
    </row>
    <row r="88" spans="1:18" x14ac:dyDescent="0.2">
      <c r="A88">
        <v>2907.0533000000014</v>
      </c>
      <c r="B88">
        <v>2991.2633000000014</v>
      </c>
      <c r="C88">
        <v>2949.1583000000014</v>
      </c>
      <c r="D88">
        <v>319</v>
      </c>
      <c r="E88" t="s">
        <v>71</v>
      </c>
      <c r="F88">
        <v>0.48</v>
      </c>
      <c r="G88">
        <v>0.29000000000000004</v>
      </c>
      <c r="H88">
        <f t="shared" si="3"/>
        <v>0.77</v>
      </c>
      <c r="I88">
        <v>0.19</v>
      </c>
      <c r="J88">
        <f t="shared" si="4"/>
        <v>0.96</v>
      </c>
      <c r="K88">
        <v>0</v>
      </c>
      <c r="L88">
        <v>0</v>
      </c>
      <c r="M88">
        <f t="shared" si="5"/>
        <v>0.96</v>
      </c>
      <c r="N88">
        <v>1</v>
      </c>
      <c r="O88">
        <v>0</v>
      </c>
      <c r="P88">
        <v>0.04</v>
      </c>
      <c r="Q88">
        <v>1.6551724137931032</v>
      </c>
      <c r="R88">
        <v>2949.1583000000014</v>
      </c>
    </row>
    <row r="89" spans="1:18" x14ac:dyDescent="0.2">
      <c r="A89">
        <v>2991.2633000000014</v>
      </c>
      <c r="B89">
        <v>3075.4733000000015</v>
      </c>
      <c r="C89">
        <v>3033.3683000000015</v>
      </c>
      <c r="D89">
        <v>313</v>
      </c>
      <c r="E89" t="s">
        <v>60</v>
      </c>
      <c r="F89">
        <v>0.6100000000000001</v>
      </c>
      <c r="G89">
        <v>0.24</v>
      </c>
      <c r="H89">
        <f t="shared" si="3"/>
        <v>0.85000000000000009</v>
      </c>
      <c r="I89">
        <v>0.09</v>
      </c>
      <c r="J89">
        <f t="shared" si="4"/>
        <v>0.94000000000000006</v>
      </c>
      <c r="K89">
        <v>0</v>
      </c>
      <c r="L89">
        <v>0</v>
      </c>
      <c r="M89">
        <f t="shared" si="5"/>
        <v>0.94000000000000006</v>
      </c>
      <c r="N89">
        <v>1</v>
      </c>
      <c r="O89">
        <v>0</v>
      </c>
      <c r="P89">
        <v>0.05</v>
      </c>
      <c r="Q89">
        <v>2.541666666666667</v>
      </c>
      <c r="R89">
        <v>3033.3683000000015</v>
      </c>
    </row>
    <row r="90" spans="1:18" x14ac:dyDescent="0.2">
      <c r="A90">
        <v>3075.4733000000015</v>
      </c>
      <c r="B90">
        <v>3159.6833000000015</v>
      </c>
      <c r="C90">
        <v>3117.5783000000015</v>
      </c>
      <c r="D90">
        <v>312</v>
      </c>
      <c r="E90" t="s">
        <v>72</v>
      </c>
      <c r="F90">
        <v>0.41000000000000003</v>
      </c>
      <c r="G90">
        <v>0.11000000000000001</v>
      </c>
      <c r="H90">
        <f t="shared" si="3"/>
        <v>0.52</v>
      </c>
      <c r="I90">
        <v>0.31</v>
      </c>
      <c r="J90">
        <f t="shared" si="4"/>
        <v>0.83000000000000007</v>
      </c>
      <c r="K90">
        <v>0.18</v>
      </c>
      <c r="L90">
        <v>0</v>
      </c>
      <c r="M90">
        <f t="shared" si="5"/>
        <v>1.01</v>
      </c>
      <c r="N90">
        <v>1</v>
      </c>
      <c r="O90">
        <v>0</v>
      </c>
      <c r="P90">
        <v>0</v>
      </c>
      <c r="Q90">
        <v>3.7272727272727271</v>
      </c>
      <c r="R90">
        <v>3117.5783000000015</v>
      </c>
    </row>
    <row r="91" spans="1:18" x14ac:dyDescent="0.2">
      <c r="A91">
        <v>3159.6833000000015</v>
      </c>
      <c r="B91">
        <v>3243.8933000000015</v>
      </c>
      <c r="C91">
        <v>3201.7883000000015</v>
      </c>
      <c r="D91">
        <v>314</v>
      </c>
      <c r="E91" t="s">
        <v>59</v>
      </c>
      <c r="F91">
        <v>0.36</v>
      </c>
      <c r="G91">
        <v>0.14000000000000001</v>
      </c>
      <c r="H91">
        <f t="shared" si="3"/>
        <v>0.5</v>
      </c>
      <c r="I91">
        <v>0.41</v>
      </c>
      <c r="J91">
        <f t="shared" si="4"/>
        <v>0.90999999999999992</v>
      </c>
      <c r="K91">
        <v>0.05</v>
      </c>
      <c r="L91">
        <v>0</v>
      </c>
      <c r="M91">
        <f t="shared" si="5"/>
        <v>0.96</v>
      </c>
      <c r="N91">
        <v>1</v>
      </c>
      <c r="O91">
        <v>0</v>
      </c>
      <c r="P91">
        <v>0.03</v>
      </c>
      <c r="Q91">
        <v>2.5714285714285712</v>
      </c>
      <c r="R91">
        <v>3201.7883000000015</v>
      </c>
    </row>
    <row r="92" spans="1:18" x14ac:dyDescent="0.2">
      <c r="A92">
        <v>3243.8933000000015</v>
      </c>
      <c r="B92">
        <v>3328.1033000000016</v>
      </c>
      <c r="C92">
        <v>3285.9983000000016</v>
      </c>
      <c r="D92">
        <v>320</v>
      </c>
      <c r="E92" t="s">
        <v>73</v>
      </c>
      <c r="F92">
        <v>0.31999999999999995</v>
      </c>
      <c r="G92">
        <v>0.14000000000000001</v>
      </c>
      <c r="H92">
        <f t="shared" si="3"/>
        <v>0.45999999999999996</v>
      </c>
      <c r="I92">
        <v>0.34</v>
      </c>
      <c r="J92">
        <f t="shared" si="4"/>
        <v>0.8</v>
      </c>
      <c r="K92">
        <v>0.2</v>
      </c>
      <c r="L92">
        <v>0</v>
      </c>
      <c r="M92">
        <f t="shared" si="5"/>
        <v>1</v>
      </c>
      <c r="N92">
        <v>1</v>
      </c>
      <c r="O92">
        <v>0</v>
      </c>
      <c r="P92">
        <v>0</v>
      </c>
      <c r="Q92">
        <v>2.2857142857142851</v>
      </c>
      <c r="R92">
        <v>3285.9983000000016</v>
      </c>
    </row>
    <row r="93" spans="1:18" x14ac:dyDescent="0.2">
      <c r="A93">
        <v>3328.1033000000016</v>
      </c>
      <c r="B93">
        <v>3412.3133000000016</v>
      </c>
      <c r="C93">
        <v>3370.2083000000016</v>
      </c>
      <c r="D93">
        <v>317</v>
      </c>
      <c r="E93" t="s">
        <v>74</v>
      </c>
      <c r="F93">
        <v>0.19</v>
      </c>
      <c r="G93">
        <v>0.13</v>
      </c>
      <c r="H93">
        <f t="shared" si="3"/>
        <v>0.32</v>
      </c>
      <c r="I93">
        <v>0.29000000000000004</v>
      </c>
      <c r="J93">
        <f t="shared" si="4"/>
        <v>0.6100000000000001</v>
      </c>
      <c r="K93">
        <v>0.39</v>
      </c>
      <c r="L93">
        <v>0</v>
      </c>
      <c r="M93">
        <f t="shared" si="5"/>
        <v>1</v>
      </c>
      <c r="N93">
        <v>1</v>
      </c>
      <c r="O93">
        <v>0</v>
      </c>
      <c r="P93">
        <v>0</v>
      </c>
      <c r="Q93">
        <v>1.4615384615384615</v>
      </c>
      <c r="R93">
        <v>3370.2083000000016</v>
      </c>
    </row>
    <row r="94" spans="1:18" x14ac:dyDescent="0.2">
      <c r="A94">
        <v>3412.3133000000016</v>
      </c>
      <c r="B94">
        <v>3496.5233000000017</v>
      </c>
      <c r="C94">
        <v>3454.4183000000016</v>
      </c>
      <c r="D94">
        <v>318</v>
      </c>
      <c r="E94" t="s">
        <v>72</v>
      </c>
      <c r="F94">
        <v>0.32</v>
      </c>
      <c r="G94">
        <v>0.14000000000000001</v>
      </c>
      <c r="H94">
        <f t="shared" si="3"/>
        <v>0.46</v>
      </c>
      <c r="I94">
        <v>0.48</v>
      </c>
      <c r="J94">
        <f t="shared" si="4"/>
        <v>0.94</v>
      </c>
      <c r="K94">
        <v>0.03</v>
      </c>
      <c r="L94">
        <v>0</v>
      </c>
      <c r="M94">
        <f t="shared" si="5"/>
        <v>0.97</v>
      </c>
      <c r="N94">
        <v>1</v>
      </c>
      <c r="O94">
        <v>0</v>
      </c>
      <c r="P94">
        <v>0.03</v>
      </c>
      <c r="Q94">
        <v>2.2857142857142856</v>
      </c>
      <c r="R94">
        <v>3454.4183000000016</v>
      </c>
    </row>
    <row r="95" spans="1:18" x14ac:dyDescent="0.2">
      <c r="A95">
        <v>3496.5233000000017</v>
      </c>
      <c r="B95">
        <v>3580.7333000000017</v>
      </c>
      <c r="C95">
        <v>3538.6283000000017</v>
      </c>
      <c r="D95">
        <v>304</v>
      </c>
      <c r="E95" t="s">
        <v>75</v>
      </c>
      <c r="F95">
        <v>0.47000000000000003</v>
      </c>
      <c r="G95">
        <v>0.31</v>
      </c>
      <c r="H95">
        <f t="shared" si="3"/>
        <v>0.78</v>
      </c>
      <c r="I95">
        <v>0.17</v>
      </c>
      <c r="J95">
        <f t="shared" si="4"/>
        <v>0.95000000000000007</v>
      </c>
      <c r="K95">
        <v>0</v>
      </c>
      <c r="L95">
        <v>0</v>
      </c>
      <c r="M95">
        <f t="shared" si="5"/>
        <v>0.95000000000000007</v>
      </c>
      <c r="N95">
        <v>1</v>
      </c>
      <c r="O95">
        <v>0</v>
      </c>
      <c r="P95">
        <v>0.04</v>
      </c>
      <c r="Q95">
        <v>1.5161290322580647</v>
      </c>
      <c r="R95">
        <v>3538.6283000000017</v>
      </c>
    </row>
    <row r="96" spans="1:18" x14ac:dyDescent="0.2">
      <c r="A96">
        <v>3580.7333000000017</v>
      </c>
      <c r="B96">
        <v>3664.9433000000017</v>
      </c>
      <c r="C96">
        <v>3622.8383000000017</v>
      </c>
      <c r="D96">
        <v>303</v>
      </c>
      <c r="E96" t="s">
        <v>60</v>
      </c>
      <c r="F96">
        <v>0.44</v>
      </c>
      <c r="G96">
        <v>0.16</v>
      </c>
      <c r="H96">
        <f t="shared" si="3"/>
        <v>0.6</v>
      </c>
      <c r="I96">
        <v>0.32</v>
      </c>
      <c r="J96">
        <f t="shared" si="4"/>
        <v>0.91999999999999993</v>
      </c>
      <c r="K96">
        <v>0.05</v>
      </c>
      <c r="L96">
        <v>0</v>
      </c>
      <c r="M96">
        <f t="shared" si="5"/>
        <v>0.97</v>
      </c>
      <c r="N96">
        <v>1</v>
      </c>
      <c r="O96">
        <v>0</v>
      </c>
      <c r="P96">
        <v>0.03</v>
      </c>
      <c r="Q96">
        <v>2.75</v>
      </c>
      <c r="R96">
        <v>3622.8383000000017</v>
      </c>
    </row>
    <row r="97" spans="1:18" x14ac:dyDescent="0.2">
      <c r="A97">
        <v>3664.9433000000017</v>
      </c>
      <c r="B97">
        <v>3749.1533000000018</v>
      </c>
      <c r="C97">
        <v>3707.0483000000017</v>
      </c>
      <c r="D97">
        <v>306</v>
      </c>
      <c r="E97" t="s">
        <v>59</v>
      </c>
      <c r="F97">
        <v>0.51</v>
      </c>
      <c r="G97">
        <v>0.19</v>
      </c>
      <c r="H97">
        <f t="shared" si="3"/>
        <v>0.7</v>
      </c>
      <c r="I97">
        <v>0.22</v>
      </c>
      <c r="J97">
        <f t="shared" si="4"/>
        <v>0.91999999999999993</v>
      </c>
      <c r="K97">
        <v>0.04</v>
      </c>
      <c r="L97">
        <v>0</v>
      </c>
      <c r="M97">
        <f t="shared" si="5"/>
        <v>0.96</v>
      </c>
      <c r="N97">
        <v>1</v>
      </c>
      <c r="O97">
        <v>0</v>
      </c>
      <c r="P97">
        <v>0.04</v>
      </c>
      <c r="Q97">
        <v>2.6842105263157894</v>
      </c>
      <c r="R97">
        <v>3707.0483000000017</v>
      </c>
    </row>
    <row r="98" spans="1:18" x14ac:dyDescent="0.2">
      <c r="A98">
        <v>3749.1533000000018</v>
      </c>
      <c r="B98">
        <v>3833.3633000000018</v>
      </c>
      <c r="C98">
        <v>3791.2583000000018</v>
      </c>
      <c r="D98">
        <v>307</v>
      </c>
      <c r="E98" t="s">
        <v>76</v>
      </c>
      <c r="F98">
        <v>0.19</v>
      </c>
      <c r="G98">
        <v>0.14000000000000001</v>
      </c>
      <c r="H98">
        <f t="shared" si="3"/>
        <v>0.33</v>
      </c>
      <c r="I98">
        <v>0.34</v>
      </c>
      <c r="J98">
        <f t="shared" si="4"/>
        <v>0.67</v>
      </c>
      <c r="K98">
        <v>0.3</v>
      </c>
      <c r="L98">
        <v>0</v>
      </c>
      <c r="M98">
        <f t="shared" si="5"/>
        <v>0.97</v>
      </c>
      <c r="N98">
        <v>1</v>
      </c>
      <c r="O98">
        <v>0</v>
      </c>
      <c r="P98">
        <v>0.01</v>
      </c>
      <c r="Q98">
        <v>1.357142857142857</v>
      </c>
      <c r="R98">
        <v>3791.2583000000018</v>
      </c>
    </row>
    <row r="99" spans="1:18" x14ac:dyDescent="0.2">
      <c r="A99">
        <v>3833.3633000000018</v>
      </c>
      <c r="B99">
        <v>3917.5733000000018</v>
      </c>
      <c r="C99">
        <v>3875.4683000000018</v>
      </c>
      <c r="D99">
        <v>305</v>
      </c>
      <c r="E99" t="s">
        <v>72</v>
      </c>
      <c r="F99">
        <v>0.21</v>
      </c>
      <c r="G99">
        <v>0.16999999999999998</v>
      </c>
      <c r="H99">
        <f t="shared" si="3"/>
        <v>0.38</v>
      </c>
      <c r="I99">
        <v>0.33999999999999997</v>
      </c>
      <c r="J99">
        <f t="shared" si="4"/>
        <v>0.72</v>
      </c>
      <c r="K99">
        <v>0.26</v>
      </c>
      <c r="L99">
        <v>0</v>
      </c>
      <c r="M99">
        <f t="shared" si="5"/>
        <v>0.98</v>
      </c>
      <c r="N99">
        <v>1</v>
      </c>
      <c r="O99">
        <v>0</v>
      </c>
      <c r="P99">
        <v>0.01</v>
      </c>
      <c r="Q99">
        <v>1.2352941176470589</v>
      </c>
      <c r="R99">
        <v>3875.4683000000018</v>
      </c>
    </row>
    <row r="100" spans="1:18" x14ac:dyDescent="0.2">
      <c r="A100">
        <v>3917.5733000000018</v>
      </c>
      <c r="B100">
        <v>3940.643300000002</v>
      </c>
      <c r="C100">
        <v>3929.1083000000017</v>
      </c>
      <c r="D100">
        <v>201</v>
      </c>
      <c r="E100" t="s">
        <v>58</v>
      </c>
      <c r="F100">
        <v>0.52</v>
      </c>
      <c r="G100">
        <v>0.46</v>
      </c>
      <c r="H100">
        <f t="shared" si="3"/>
        <v>0.98</v>
      </c>
      <c r="I100">
        <v>0</v>
      </c>
      <c r="J100">
        <f t="shared" si="4"/>
        <v>0.98</v>
      </c>
      <c r="K100">
        <v>0</v>
      </c>
      <c r="L100">
        <v>0</v>
      </c>
      <c r="M100">
        <f t="shared" si="5"/>
        <v>0.98</v>
      </c>
      <c r="N100">
        <v>1</v>
      </c>
      <c r="O100">
        <v>0.02</v>
      </c>
      <c r="P100">
        <v>0</v>
      </c>
      <c r="Q100">
        <v>1.1304347826086956</v>
      </c>
      <c r="R100">
        <v>3929.1083000000017</v>
      </c>
    </row>
    <row r="101" spans="1:18" x14ac:dyDescent="0.2">
      <c r="A101">
        <v>3940.643300000002</v>
      </c>
      <c r="B101">
        <v>3963.7133000000022</v>
      </c>
      <c r="C101">
        <v>3952.1783000000023</v>
      </c>
      <c r="D101">
        <v>202</v>
      </c>
      <c r="E101" t="s">
        <v>63</v>
      </c>
      <c r="F101">
        <v>0.28000000000000003</v>
      </c>
      <c r="G101">
        <v>0.21000000000000002</v>
      </c>
      <c r="H101">
        <f t="shared" si="3"/>
        <v>0.49000000000000005</v>
      </c>
      <c r="I101">
        <v>0.52</v>
      </c>
      <c r="J101">
        <f t="shared" si="4"/>
        <v>1.01</v>
      </c>
      <c r="K101">
        <v>0</v>
      </c>
      <c r="L101">
        <v>0</v>
      </c>
      <c r="M101">
        <f t="shared" si="5"/>
        <v>1.01</v>
      </c>
      <c r="N101">
        <v>1</v>
      </c>
      <c r="O101">
        <v>0</v>
      </c>
      <c r="P101">
        <v>0</v>
      </c>
      <c r="Q101">
        <v>1.3333333333333333</v>
      </c>
      <c r="R101">
        <v>3952.1783000000023</v>
      </c>
    </row>
    <row r="102" spans="1:18" x14ac:dyDescent="0.2">
      <c r="A102">
        <v>3963.7133000000022</v>
      </c>
      <c r="B102">
        <v>3986.7833000000023</v>
      </c>
      <c r="C102">
        <v>3975.248300000002</v>
      </c>
      <c r="D102">
        <v>203</v>
      </c>
      <c r="E102" t="s">
        <v>63</v>
      </c>
      <c r="F102">
        <v>0.7</v>
      </c>
      <c r="G102">
        <v>0.24000000000000002</v>
      </c>
      <c r="H102">
        <f t="shared" si="3"/>
        <v>0.94</v>
      </c>
      <c r="I102">
        <v>0.06</v>
      </c>
      <c r="J102">
        <f t="shared" si="4"/>
        <v>1</v>
      </c>
      <c r="K102">
        <v>0</v>
      </c>
      <c r="L102">
        <v>0</v>
      </c>
      <c r="M102">
        <f t="shared" si="5"/>
        <v>1</v>
      </c>
      <c r="N102">
        <v>1</v>
      </c>
      <c r="O102">
        <v>0</v>
      </c>
      <c r="P102">
        <v>0</v>
      </c>
      <c r="Q102">
        <v>2.9166666666666661</v>
      </c>
      <c r="R102">
        <v>3975.248300000002</v>
      </c>
    </row>
    <row r="103" spans="1:18" x14ac:dyDescent="0.2">
      <c r="A103">
        <v>3986.7833000000023</v>
      </c>
      <c r="B103">
        <v>4009.8533000000025</v>
      </c>
      <c r="C103">
        <v>3998.3183000000026</v>
      </c>
      <c r="D103">
        <v>204</v>
      </c>
      <c r="E103" t="s">
        <v>57</v>
      </c>
      <c r="F103">
        <v>0.63</v>
      </c>
      <c r="G103">
        <v>0.24000000000000002</v>
      </c>
      <c r="H103">
        <f t="shared" si="3"/>
        <v>0.87</v>
      </c>
      <c r="I103">
        <v>0.13</v>
      </c>
      <c r="J103">
        <f t="shared" si="4"/>
        <v>1</v>
      </c>
      <c r="K103">
        <v>0</v>
      </c>
      <c r="L103">
        <v>0</v>
      </c>
      <c r="M103">
        <f t="shared" si="5"/>
        <v>1</v>
      </c>
      <c r="N103">
        <v>1</v>
      </c>
      <c r="O103">
        <v>0</v>
      </c>
      <c r="P103">
        <v>0</v>
      </c>
      <c r="Q103">
        <v>2.625</v>
      </c>
      <c r="R103">
        <v>3998.3183000000026</v>
      </c>
    </row>
    <row r="104" spans="1:18" x14ac:dyDescent="0.2">
      <c r="A104">
        <v>4009.8533000000025</v>
      </c>
      <c r="B104">
        <v>4032.9233000000027</v>
      </c>
      <c r="C104">
        <v>4021.3883000000023</v>
      </c>
      <c r="D104">
        <v>205</v>
      </c>
      <c r="E104" t="s">
        <v>57</v>
      </c>
      <c r="F104">
        <v>0.58000000000000007</v>
      </c>
      <c r="G104">
        <v>0.26</v>
      </c>
      <c r="H104">
        <f t="shared" si="3"/>
        <v>0.84000000000000008</v>
      </c>
      <c r="I104">
        <v>0.14000000000000001</v>
      </c>
      <c r="J104">
        <f t="shared" si="4"/>
        <v>0.98000000000000009</v>
      </c>
      <c r="K104">
        <v>0</v>
      </c>
      <c r="L104">
        <v>0</v>
      </c>
      <c r="M104">
        <f t="shared" si="5"/>
        <v>0.98000000000000009</v>
      </c>
      <c r="N104">
        <v>1</v>
      </c>
      <c r="O104">
        <v>0.01</v>
      </c>
      <c r="P104">
        <v>0</v>
      </c>
      <c r="Q104">
        <v>2.2307692307692308</v>
      </c>
      <c r="R104">
        <v>4021.3883000000023</v>
      </c>
    </row>
    <row r="105" spans="1:18" x14ac:dyDescent="0.2">
      <c r="A105">
        <v>4032.9233000000027</v>
      </c>
      <c r="B105">
        <v>4055.9933000000028</v>
      </c>
      <c r="C105">
        <v>4044.458300000003</v>
      </c>
      <c r="D105">
        <v>206</v>
      </c>
      <c r="E105" t="s">
        <v>77</v>
      </c>
      <c r="F105">
        <v>0.87999999999999989</v>
      </c>
      <c r="G105">
        <v>0.13</v>
      </c>
      <c r="H105">
        <f t="shared" si="3"/>
        <v>1.0099999999999998</v>
      </c>
      <c r="I105">
        <v>0</v>
      </c>
      <c r="J105">
        <f t="shared" si="4"/>
        <v>1.0099999999999998</v>
      </c>
      <c r="K105">
        <v>0</v>
      </c>
      <c r="L105">
        <v>0</v>
      </c>
      <c r="M105">
        <f t="shared" si="5"/>
        <v>1.0099999999999998</v>
      </c>
      <c r="N105">
        <v>1</v>
      </c>
      <c r="O105">
        <v>0</v>
      </c>
      <c r="P105">
        <v>0</v>
      </c>
      <c r="Q105">
        <v>6.7692307692307683</v>
      </c>
      <c r="R105">
        <v>4044.458300000003</v>
      </c>
    </row>
    <row r="106" spans="1:18" x14ac:dyDescent="0.2">
      <c r="A106">
        <v>4055.9933000000028</v>
      </c>
      <c r="B106">
        <v>4079.063300000003</v>
      </c>
      <c r="C106">
        <v>4067.5283000000027</v>
      </c>
      <c r="D106">
        <v>207</v>
      </c>
      <c r="E106" t="s">
        <v>62</v>
      </c>
      <c r="F106">
        <v>0.64999999999999991</v>
      </c>
      <c r="G106">
        <v>0.23</v>
      </c>
      <c r="H106">
        <f t="shared" si="3"/>
        <v>0.87999999999999989</v>
      </c>
      <c r="I106">
        <v>0.1</v>
      </c>
      <c r="J106">
        <f t="shared" si="4"/>
        <v>0.97999999999999987</v>
      </c>
      <c r="K106">
        <v>0</v>
      </c>
      <c r="L106">
        <v>0</v>
      </c>
      <c r="M106">
        <f t="shared" si="5"/>
        <v>0.97999999999999987</v>
      </c>
      <c r="N106">
        <v>1</v>
      </c>
      <c r="O106">
        <v>0.02</v>
      </c>
      <c r="P106">
        <v>0</v>
      </c>
      <c r="Q106">
        <v>2.8260869565217388</v>
      </c>
      <c r="R106">
        <v>4067.5283000000027</v>
      </c>
    </row>
    <row r="107" spans="1:18" x14ac:dyDescent="0.2">
      <c r="A107">
        <v>4079.063300000003</v>
      </c>
      <c r="B107">
        <v>4102.1333000000031</v>
      </c>
      <c r="C107">
        <v>4090.5983000000033</v>
      </c>
      <c r="D107">
        <v>208</v>
      </c>
      <c r="E107" t="s">
        <v>69</v>
      </c>
      <c r="F107">
        <v>0.62000000000000011</v>
      </c>
      <c r="G107">
        <v>0.16</v>
      </c>
      <c r="H107">
        <f t="shared" si="3"/>
        <v>0.78000000000000014</v>
      </c>
      <c r="I107">
        <v>0.21</v>
      </c>
      <c r="J107">
        <f t="shared" si="4"/>
        <v>0.9900000000000001</v>
      </c>
      <c r="K107">
        <v>0</v>
      </c>
      <c r="L107">
        <v>0</v>
      </c>
      <c r="M107">
        <f t="shared" si="5"/>
        <v>0.9900000000000001</v>
      </c>
      <c r="N107">
        <v>1</v>
      </c>
      <c r="O107">
        <v>0.01</v>
      </c>
      <c r="P107">
        <v>0</v>
      </c>
      <c r="Q107">
        <v>3.8750000000000004</v>
      </c>
      <c r="R107">
        <v>4090.5983000000033</v>
      </c>
    </row>
    <row r="108" spans="1:18" x14ac:dyDescent="0.2">
      <c r="A108">
        <v>4102.1333000000031</v>
      </c>
      <c r="B108">
        <v>4125.2033000000029</v>
      </c>
      <c r="C108">
        <v>4113.668300000003</v>
      </c>
      <c r="D108">
        <v>209</v>
      </c>
      <c r="E108" t="s">
        <v>78</v>
      </c>
      <c r="F108">
        <v>0.76</v>
      </c>
      <c r="G108">
        <v>0.15000000000000002</v>
      </c>
      <c r="H108">
        <f t="shared" si="3"/>
        <v>0.91</v>
      </c>
      <c r="I108">
        <v>0.11</v>
      </c>
      <c r="J108">
        <f t="shared" si="4"/>
        <v>1.02</v>
      </c>
      <c r="K108">
        <v>0</v>
      </c>
      <c r="L108">
        <v>0</v>
      </c>
      <c r="M108">
        <f t="shared" si="5"/>
        <v>1.02</v>
      </c>
      <c r="N108">
        <v>1</v>
      </c>
      <c r="O108">
        <v>0</v>
      </c>
      <c r="P108">
        <v>0</v>
      </c>
      <c r="Q108">
        <v>5.0666666666666655</v>
      </c>
      <c r="R108">
        <v>4113.668300000003</v>
      </c>
    </row>
    <row r="109" spans="1:18" x14ac:dyDescent="0.2">
      <c r="A109">
        <v>4125.2033000000029</v>
      </c>
      <c r="B109">
        <v>4148.2733000000026</v>
      </c>
      <c r="C109">
        <v>4136.7383000000027</v>
      </c>
      <c r="D109">
        <v>210</v>
      </c>
      <c r="E109" t="s">
        <v>62</v>
      </c>
      <c r="F109">
        <v>0.53</v>
      </c>
      <c r="G109">
        <v>0.19</v>
      </c>
      <c r="H109">
        <f t="shared" si="3"/>
        <v>0.72</v>
      </c>
      <c r="I109">
        <v>0.28000000000000003</v>
      </c>
      <c r="J109">
        <f t="shared" si="4"/>
        <v>1</v>
      </c>
      <c r="K109">
        <v>0</v>
      </c>
      <c r="L109">
        <v>0</v>
      </c>
      <c r="M109">
        <f t="shared" si="5"/>
        <v>1</v>
      </c>
      <c r="N109">
        <v>1</v>
      </c>
      <c r="O109">
        <v>0</v>
      </c>
      <c r="P109">
        <v>0</v>
      </c>
      <c r="Q109">
        <v>2.7894736842105265</v>
      </c>
      <c r="R109">
        <v>4136.7383000000027</v>
      </c>
    </row>
    <row r="110" spans="1:18" x14ac:dyDescent="0.2">
      <c r="A110">
        <v>4148.2733000000026</v>
      </c>
      <c r="B110">
        <v>4171.3433000000023</v>
      </c>
      <c r="C110">
        <v>4159.8083000000024</v>
      </c>
      <c r="D110">
        <v>211</v>
      </c>
      <c r="E110" t="s">
        <v>78</v>
      </c>
      <c r="F110">
        <v>0.85000000000000009</v>
      </c>
      <c r="G110">
        <v>0.1</v>
      </c>
      <c r="H110">
        <f t="shared" si="3"/>
        <v>0.95000000000000007</v>
      </c>
      <c r="I110">
        <v>0.05</v>
      </c>
      <c r="J110">
        <f t="shared" si="4"/>
        <v>1</v>
      </c>
      <c r="K110">
        <v>0</v>
      </c>
      <c r="L110">
        <v>0</v>
      </c>
      <c r="M110">
        <f t="shared" si="5"/>
        <v>1</v>
      </c>
      <c r="N110">
        <v>1</v>
      </c>
      <c r="O110">
        <v>0</v>
      </c>
      <c r="P110">
        <v>0</v>
      </c>
      <c r="Q110">
        <v>8.5</v>
      </c>
      <c r="R110">
        <v>4159.8083000000024</v>
      </c>
    </row>
    <row r="111" spans="1:18" x14ac:dyDescent="0.2">
      <c r="A111">
        <v>4171.3433000000023</v>
      </c>
      <c r="B111">
        <v>4194.413300000002</v>
      </c>
      <c r="C111">
        <v>4182.8783000000021</v>
      </c>
      <c r="D111">
        <v>212</v>
      </c>
      <c r="E111" t="s">
        <v>78</v>
      </c>
      <c r="F111">
        <v>0.79</v>
      </c>
      <c r="G111">
        <v>0.1</v>
      </c>
      <c r="H111">
        <f t="shared" si="3"/>
        <v>0.89</v>
      </c>
      <c r="I111">
        <v>0.1</v>
      </c>
      <c r="J111">
        <f t="shared" si="4"/>
        <v>0.99</v>
      </c>
      <c r="K111">
        <v>0</v>
      </c>
      <c r="L111">
        <v>0</v>
      </c>
      <c r="M111">
        <f t="shared" si="5"/>
        <v>0.99</v>
      </c>
      <c r="N111">
        <v>1</v>
      </c>
      <c r="O111">
        <v>0</v>
      </c>
      <c r="P111">
        <v>0</v>
      </c>
      <c r="Q111">
        <v>7.9</v>
      </c>
      <c r="R111">
        <v>4182.8783000000021</v>
      </c>
    </row>
    <row r="112" spans="1:18" x14ac:dyDescent="0.2">
      <c r="A112">
        <v>4194.413300000002</v>
      </c>
      <c r="B112">
        <v>4217.4833000000017</v>
      </c>
      <c r="C112">
        <v>4205.9483000000018</v>
      </c>
      <c r="D112">
        <v>213</v>
      </c>
      <c r="E112" t="s">
        <v>59</v>
      </c>
      <c r="F112">
        <v>0.51</v>
      </c>
      <c r="G112">
        <v>0.41000000000000003</v>
      </c>
      <c r="H112">
        <f t="shared" si="3"/>
        <v>0.92</v>
      </c>
      <c r="I112">
        <v>7.0000000000000007E-2</v>
      </c>
      <c r="J112">
        <f t="shared" si="4"/>
        <v>0.99</v>
      </c>
      <c r="K112">
        <v>0</v>
      </c>
      <c r="L112">
        <v>0</v>
      </c>
      <c r="M112">
        <f t="shared" si="5"/>
        <v>0.99</v>
      </c>
      <c r="N112">
        <v>1</v>
      </c>
      <c r="O112">
        <v>0</v>
      </c>
      <c r="P112">
        <v>0</v>
      </c>
      <c r="Q112">
        <v>1.2439024390243902</v>
      </c>
      <c r="R112">
        <v>4205.9483000000018</v>
      </c>
    </row>
  </sheetData>
  <phoneticPr fontId="1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6D020-C987-4DFF-B1C5-F675FC039FDA}">
  <sheetPr codeName="Sheet4"/>
  <dimension ref="A1:T112"/>
  <sheetViews>
    <sheetView zoomScaleNormal="100" workbookViewId="0">
      <pane ySplit="1" topLeftCell="A80" activePane="bottomLeft" state="frozen"/>
      <selection pane="bottomLeft" activeCell="G94" sqref="G94"/>
    </sheetView>
  </sheetViews>
  <sheetFormatPr defaultRowHeight="14.25" x14ac:dyDescent="0.2"/>
  <sheetData>
    <row r="1" spans="1:20" ht="15" customHeight="1" thickBot="1" x14ac:dyDescent="0.25">
      <c r="A1" s="24" t="s">
        <v>81</v>
      </c>
      <c r="B1" s="32" t="s">
        <v>86</v>
      </c>
      <c r="C1" s="25" t="s">
        <v>82</v>
      </c>
      <c r="D1" s="25" t="s">
        <v>83</v>
      </c>
      <c r="E1" s="25" t="s">
        <v>84</v>
      </c>
      <c r="F1" s="25" t="s">
        <v>85</v>
      </c>
      <c r="G1" s="24" t="s">
        <v>1</v>
      </c>
      <c r="H1" s="24" t="s">
        <v>2</v>
      </c>
      <c r="I1" s="24" t="s">
        <v>3</v>
      </c>
      <c r="J1" s="24" t="s">
        <v>6</v>
      </c>
      <c r="K1" s="24" t="s">
        <v>7</v>
      </c>
      <c r="L1" s="24" t="s">
        <v>18</v>
      </c>
      <c r="M1" s="24" t="s">
        <v>19</v>
      </c>
      <c r="N1" s="24" t="s">
        <v>9</v>
      </c>
      <c r="O1" s="24" t="s">
        <v>10</v>
      </c>
      <c r="P1" s="24" t="s">
        <v>14</v>
      </c>
      <c r="Q1" s="24" t="s">
        <v>15</v>
      </c>
      <c r="R1" s="24" t="s">
        <v>17</v>
      </c>
      <c r="S1" s="24" t="s">
        <v>4</v>
      </c>
      <c r="T1" s="24" t="s">
        <v>12</v>
      </c>
    </row>
    <row r="2" spans="1:20" x14ac:dyDescent="0.2">
      <c r="A2" s="26">
        <v>1</v>
      </c>
      <c r="B2" s="26">
        <v>627</v>
      </c>
      <c r="C2" s="21">
        <v>2.25</v>
      </c>
      <c r="D2" s="21">
        <v>10.15</v>
      </c>
      <c r="E2" s="77"/>
      <c r="F2" s="77"/>
      <c r="G2" s="27">
        <v>0.36</v>
      </c>
      <c r="H2" s="27">
        <v>0.22</v>
      </c>
      <c r="I2" s="27">
        <v>7.0000000000000007E-2</v>
      </c>
      <c r="J2" s="27">
        <v>0.1</v>
      </c>
      <c r="K2" s="27">
        <v>0.14000000000000001</v>
      </c>
      <c r="L2" s="28"/>
      <c r="M2" s="27">
        <v>0.01</v>
      </c>
      <c r="N2" s="27">
        <v>0.1</v>
      </c>
      <c r="O2" s="27">
        <v>0</v>
      </c>
      <c r="P2" s="28"/>
      <c r="Q2" s="28"/>
      <c r="R2" s="28"/>
      <c r="S2" s="28"/>
      <c r="T2" s="28"/>
    </row>
    <row r="3" spans="1:20" x14ac:dyDescent="0.2">
      <c r="A3" s="26">
        <v>2</v>
      </c>
      <c r="B3" s="26">
        <v>626</v>
      </c>
      <c r="C3" s="21">
        <v>5.15</v>
      </c>
      <c r="D3" s="21">
        <v>13.16</v>
      </c>
      <c r="E3" s="77"/>
      <c r="F3" s="77"/>
      <c r="G3" s="27">
        <v>0.34</v>
      </c>
      <c r="H3" s="27">
        <v>0.26</v>
      </c>
      <c r="I3" s="27">
        <v>0.06</v>
      </c>
      <c r="J3" s="27">
        <v>0.06</v>
      </c>
      <c r="K3" s="27">
        <v>0.12</v>
      </c>
      <c r="L3" s="28"/>
      <c r="M3" s="28"/>
      <c r="N3" s="27">
        <v>0.16</v>
      </c>
      <c r="O3" s="27">
        <v>0</v>
      </c>
      <c r="P3" s="28"/>
      <c r="Q3" s="28"/>
      <c r="R3" s="28"/>
      <c r="S3" s="28"/>
      <c r="T3" s="28"/>
    </row>
    <row r="4" spans="1:20" x14ac:dyDescent="0.2">
      <c r="A4" s="26">
        <v>3</v>
      </c>
      <c r="B4" s="26">
        <v>625</v>
      </c>
      <c r="C4" s="21">
        <v>1.93</v>
      </c>
      <c r="D4" s="21">
        <v>10.39</v>
      </c>
      <c r="E4" s="77"/>
      <c r="F4" s="77"/>
      <c r="G4" s="27">
        <v>0.4</v>
      </c>
      <c r="H4" s="27">
        <v>0.16</v>
      </c>
      <c r="I4" s="27">
        <v>0.06</v>
      </c>
      <c r="J4" s="27">
        <v>0.12</v>
      </c>
      <c r="K4" s="27">
        <v>0.17</v>
      </c>
      <c r="L4" s="28"/>
      <c r="M4" s="28"/>
      <c r="N4" s="29">
        <v>0.09</v>
      </c>
      <c r="O4" s="27">
        <v>0</v>
      </c>
      <c r="P4" s="28"/>
      <c r="Q4" s="28"/>
      <c r="R4" s="28"/>
      <c r="S4" s="28"/>
      <c r="T4" s="28"/>
    </row>
    <row r="5" spans="1:20" x14ac:dyDescent="0.2">
      <c r="A5" s="26">
        <v>4</v>
      </c>
      <c r="B5" s="26">
        <v>624</v>
      </c>
      <c r="C5" s="21">
        <v>2.17</v>
      </c>
      <c r="D5" s="21">
        <v>9.5500000000000007</v>
      </c>
      <c r="E5" s="77"/>
      <c r="F5" s="77"/>
      <c r="G5" s="27">
        <v>0.28999999999999998</v>
      </c>
      <c r="H5" s="27">
        <v>0.17</v>
      </c>
      <c r="I5" s="27">
        <v>0.06</v>
      </c>
      <c r="J5" s="27">
        <v>0.15</v>
      </c>
      <c r="K5" s="27">
        <v>0.24</v>
      </c>
      <c r="L5" s="28"/>
      <c r="M5" s="28"/>
      <c r="N5" s="29">
        <v>0.09</v>
      </c>
      <c r="O5" s="27">
        <v>0</v>
      </c>
      <c r="P5" s="28"/>
      <c r="Q5" s="28"/>
      <c r="R5" s="28"/>
      <c r="S5" s="28"/>
      <c r="T5" s="28"/>
    </row>
    <row r="6" spans="1:20" x14ac:dyDescent="0.2">
      <c r="A6" s="26">
        <v>5</v>
      </c>
      <c r="B6" s="26">
        <v>623</v>
      </c>
      <c r="C6" s="21">
        <v>3.9</v>
      </c>
      <c r="D6" s="21">
        <v>9.7899999999999991</v>
      </c>
      <c r="E6" s="77"/>
      <c r="F6" s="77"/>
      <c r="G6" s="27">
        <v>0.3</v>
      </c>
      <c r="H6" s="27">
        <v>0.11</v>
      </c>
      <c r="I6" s="27">
        <v>0.05</v>
      </c>
      <c r="J6" s="27">
        <v>0.1</v>
      </c>
      <c r="K6" s="27">
        <v>0.12</v>
      </c>
      <c r="L6" s="28"/>
      <c r="M6" s="27">
        <v>0.01</v>
      </c>
      <c r="N6" s="29">
        <v>0.31</v>
      </c>
      <c r="O6" s="27">
        <v>0</v>
      </c>
      <c r="P6" s="28"/>
      <c r="Q6" s="28"/>
      <c r="R6" s="28"/>
      <c r="S6" s="28"/>
      <c r="T6" s="28"/>
    </row>
    <row r="7" spans="1:20" x14ac:dyDescent="0.2">
      <c r="A7" s="26">
        <v>6</v>
      </c>
      <c r="B7" s="26">
        <v>622</v>
      </c>
      <c r="C7" s="21">
        <v>4.0199999999999996</v>
      </c>
      <c r="D7" s="21">
        <v>11.46</v>
      </c>
      <c r="E7" s="77"/>
      <c r="F7" s="77"/>
      <c r="G7" s="27">
        <v>0.25</v>
      </c>
      <c r="H7" s="27">
        <v>0.17</v>
      </c>
      <c r="I7" s="27">
        <v>0.08</v>
      </c>
      <c r="J7" s="27">
        <v>0.08</v>
      </c>
      <c r="K7" s="27">
        <v>0.12</v>
      </c>
      <c r="L7" s="28"/>
      <c r="M7" s="28"/>
      <c r="N7" s="27">
        <v>0.3</v>
      </c>
      <c r="O7" s="27">
        <v>0</v>
      </c>
      <c r="P7" s="28"/>
      <c r="Q7" s="28"/>
      <c r="R7" s="28"/>
      <c r="S7" s="28"/>
      <c r="T7" s="28"/>
    </row>
    <row r="8" spans="1:20" x14ac:dyDescent="0.2">
      <c r="A8" s="26">
        <v>7</v>
      </c>
      <c r="B8" s="26">
        <v>621</v>
      </c>
      <c r="C8" s="21">
        <v>4.51</v>
      </c>
      <c r="D8" s="21">
        <v>8.3000000000000007</v>
      </c>
      <c r="E8" s="77"/>
      <c r="F8" s="77"/>
      <c r="G8" s="27">
        <v>0.3</v>
      </c>
      <c r="H8" s="27">
        <v>0.16</v>
      </c>
      <c r="I8" s="27">
        <v>7.0000000000000007E-2</v>
      </c>
      <c r="J8" s="27">
        <v>7.0000000000000007E-2</v>
      </c>
      <c r="K8" s="27">
        <v>7.0000000000000007E-2</v>
      </c>
      <c r="L8" s="28"/>
      <c r="M8" s="27">
        <v>0.01</v>
      </c>
      <c r="N8" s="27">
        <v>0.32</v>
      </c>
      <c r="O8" s="27">
        <v>0</v>
      </c>
      <c r="P8" s="28"/>
      <c r="Q8" s="28"/>
      <c r="R8" s="28"/>
      <c r="S8" s="28"/>
      <c r="T8" s="28"/>
    </row>
    <row r="9" spans="1:20" x14ac:dyDescent="0.2">
      <c r="A9" s="26">
        <v>8</v>
      </c>
      <c r="B9" s="26">
        <v>620</v>
      </c>
      <c r="C9" s="21">
        <v>2.5499999999999998</v>
      </c>
      <c r="D9" s="21">
        <v>10.17</v>
      </c>
      <c r="E9" s="77"/>
      <c r="F9" s="77"/>
      <c r="G9" s="27">
        <v>0.36</v>
      </c>
      <c r="H9" s="27">
        <v>0.16</v>
      </c>
      <c r="I9" s="27">
        <v>0.05</v>
      </c>
      <c r="J9" s="27">
        <v>0.14000000000000001</v>
      </c>
      <c r="K9" s="27">
        <v>0.18</v>
      </c>
      <c r="L9" s="28"/>
      <c r="M9" s="27">
        <v>0.02</v>
      </c>
      <c r="N9" s="27">
        <v>0.09</v>
      </c>
      <c r="O9" s="27">
        <v>0</v>
      </c>
      <c r="P9" s="28"/>
      <c r="Q9" s="28"/>
      <c r="R9" s="28"/>
      <c r="S9" s="28"/>
      <c r="T9" s="28"/>
    </row>
    <row r="10" spans="1:20" x14ac:dyDescent="0.2">
      <c r="A10" s="26">
        <v>9</v>
      </c>
      <c r="B10" s="26">
        <v>619</v>
      </c>
      <c r="C10" s="21">
        <v>2.68</v>
      </c>
      <c r="D10" s="21">
        <v>9.36</v>
      </c>
      <c r="E10" s="77"/>
      <c r="F10" s="77"/>
      <c r="G10" s="27">
        <v>0.32</v>
      </c>
      <c r="H10" s="27">
        <v>0.24</v>
      </c>
      <c r="I10" s="27">
        <v>0.05</v>
      </c>
      <c r="J10" s="27">
        <v>0.14000000000000001</v>
      </c>
      <c r="K10" s="27">
        <v>0.13</v>
      </c>
      <c r="L10" s="28"/>
      <c r="M10" s="28"/>
      <c r="N10" s="27">
        <v>0.12</v>
      </c>
      <c r="O10" s="27">
        <v>0</v>
      </c>
      <c r="P10" s="28"/>
      <c r="Q10" s="28"/>
      <c r="R10" s="28"/>
      <c r="S10" s="28"/>
      <c r="T10" s="28"/>
    </row>
    <row r="11" spans="1:20" x14ac:dyDescent="0.2">
      <c r="A11" s="26">
        <v>10</v>
      </c>
      <c r="B11" s="26">
        <v>618</v>
      </c>
      <c r="C11" s="21">
        <v>7.49</v>
      </c>
      <c r="D11" s="21">
        <v>8.5299999999999994</v>
      </c>
      <c r="E11" s="77"/>
      <c r="F11" s="77"/>
      <c r="G11" s="27">
        <v>0.39</v>
      </c>
      <c r="H11" s="27">
        <v>0.2</v>
      </c>
      <c r="I11" s="27">
        <v>0.08</v>
      </c>
      <c r="J11" s="27">
        <v>0.06</v>
      </c>
      <c r="K11" s="27">
        <v>0.09</v>
      </c>
      <c r="L11" s="28"/>
      <c r="M11" s="27">
        <v>0.01</v>
      </c>
      <c r="N11" s="27">
        <v>0.17</v>
      </c>
      <c r="O11" s="27">
        <v>0</v>
      </c>
      <c r="P11" s="28"/>
      <c r="Q11" s="28"/>
      <c r="R11" s="28"/>
      <c r="S11" s="28"/>
      <c r="T11" s="28"/>
    </row>
    <row r="12" spans="1:20" x14ac:dyDescent="0.2">
      <c r="A12" s="26">
        <v>11</v>
      </c>
      <c r="B12" s="26">
        <v>617</v>
      </c>
      <c r="C12" s="21">
        <v>2.64</v>
      </c>
      <c r="D12" s="21">
        <v>9.7100000000000009</v>
      </c>
      <c r="E12" s="77"/>
      <c r="F12" s="77"/>
      <c r="G12" s="27">
        <v>0.33</v>
      </c>
      <c r="H12" s="27">
        <v>0.16</v>
      </c>
      <c r="I12" s="27">
        <v>0.04</v>
      </c>
      <c r="J12" s="27">
        <v>0.11</v>
      </c>
      <c r="K12" s="27">
        <v>0.23</v>
      </c>
      <c r="L12" s="28"/>
      <c r="M12" s="27">
        <v>0.01</v>
      </c>
      <c r="N12" s="27">
        <v>0.11</v>
      </c>
      <c r="O12" s="27">
        <v>0</v>
      </c>
      <c r="P12" s="28"/>
      <c r="Q12" s="28"/>
      <c r="R12" s="28"/>
      <c r="S12" s="28"/>
      <c r="T12" s="28"/>
    </row>
    <row r="13" spans="1:20" x14ac:dyDescent="0.2">
      <c r="A13" s="26">
        <v>12</v>
      </c>
      <c r="B13" s="26">
        <v>616</v>
      </c>
      <c r="C13" s="21">
        <v>1.05</v>
      </c>
      <c r="D13" s="21">
        <v>10.06</v>
      </c>
      <c r="E13" s="77"/>
      <c r="F13" s="77"/>
      <c r="G13" s="27">
        <v>0.34</v>
      </c>
      <c r="H13" s="27">
        <v>0.18</v>
      </c>
      <c r="I13" s="27">
        <v>0.06</v>
      </c>
      <c r="J13" s="27">
        <v>0.16</v>
      </c>
      <c r="K13" s="27">
        <v>0.14000000000000001</v>
      </c>
      <c r="L13" s="28"/>
      <c r="M13" s="28"/>
      <c r="N13" s="27">
        <v>0.11</v>
      </c>
      <c r="O13" s="27">
        <v>0</v>
      </c>
      <c r="P13" s="28"/>
      <c r="Q13" s="28"/>
      <c r="R13" s="28"/>
      <c r="S13" s="28"/>
      <c r="T13" s="28"/>
    </row>
    <row r="14" spans="1:20" x14ac:dyDescent="0.2">
      <c r="A14" s="26">
        <v>13</v>
      </c>
      <c r="B14" s="26">
        <v>615</v>
      </c>
      <c r="C14" s="21">
        <v>0.33</v>
      </c>
      <c r="D14" s="21">
        <v>5.42</v>
      </c>
      <c r="E14" s="77"/>
      <c r="F14" s="77"/>
      <c r="G14" s="27">
        <v>0.16</v>
      </c>
      <c r="H14" s="27">
        <v>0.08</v>
      </c>
      <c r="I14" s="27">
        <v>0.03</v>
      </c>
      <c r="J14" s="27">
        <v>7.0000000000000007E-2</v>
      </c>
      <c r="K14" s="27">
        <v>0.18</v>
      </c>
      <c r="L14" s="28"/>
      <c r="M14" s="27">
        <v>0.02</v>
      </c>
      <c r="N14" s="27">
        <v>0.36</v>
      </c>
      <c r="O14" s="27">
        <v>0.04</v>
      </c>
      <c r="P14" s="28"/>
      <c r="Q14" s="28"/>
      <c r="R14" s="27">
        <v>0.03</v>
      </c>
      <c r="S14" s="27">
        <v>0.03</v>
      </c>
      <c r="T14" s="28"/>
    </row>
    <row r="15" spans="1:20" x14ac:dyDescent="0.2">
      <c r="A15" s="26">
        <v>14</v>
      </c>
      <c r="B15" s="26">
        <v>614</v>
      </c>
      <c r="C15" s="21">
        <v>1.63</v>
      </c>
      <c r="D15" s="21">
        <v>4.0999999999999996</v>
      </c>
      <c r="E15" s="77">
        <v>-1.3277194500000009</v>
      </c>
      <c r="F15" s="77">
        <v>-5.0362695500000001</v>
      </c>
      <c r="G15" s="27">
        <v>0.24</v>
      </c>
      <c r="H15" s="27">
        <v>0.09</v>
      </c>
      <c r="I15" s="27">
        <v>7.0000000000000007E-2</v>
      </c>
      <c r="J15" s="27">
        <v>0.1</v>
      </c>
      <c r="K15" s="27">
        <v>0.19</v>
      </c>
      <c r="L15" s="28"/>
      <c r="M15" s="27">
        <v>0.03</v>
      </c>
      <c r="N15" s="27">
        <v>0.2</v>
      </c>
      <c r="O15" s="27">
        <v>0.05</v>
      </c>
      <c r="P15" s="28"/>
      <c r="Q15" s="28"/>
      <c r="R15" s="28"/>
      <c r="S15" s="27">
        <v>0.04</v>
      </c>
      <c r="T15" s="28"/>
    </row>
    <row r="16" spans="1:20" x14ac:dyDescent="0.2">
      <c r="A16" s="26">
        <v>15</v>
      </c>
      <c r="B16" s="26">
        <v>613</v>
      </c>
      <c r="C16" s="21">
        <v>0.9</v>
      </c>
      <c r="D16" s="21">
        <v>1.34</v>
      </c>
      <c r="E16" s="77">
        <v>-1.0331976500000009</v>
      </c>
      <c r="F16" s="77">
        <v>-1.4089331999999999</v>
      </c>
      <c r="G16" s="27">
        <v>0.18</v>
      </c>
      <c r="H16" s="27">
        <v>0.1</v>
      </c>
      <c r="I16" s="27">
        <v>0.04</v>
      </c>
      <c r="J16" s="27">
        <v>0.09</v>
      </c>
      <c r="K16" s="27">
        <v>0.21</v>
      </c>
      <c r="L16" s="28"/>
      <c r="M16" s="27">
        <v>0.04</v>
      </c>
      <c r="N16" s="27">
        <v>7.0000000000000007E-2</v>
      </c>
      <c r="O16" s="27">
        <v>0.27</v>
      </c>
      <c r="P16" s="28"/>
      <c r="Q16" s="28"/>
      <c r="R16" s="28"/>
      <c r="S16" s="28"/>
      <c r="T16" s="28"/>
    </row>
    <row r="17" spans="1:20" x14ac:dyDescent="0.2">
      <c r="A17" s="26">
        <v>16</v>
      </c>
      <c r="B17" s="26">
        <v>612</v>
      </c>
      <c r="C17" s="21">
        <v>2.0099999999999998</v>
      </c>
      <c r="D17" s="21">
        <v>5.25</v>
      </c>
      <c r="E17" s="77">
        <v>-1.1151914286156401</v>
      </c>
      <c r="F17" s="77">
        <v>-6.5001942857282806</v>
      </c>
      <c r="G17" s="27">
        <v>0.28000000000000003</v>
      </c>
      <c r="H17" s="27">
        <v>0.14000000000000001</v>
      </c>
      <c r="I17" s="27">
        <v>0.03</v>
      </c>
      <c r="J17" s="27">
        <v>0.13</v>
      </c>
      <c r="K17" s="27">
        <v>0.17</v>
      </c>
      <c r="L17" s="28"/>
      <c r="M17" s="27">
        <v>0.02</v>
      </c>
      <c r="N17" s="27">
        <v>0.21</v>
      </c>
      <c r="O17" s="27">
        <v>0</v>
      </c>
      <c r="P17" s="28"/>
      <c r="Q17" s="28"/>
      <c r="R17" s="28"/>
      <c r="S17" s="27">
        <v>0.02</v>
      </c>
      <c r="T17" s="28"/>
    </row>
    <row r="18" spans="1:20" x14ac:dyDescent="0.2">
      <c r="A18" s="26">
        <v>17</v>
      </c>
      <c r="B18" s="26" t="s">
        <v>87</v>
      </c>
      <c r="C18" s="21">
        <v>1.41</v>
      </c>
      <c r="D18" s="21">
        <v>5.6</v>
      </c>
      <c r="E18" s="77"/>
      <c r="F18" s="77"/>
      <c r="G18" s="27">
        <v>0.25</v>
      </c>
      <c r="H18" s="27">
        <v>0.13</v>
      </c>
      <c r="I18" s="27">
        <v>0.03</v>
      </c>
      <c r="J18" s="27">
        <v>0.13</v>
      </c>
      <c r="K18" s="27">
        <v>0.17</v>
      </c>
      <c r="L18" s="28"/>
      <c r="M18" s="27">
        <v>0.02</v>
      </c>
      <c r="N18" s="27">
        <v>0.21</v>
      </c>
      <c r="O18" s="27">
        <v>0</v>
      </c>
      <c r="P18" s="28"/>
      <c r="Q18" s="28"/>
      <c r="R18" s="27">
        <v>0.03</v>
      </c>
      <c r="S18" s="27">
        <v>0.03</v>
      </c>
      <c r="T18" s="28"/>
    </row>
    <row r="19" spans="1:20" x14ac:dyDescent="0.2">
      <c r="A19" s="26">
        <v>18</v>
      </c>
      <c r="B19" s="26">
        <v>611</v>
      </c>
      <c r="C19" s="21">
        <v>1.8</v>
      </c>
      <c r="D19" s="21">
        <v>6.5</v>
      </c>
      <c r="E19" s="77"/>
      <c r="F19" s="77"/>
      <c r="G19" s="27">
        <v>0.27</v>
      </c>
      <c r="H19" s="27">
        <v>0.12</v>
      </c>
      <c r="I19" s="27">
        <v>0.04</v>
      </c>
      <c r="J19" s="27">
        <v>0.14000000000000001</v>
      </c>
      <c r="K19" s="27">
        <v>0.19</v>
      </c>
      <c r="L19" s="28"/>
      <c r="M19" s="27">
        <v>0.01</v>
      </c>
      <c r="N19" s="27">
        <v>0.22</v>
      </c>
      <c r="O19" s="27">
        <v>0</v>
      </c>
      <c r="P19" s="28"/>
      <c r="Q19" s="28"/>
      <c r="R19" s="28"/>
      <c r="S19" s="28"/>
      <c r="T19" s="28"/>
    </row>
    <row r="20" spans="1:20" x14ac:dyDescent="0.2">
      <c r="A20" s="26">
        <v>19</v>
      </c>
      <c r="B20" s="26">
        <v>610</v>
      </c>
      <c r="C20" s="21">
        <v>0.27</v>
      </c>
      <c r="D20" s="21">
        <v>2.72</v>
      </c>
      <c r="E20" s="77">
        <v>-6.5427900000000427E-2</v>
      </c>
      <c r="F20" s="77">
        <v>-3.4815219000000006</v>
      </c>
      <c r="G20" s="27">
        <v>0.17</v>
      </c>
      <c r="H20" s="27">
        <v>0.1</v>
      </c>
      <c r="I20" s="27">
        <v>0.03</v>
      </c>
      <c r="J20" s="27">
        <v>7.0000000000000007E-2</v>
      </c>
      <c r="K20" s="27">
        <v>0.24</v>
      </c>
      <c r="L20" s="28"/>
      <c r="M20" s="27">
        <v>0.04</v>
      </c>
      <c r="N20" s="27">
        <v>0.18</v>
      </c>
      <c r="O20" s="27">
        <v>0.14000000000000001</v>
      </c>
      <c r="P20" s="28"/>
      <c r="Q20" s="28"/>
      <c r="R20" s="27">
        <v>0.03</v>
      </c>
      <c r="S20" s="28"/>
      <c r="T20" s="28"/>
    </row>
    <row r="21" spans="1:20" x14ac:dyDescent="0.2">
      <c r="A21" s="26">
        <v>20</v>
      </c>
      <c r="B21" s="26">
        <v>609</v>
      </c>
      <c r="C21" s="21">
        <v>2.25</v>
      </c>
      <c r="D21" s="21">
        <v>5.78</v>
      </c>
      <c r="E21" s="77"/>
      <c r="F21" s="77"/>
      <c r="G21" s="27">
        <v>0.26</v>
      </c>
      <c r="H21" s="27">
        <v>0.12</v>
      </c>
      <c r="I21" s="27">
        <v>0.04</v>
      </c>
      <c r="J21" s="27">
        <v>0.11</v>
      </c>
      <c r="K21" s="27">
        <v>0.19</v>
      </c>
      <c r="L21" s="28"/>
      <c r="M21" s="27">
        <v>0.02</v>
      </c>
      <c r="N21" s="27">
        <v>0.18</v>
      </c>
      <c r="O21" s="27">
        <v>0</v>
      </c>
      <c r="P21" s="28"/>
      <c r="Q21" s="28"/>
      <c r="R21" s="27">
        <v>0.03</v>
      </c>
      <c r="S21" s="27">
        <v>0.05</v>
      </c>
      <c r="T21" s="28"/>
    </row>
    <row r="22" spans="1:20" x14ac:dyDescent="0.2">
      <c r="A22" s="26">
        <v>21</v>
      </c>
      <c r="B22" s="26">
        <v>608</v>
      </c>
      <c r="C22" s="21">
        <v>1.01</v>
      </c>
      <c r="D22" s="21">
        <v>3.05</v>
      </c>
      <c r="E22" s="77">
        <v>0.1987906499999994</v>
      </c>
      <c r="F22" s="77">
        <v>-2.1096167000000037</v>
      </c>
      <c r="G22" s="27">
        <v>0.21</v>
      </c>
      <c r="H22" s="27">
        <v>0.11</v>
      </c>
      <c r="I22" s="27">
        <v>0.04</v>
      </c>
      <c r="J22" s="27">
        <v>0.11</v>
      </c>
      <c r="K22" s="27">
        <v>0.14000000000000001</v>
      </c>
      <c r="L22" s="28"/>
      <c r="M22" s="27">
        <v>0.03</v>
      </c>
      <c r="N22" s="27">
        <v>0.18</v>
      </c>
      <c r="O22" s="27">
        <v>0.11</v>
      </c>
      <c r="P22" s="28"/>
      <c r="Q22" s="28"/>
      <c r="R22" s="27">
        <v>0.02</v>
      </c>
      <c r="S22" s="27">
        <v>0.04</v>
      </c>
      <c r="T22" s="28"/>
    </row>
    <row r="23" spans="1:20" x14ac:dyDescent="0.2">
      <c r="A23" s="26">
        <v>22</v>
      </c>
      <c r="B23" s="26">
        <v>607</v>
      </c>
      <c r="C23" s="21">
        <v>0.61</v>
      </c>
      <c r="D23" s="21">
        <v>2.25</v>
      </c>
      <c r="E23" s="77">
        <v>-1.1603423500000014</v>
      </c>
      <c r="F23" s="77">
        <v>-0.26649929999999955</v>
      </c>
      <c r="G23" s="27">
        <v>0.18</v>
      </c>
      <c r="H23" s="27">
        <v>0.14000000000000001</v>
      </c>
      <c r="I23" s="27">
        <v>0.03</v>
      </c>
      <c r="J23" s="27">
        <v>0.09</v>
      </c>
      <c r="K23" s="27">
        <v>0.18</v>
      </c>
      <c r="L23" s="28"/>
      <c r="M23" s="27">
        <v>0.02</v>
      </c>
      <c r="N23" s="27">
        <v>0.1</v>
      </c>
      <c r="O23" s="27">
        <v>0.24</v>
      </c>
      <c r="P23" s="28"/>
      <c r="Q23" s="28"/>
      <c r="R23" s="27">
        <v>0.03</v>
      </c>
      <c r="S23" s="28"/>
      <c r="T23" s="28"/>
    </row>
    <row r="24" spans="1:20" x14ac:dyDescent="0.2">
      <c r="A24" s="26">
        <v>23</v>
      </c>
      <c r="B24" s="26">
        <v>606</v>
      </c>
      <c r="C24" s="21">
        <v>0.63</v>
      </c>
      <c r="D24" s="21">
        <v>3.7</v>
      </c>
      <c r="E24" s="77">
        <v>-1.6293335000000004</v>
      </c>
      <c r="F24" s="77">
        <v>-2.7210095500000016</v>
      </c>
      <c r="G24" s="27">
        <v>0.21</v>
      </c>
      <c r="H24" s="27">
        <v>0.11</v>
      </c>
      <c r="I24" s="27">
        <v>0.04</v>
      </c>
      <c r="J24" s="27">
        <v>0.09</v>
      </c>
      <c r="K24" s="27">
        <v>0.25</v>
      </c>
      <c r="L24" s="28"/>
      <c r="M24" s="27">
        <v>0.04</v>
      </c>
      <c r="N24" s="27">
        <v>0.17</v>
      </c>
      <c r="O24" s="27">
        <v>7.0000000000000007E-2</v>
      </c>
      <c r="P24" s="28"/>
      <c r="Q24" s="28"/>
      <c r="R24" s="27">
        <v>0.03</v>
      </c>
      <c r="S24" s="28"/>
      <c r="T24" s="28"/>
    </row>
    <row r="25" spans="1:20" x14ac:dyDescent="0.2">
      <c r="A25" s="26">
        <v>24</v>
      </c>
      <c r="B25" s="26">
        <v>605</v>
      </c>
      <c r="C25" s="21">
        <v>1.22</v>
      </c>
      <c r="D25" s="21">
        <v>7.84</v>
      </c>
      <c r="E25" s="77"/>
      <c r="F25" s="77"/>
      <c r="G25" s="27">
        <v>0.27</v>
      </c>
      <c r="H25" s="27">
        <v>0.14000000000000001</v>
      </c>
      <c r="I25" s="27">
        <v>0.04</v>
      </c>
      <c r="J25" s="27">
        <v>0.13</v>
      </c>
      <c r="K25" s="27">
        <v>0.27</v>
      </c>
      <c r="L25" s="28"/>
      <c r="M25" s="27">
        <v>0.03</v>
      </c>
      <c r="N25" s="27">
        <v>0.08</v>
      </c>
      <c r="O25" s="27">
        <v>0</v>
      </c>
      <c r="P25" s="28"/>
      <c r="Q25" s="28"/>
      <c r="R25" s="27">
        <v>0.04</v>
      </c>
      <c r="S25" s="28"/>
      <c r="T25" s="28"/>
    </row>
    <row r="26" spans="1:20" x14ac:dyDescent="0.2">
      <c r="A26" s="26">
        <v>25</v>
      </c>
      <c r="B26" s="26">
        <v>604</v>
      </c>
      <c r="C26" s="21">
        <v>0.27</v>
      </c>
      <c r="D26" s="21">
        <v>0.2</v>
      </c>
      <c r="E26" s="77">
        <v>-1.5292683000000009</v>
      </c>
      <c r="F26" s="77">
        <v>-1.6444045500000009</v>
      </c>
      <c r="G26" s="27">
        <v>0.23</v>
      </c>
      <c r="H26" s="27">
        <v>0.13</v>
      </c>
      <c r="I26" s="27">
        <v>0.04</v>
      </c>
      <c r="J26" s="27">
        <v>0.09</v>
      </c>
      <c r="K26" s="27">
        <v>0.16</v>
      </c>
      <c r="L26" s="28"/>
      <c r="M26" s="27">
        <v>0.04</v>
      </c>
      <c r="N26" s="27">
        <v>0.09</v>
      </c>
      <c r="O26" s="27">
        <v>0.08</v>
      </c>
      <c r="P26" s="28"/>
      <c r="Q26" s="28"/>
      <c r="R26" s="27">
        <v>0.03</v>
      </c>
      <c r="S26" s="28"/>
      <c r="T26" s="27">
        <v>0.12</v>
      </c>
    </row>
    <row r="27" spans="1:20" x14ac:dyDescent="0.2">
      <c r="A27" s="26">
        <v>26</v>
      </c>
      <c r="B27" s="26">
        <v>603</v>
      </c>
      <c r="C27" s="21">
        <v>1.56</v>
      </c>
      <c r="D27" s="21">
        <v>5.26</v>
      </c>
      <c r="E27" s="77"/>
      <c r="F27" s="77"/>
      <c r="G27" s="27">
        <v>0.22</v>
      </c>
      <c r="H27" s="27">
        <v>0.13</v>
      </c>
      <c r="I27" s="27">
        <v>0.04</v>
      </c>
      <c r="J27" s="27">
        <v>0.11</v>
      </c>
      <c r="K27" s="27">
        <v>0.18</v>
      </c>
      <c r="L27" s="28"/>
      <c r="M27" s="27">
        <v>0.02</v>
      </c>
      <c r="N27" s="27">
        <v>0.28999999999999998</v>
      </c>
      <c r="O27" s="27">
        <v>0</v>
      </c>
      <c r="P27" s="28"/>
      <c r="Q27" s="28"/>
      <c r="R27" s="27">
        <v>0.02</v>
      </c>
      <c r="S27" s="28"/>
      <c r="T27" s="28"/>
    </row>
    <row r="28" spans="1:20" x14ac:dyDescent="0.2">
      <c r="A28" s="26">
        <v>27</v>
      </c>
      <c r="B28" s="26">
        <v>602</v>
      </c>
      <c r="C28" s="21">
        <v>1.29</v>
      </c>
      <c r="D28" s="21">
        <v>5.46</v>
      </c>
      <c r="E28" s="77"/>
      <c r="F28" s="77"/>
      <c r="G28" s="27">
        <v>0.25</v>
      </c>
      <c r="H28" s="27">
        <v>0.12</v>
      </c>
      <c r="I28" s="27">
        <v>0.06</v>
      </c>
      <c r="J28" s="27">
        <v>0.12</v>
      </c>
      <c r="K28" s="27">
        <v>0.21</v>
      </c>
      <c r="L28" s="28"/>
      <c r="M28" s="28"/>
      <c r="N28" s="27">
        <v>0.18</v>
      </c>
      <c r="O28" s="27">
        <v>0</v>
      </c>
      <c r="P28" s="28"/>
      <c r="Q28" s="28"/>
      <c r="R28" s="27">
        <v>0.03</v>
      </c>
      <c r="S28" s="27">
        <v>0.03</v>
      </c>
      <c r="T28" s="28"/>
    </row>
    <row r="29" spans="1:20" x14ac:dyDescent="0.2">
      <c r="A29" s="26">
        <v>28</v>
      </c>
      <c r="B29" s="26">
        <v>601</v>
      </c>
      <c r="C29" s="21">
        <v>0.01</v>
      </c>
      <c r="D29" s="21">
        <v>2.29</v>
      </c>
      <c r="E29" s="77">
        <v>0.15223969999999909</v>
      </c>
      <c r="F29" s="77">
        <v>-4.0996495000000017</v>
      </c>
      <c r="G29" s="27">
        <v>0.18</v>
      </c>
      <c r="H29" s="27">
        <v>0.1</v>
      </c>
      <c r="I29" s="27">
        <v>0.04</v>
      </c>
      <c r="J29" s="27">
        <v>0.11</v>
      </c>
      <c r="K29" s="27">
        <v>0.16</v>
      </c>
      <c r="L29" s="28"/>
      <c r="M29" s="28"/>
      <c r="N29" s="27">
        <v>0.12</v>
      </c>
      <c r="O29" s="27">
        <v>0</v>
      </c>
      <c r="P29" s="28"/>
      <c r="Q29" s="28"/>
      <c r="R29" s="27">
        <v>0.03</v>
      </c>
      <c r="S29" s="27">
        <v>0.04</v>
      </c>
      <c r="T29" s="27">
        <v>0.22</v>
      </c>
    </row>
    <row r="30" spans="1:20" x14ac:dyDescent="0.2">
      <c r="A30" s="26">
        <v>29</v>
      </c>
      <c r="B30" s="26">
        <v>523</v>
      </c>
      <c r="C30" s="21">
        <v>0.7</v>
      </c>
      <c r="D30" s="21">
        <v>5.36</v>
      </c>
      <c r="E30" s="77">
        <v>0.59402239999999962</v>
      </c>
      <c r="F30" s="77">
        <v>-6.2077487000000016</v>
      </c>
      <c r="G30" s="27">
        <v>0.12</v>
      </c>
      <c r="H30" s="27">
        <v>0.09</v>
      </c>
      <c r="I30" s="27">
        <v>0.04</v>
      </c>
      <c r="J30" s="27">
        <v>7.0000000000000007E-2</v>
      </c>
      <c r="K30" s="27">
        <v>0.16</v>
      </c>
      <c r="L30" s="28"/>
      <c r="M30" s="28"/>
      <c r="N30" s="27">
        <v>0.17</v>
      </c>
      <c r="O30" s="27">
        <v>0.17</v>
      </c>
      <c r="P30" s="28"/>
      <c r="Q30" s="28"/>
      <c r="R30" s="28"/>
      <c r="S30" s="28"/>
      <c r="T30" s="27">
        <v>0.18</v>
      </c>
    </row>
    <row r="31" spans="1:20" x14ac:dyDescent="0.2">
      <c r="A31" s="26">
        <v>30</v>
      </c>
      <c r="B31" s="26">
        <v>522</v>
      </c>
      <c r="C31" s="21">
        <v>1.97</v>
      </c>
      <c r="D31" s="21">
        <v>6.39</v>
      </c>
      <c r="E31" s="77">
        <v>2.4646079428718792</v>
      </c>
      <c r="F31" s="77">
        <v>-6.6864582285434402</v>
      </c>
      <c r="G31" s="27">
        <v>0.15</v>
      </c>
      <c r="H31" s="27">
        <v>7.0000000000000007E-2</v>
      </c>
      <c r="I31" s="27">
        <v>0.03</v>
      </c>
      <c r="J31" s="27">
        <v>0.08</v>
      </c>
      <c r="K31" s="27">
        <v>0.15</v>
      </c>
      <c r="L31" s="28"/>
      <c r="M31" s="28"/>
      <c r="N31" s="27">
        <v>0.27</v>
      </c>
      <c r="O31" s="27">
        <v>0.06</v>
      </c>
      <c r="P31" s="28"/>
      <c r="Q31" s="28"/>
      <c r="R31" s="28"/>
      <c r="S31" s="28"/>
      <c r="T31" s="27">
        <v>0.2</v>
      </c>
    </row>
    <row r="32" spans="1:20" x14ac:dyDescent="0.2">
      <c r="A32" s="26">
        <v>31</v>
      </c>
      <c r="B32" s="26">
        <v>521</v>
      </c>
      <c r="C32" s="21">
        <v>1.66</v>
      </c>
      <c r="D32" s="21">
        <v>7.1</v>
      </c>
      <c r="E32" s="77">
        <v>-2.6568071000000009</v>
      </c>
      <c r="F32" s="77">
        <v>-1.5105913000000015</v>
      </c>
      <c r="G32" s="27">
        <v>0.28999999999999998</v>
      </c>
      <c r="H32" s="27">
        <v>0.16</v>
      </c>
      <c r="I32" s="27">
        <v>0.03</v>
      </c>
      <c r="J32" s="27">
        <v>0.1</v>
      </c>
      <c r="K32" s="27">
        <v>0.12</v>
      </c>
      <c r="L32" s="28"/>
      <c r="M32" s="28"/>
      <c r="N32" s="27">
        <v>0.16</v>
      </c>
      <c r="O32" s="27">
        <v>0.11</v>
      </c>
      <c r="P32" s="28"/>
      <c r="Q32" s="28"/>
      <c r="R32" s="28"/>
      <c r="S32" s="27">
        <v>0.03</v>
      </c>
      <c r="T32" s="28"/>
    </row>
    <row r="33" spans="1:20" x14ac:dyDescent="0.2">
      <c r="A33" s="26">
        <v>32</v>
      </c>
      <c r="B33" s="26">
        <v>520</v>
      </c>
      <c r="C33" s="21">
        <v>0.61</v>
      </c>
      <c r="D33" s="21">
        <v>5.54</v>
      </c>
      <c r="E33" s="77"/>
      <c r="F33" s="77"/>
      <c r="G33" s="27">
        <v>0.2</v>
      </c>
      <c r="H33" s="27">
        <v>0.12</v>
      </c>
      <c r="I33" s="27">
        <v>0.04</v>
      </c>
      <c r="J33" s="27">
        <v>0.12</v>
      </c>
      <c r="K33" s="27">
        <v>0.25</v>
      </c>
      <c r="L33" s="28"/>
      <c r="M33" s="28"/>
      <c r="N33" s="27">
        <v>0.27</v>
      </c>
      <c r="O33" s="27">
        <v>0</v>
      </c>
      <c r="P33" s="28"/>
      <c r="Q33" s="28"/>
      <c r="R33" s="28"/>
      <c r="S33" s="28"/>
      <c r="T33" s="28"/>
    </row>
    <row r="34" spans="1:20" x14ac:dyDescent="0.2">
      <c r="A34" s="26">
        <v>33</v>
      </c>
      <c r="B34" s="26">
        <v>519</v>
      </c>
      <c r="C34" s="21">
        <v>1.61</v>
      </c>
      <c r="D34" s="21">
        <v>6.12</v>
      </c>
      <c r="E34" s="77"/>
      <c r="F34" s="77"/>
      <c r="G34" s="27">
        <v>0.35</v>
      </c>
      <c r="H34" s="27">
        <v>0.19</v>
      </c>
      <c r="I34" s="27">
        <v>0.04</v>
      </c>
      <c r="J34" s="27">
        <v>0.12</v>
      </c>
      <c r="K34" s="27">
        <v>0.18</v>
      </c>
      <c r="L34" s="28"/>
      <c r="M34" s="28"/>
      <c r="N34" s="27">
        <v>0.11</v>
      </c>
      <c r="O34" s="27">
        <v>0</v>
      </c>
      <c r="P34" s="28"/>
      <c r="Q34" s="28"/>
      <c r="R34" s="28"/>
      <c r="S34" s="28"/>
      <c r="T34" s="28"/>
    </row>
    <row r="35" spans="1:20" x14ac:dyDescent="0.2">
      <c r="A35" s="26">
        <v>34</v>
      </c>
      <c r="B35" s="26">
        <v>518</v>
      </c>
      <c r="C35" s="21">
        <v>2.88</v>
      </c>
      <c r="D35" s="21">
        <v>8.4600000000000009</v>
      </c>
      <c r="E35" s="77"/>
      <c r="F35" s="77"/>
      <c r="G35" s="27">
        <v>0.33</v>
      </c>
      <c r="H35" s="27">
        <v>0.2</v>
      </c>
      <c r="I35" s="27">
        <v>7.0000000000000007E-2</v>
      </c>
      <c r="J35" s="27">
        <v>0.06</v>
      </c>
      <c r="K35" s="27">
        <v>7.0000000000000007E-2</v>
      </c>
      <c r="L35" s="27">
        <v>0.01</v>
      </c>
      <c r="M35" s="28"/>
      <c r="N35" s="27">
        <v>0.25</v>
      </c>
      <c r="O35" s="27">
        <v>0</v>
      </c>
      <c r="P35" s="28"/>
      <c r="Q35" s="28"/>
      <c r="R35" s="28"/>
      <c r="S35" s="28"/>
      <c r="T35" s="28"/>
    </row>
    <row r="36" spans="1:20" x14ac:dyDescent="0.2">
      <c r="A36" s="26">
        <v>35</v>
      </c>
      <c r="B36" s="26">
        <v>517</v>
      </c>
      <c r="C36" s="21">
        <v>2.17</v>
      </c>
      <c r="D36" s="21">
        <v>9.1</v>
      </c>
      <c r="E36" s="77"/>
      <c r="F36" s="77"/>
      <c r="G36" s="27">
        <v>0.35</v>
      </c>
      <c r="H36" s="27">
        <v>0.18</v>
      </c>
      <c r="I36" s="27">
        <v>0.08</v>
      </c>
      <c r="J36" s="27">
        <v>0.13</v>
      </c>
      <c r="K36" s="27">
        <v>0.15</v>
      </c>
      <c r="L36" s="28"/>
      <c r="M36" s="28"/>
      <c r="N36" s="27">
        <v>0.11</v>
      </c>
      <c r="O36" s="27">
        <v>0</v>
      </c>
      <c r="P36" s="28"/>
      <c r="Q36" s="28"/>
      <c r="R36" s="28"/>
      <c r="S36" s="28"/>
      <c r="T36" s="28"/>
    </row>
    <row r="37" spans="1:20" x14ac:dyDescent="0.2">
      <c r="A37" s="26">
        <v>36</v>
      </c>
      <c r="B37" s="26">
        <v>516</v>
      </c>
      <c r="C37" s="21">
        <v>2.38</v>
      </c>
      <c r="D37" s="21">
        <v>9.5</v>
      </c>
      <c r="E37" s="77"/>
      <c r="F37" s="77"/>
      <c r="G37" s="27">
        <v>0.3</v>
      </c>
      <c r="H37" s="27">
        <v>0.16</v>
      </c>
      <c r="I37" s="27">
        <v>0.05</v>
      </c>
      <c r="J37" s="27">
        <v>0.14000000000000001</v>
      </c>
      <c r="K37" s="27">
        <v>0.23</v>
      </c>
      <c r="L37" s="28"/>
      <c r="M37" s="28"/>
      <c r="N37" s="27">
        <v>0.08</v>
      </c>
      <c r="O37" s="27">
        <v>0</v>
      </c>
      <c r="P37" s="28"/>
      <c r="Q37" s="28"/>
      <c r="R37" s="27">
        <v>0.04</v>
      </c>
      <c r="S37" s="28"/>
      <c r="T37" s="28"/>
    </row>
    <row r="38" spans="1:20" x14ac:dyDescent="0.2">
      <c r="A38" s="26">
        <v>37</v>
      </c>
      <c r="B38" s="26">
        <v>515</v>
      </c>
      <c r="C38" s="21">
        <v>0.17</v>
      </c>
      <c r="D38" s="21">
        <v>5.72</v>
      </c>
      <c r="E38" s="77">
        <v>-0.48941550000000067</v>
      </c>
      <c r="F38" s="77">
        <v>-4.5551880999999987</v>
      </c>
      <c r="G38" s="27">
        <v>0.21</v>
      </c>
      <c r="H38" s="27">
        <v>0.13</v>
      </c>
      <c r="I38" s="27">
        <v>0.03</v>
      </c>
      <c r="J38" s="27">
        <v>0.09</v>
      </c>
      <c r="K38" s="27">
        <v>0.17</v>
      </c>
      <c r="L38" s="28"/>
      <c r="M38" s="27">
        <v>0.03</v>
      </c>
      <c r="N38" s="27">
        <v>0.26</v>
      </c>
      <c r="O38" s="27">
        <v>0.06</v>
      </c>
      <c r="P38" s="28"/>
      <c r="Q38" s="28"/>
      <c r="R38" s="28"/>
      <c r="S38" s="27">
        <v>0.03</v>
      </c>
      <c r="T38" s="28"/>
    </row>
    <row r="39" spans="1:20" x14ac:dyDescent="0.2">
      <c r="A39" s="26">
        <v>38</v>
      </c>
      <c r="B39" s="26">
        <v>514</v>
      </c>
      <c r="C39" s="21">
        <v>1.73</v>
      </c>
      <c r="D39" s="21">
        <v>9.5</v>
      </c>
      <c r="E39" s="77"/>
      <c r="F39" s="77"/>
      <c r="G39" s="27">
        <v>0.33</v>
      </c>
      <c r="H39" s="27">
        <v>0.18</v>
      </c>
      <c r="I39" s="27">
        <v>0.05</v>
      </c>
      <c r="J39" s="27">
        <v>0.16</v>
      </c>
      <c r="K39" s="27">
        <v>0.15</v>
      </c>
      <c r="L39" s="28"/>
      <c r="M39" s="28"/>
      <c r="N39" s="27">
        <v>0.13</v>
      </c>
      <c r="O39" s="27">
        <v>0</v>
      </c>
      <c r="P39" s="28"/>
      <c r="Q39" s="28"/>
      <c r="R39" s="28"/>
      <c r="S39" s="28"/>
      <c r="T39" s="28"/>
    </row>
    <row r="40" spans="1:20" x14ac:dyDescent="0.2">
      <c r="A40" s="26">
        <v>39</v>
      </c>
      <c r="B40" s="26">
        <v>513</v>
      </c>
      <c r="C40" s="21">
        <v>3.61</v>
      </c>
      <c r="D40" s="21">
        <v>8.51</v>
      </c>
      <c r="E40" s="77"/>
      <c r="F40" s="77"/>
      <c r="G40" s="27">
        <v>0.31</v>
      </c>
      <c r="H40" s="27">
        <v>0.19</v>
      </c>
      <c r="I40" s="27">
        <v>0.06</v>
      </c>
      <c r="J40" s="27">
        <v>0.16</v>
      </c>
      <c r="K40" s="27">
        <v>0.16</v>
      </c>
      <c r="L40" s="28"/>
      <c r="M40" s="28"/>
      <c r="N40" s="27">
        <v>0.12</v>
      </c>
      <c r="O40" s="27">
        <v>0</v>
      </c>
      <c r="P40" s="28"/>
      <c r="Q40" s="28"/>
      <c r="R40" s="28"/>
      <c r="S40" s="28"/>
      <c r="T40" s="28"/>
    </row>
    <row r="41" spans="1:20" x14ac:dyDescent="0.2">
      <c r="A41" s="26">
        <v>40</v>
      </c>
      <c r="B41" s="26">
        <v>512</v>
      </c>
      <c r="C41" s="21">
        <v>2.34</v>
      </c>
      <c r="D41" s="21">
        <v>9.4600000000000009</v>
      </c>
      <c r="E41" s="77"/>
      <c r="F41" s="77"/>
      <c r="G41" s="27">
        <v>0.4</v>
      </c>
      <c r="H41" s="27">
        <v>0.27</v>
      </c>
      <c r="I41" s="27">
        <v>7.0000000000000007E-2</v>
      </c>
      <c r="J41" s="27">
        <v>0.06</v>
      </c>
      <c r="K41" s="27">
        <v>0.06</v>
      </c>
      <c r="L41" s="28"/>
      <c r="M41" s="28"/>
      <c r="N41" s="27">
        <v>0.14000000000000001</v>
      </c>
      <c r="O41" s="27">
        <v>0</v>
      </c>
      <c r="P41" s="28"/>
      <c r="Q41" s="28"/>
      <c r="R41" s="28"/>
      <c r="S41" s="28"/>
      <c r="T41" s="28"/>
    </row>
    <row r="42" spans="1:20" x14ac:dyDescent="0.2">
      <c r="A42" s="26">
        <v>41</v>
      </c>
      <c r="B42" s="26">
        <v>511</v>
      </c>
      <c r="C42" s="21">
        <v>2.83</v>
      </c>
      <c r="D42" s="21">
        <v>9.5</v>
      </c>
      <c r="E42" s="77"/>
      <c r="F42" s="77"/>
      <c r="G42" s="27">
        <v>0.34</v>
      </c>
      <c r="H42" s="27">
        <v>0.23</v>
      </c>
      <c r="I42" s="27">
        <v>7.0000000000000007E-2</v>
      </c>
      <c r="J42" s="27">
        <v>0.1</v>
      </c>
      <c r="K42" s="27">
        <v>0.08</v>
      </c>
      <c r="L42" s="28"/>
      <c r="M42" s="28"/>
      <c r="N42" s="27">
        <v>0.17</v>
      </c>
      <c r="O42" s="27">
        <v>0</v>
      </c>
      <c r="P42" s="28"/>
      <c r="Q42" s="28"/>
      <c r="R42" s="28"/>
      <c r="S42" s="28"/>
      <c r="T42" s="28"/>
    </row>
    <row r="43" spans="1:20" x14ac:dyDescent="0.2">
      <c r="A43" s="26">
        <v>42</v>
      </c>
      <c r="B43" s="26">
        <v>510</v>
      </c>
      <c r="C43" s="21">
        <v>2.75</v>
      </c>
      <c r="D43" s="21">
        <v>9.02</v>
      </c>
      <c r="E43" s="77"/>
      <c r="F43" s="77"/>
      <c r="G43" s="27">
        <v>0.35</v>
      </c>
      <c r="H43" s="27">
        <v>0.21</v>
      </c>
      <c r="I43" s="27">
        <v>0.09</v>
      </c>
      <c r="J43" s="27">
        <v>0.1</v>
      </c>
      <c r="K43" s="27">
        <v>0.08</v>
      </c>
      <c r="L43" s="28"/>
      <c r="M43" s="28"/>
      <c r="N43" s="27">
        <v>0.18</v>
      </c>
      <c r="O43" s="27">
        <v>0</v>
      </c>
      <c r="P43" s="28"/>
      <c r="Q43" s="28"/>
      <c r="R43" s="28"/>
      <c r="S43" s="28"/>
      <c r="T43" s="28"/>
    </row>
    <row r="44" spans="1:20" x14ac:dyDescent="0.2">
      <c r="A44" s="26">
        <v>43</v>
      </c>
      <c r="B44" s="26">
        <v>509</v>
      </c>
      <c r="C44" s="21">
        <v>1.72</v>
      </c>
      <c r="D44" s="21">
        <v>9.14</v>
      </c>
      <c r="E44" s="77"/>
      <c r="F44" s="77"/>
      <c r="G44" s="27">
        <v>0.32</v>
      </c>
      <c r="H44" s="27">
        <v>0.28000000000000003</v>
      </c>
      <c r="I44" s="27">
        <v>0.08</v>
      </c>
      <c r="J44" s="27">
        <v>0.08</v>
      </c>
      <c r="K44" s="27">
        <v>0.08</v>
      </c>
      <c r="L44" s="28"/>
      <c r="M44" s="28"/>
      <c r="N44" s="27">
        <v>0.16</v>
      </c>
      <c r="O44" s="27">
        <v>0</v>
      </c>
      <c r="P44" s="28"/>
      <c r="Q44" s="28"/>
      <c r="R44" s="28"/>
      <c r="S44" s="28"/>
      <c r="T44" s="28"/>
    </row>
    <row r="45" spans="1:20" x14ac:dyDescent="0.2">
      <c r="A45" s="26">
        <v>44</v>
      </c>
      <c r="B45" s="26">
        <v>508</v>
      </c>
      <c r="C45" s="21">
        <v>2.0499999999999998</v>
      </c>
      <c r="D45" s="21">
        <v>9.76</v>
      </c>
      <c r="E45" s="77"/>
      <c r="F45" s="77"/>
      <c r="G45" s="27">
        <v>0.33</v>
      </c>
      <c r="H45" s="27">
        <v>0.19</v>
      </c>
      <c r="I45" s="27">
        <v>0.06</v>
      </c>
      <c r="J45" s="27">
        <v>0.17</v>
      </c>
      <c r="K45" s="27">
        <v>0.11</v>
      </c>
      <c r="L45" s="28"/>
      <c r="M45" s="28"/>
      <c r="N45" s="27">
        <v>0.13</v>
      </c>
      <c r="O45" s="27">
        <v>0</v>
      </c>
      <c r="P45" s="28"/>
      <c r="Q45" s="28"/>
      <c r="R45" s="28"/>
      <c r="S45" s="28"/>
      <c r="T45" s="28"/>
    </row>
    <row r="46" spans="1:20" x14ac:dyDescent="0.2">
      <c r="A46" s="26">
        <v>45</v>
      </c>
      <c r="B46" s="26">
        <v>507</v>
      </c>
      <c r="C46" s="21">
        <v>3.16</v>
      </c>
      <c r="D46" s="21">
        <v>8.08</v>
      </c>
      <c r="E46" s="77"/>
      <c r="F46" s="77"/>
      <c r="G46" s="27">
        <v>0.3</v>
      </c>
      <c r="H46" s="27">
        <v>0.19</v>
      </c>
      <c r="I46" s="27">
        <v>0.03</v>
      </c>
      <c r="J46" s="27">
        <v>0.1</v>
      </c>
      <c r="K46" s="27">
        <v>0.11</v>
      </c>
      <c r="L46" s="28"/>
      <c r="M46" s="28"/>
      <c r="N46" s="27">
        <v>0.27</v>
      </c>
      <c r="O46" s="27">
        <v>0</v>
      </c>
      <c r="P46" s="28"/>
      <c r="Q46" s="28"/>
      <c r="R46" s="28"/>
      <c r="S46" s="28"/>
      <c r="T46" s="28"/>
    </row>
    <row r="47" spans="1:20" x14ac:dyDescent="0.2">
      <c r="A47" s="26">
        <v>46</v>
      </c>
      <c r="B47" s="26">
        <v>506</v>
      </c>
      <c r="C47" s="21">
        <v>0.93</v>
      </c>
      <c r="D47" s="21">
        <v>7.37</v>
      </c>
      <c r="E47" s="77"/>
      <c r="F47" s="77"/>
      <c r="G47" s="27">
        <v>0.24</v>
      </c>
      <c r="H47" s="27">
        <v>0.13</v>
      </c>
      <c r="I47" s="27">
        <v>0.05</v>
      </c>
      <c r="J47" s="27">
        <v>0.09</v>
      </c>
      <c r="K47" s="27">
        <v>0.18</v>
      </c>
      <c r="L47" s="28"/>
      <c r="M47" s="27">
        <v>0.03</v>
      </c>
      <c r="N47" s="27">
        <v>0.28999999999999998</v>
      </c>
      <c r="O47" s="27">
        <v>0</v>
      </c>
      <c r="P47" s="28"/>
      <c r="Q47" s="28"/>
      <c r="R47" s="28"/>
      <c r="S47" s="28"/>
      <c r="T47" s="28"/>
    </row>
    <row r="48" spans="1:20" x14ac:dyDescent="0.2">
      <c r="A48" s="26">
        <v>47</v>
      </c>
      <c r="B48" s="26">
        <v>505</v>
      </c>
      <c r="C48" s="21">
        <v>2.0099999999999998</v>
      </c>
      <c r="D48" s="21">
        <v>9.0500000000000007</v>
      </c>
      <c r="E48" s="77"/>
      <c r="F48" s="77"/>
      <c r="G48" s="27">
        <v>0.35</v>
      </c>
      <c r="H48" s="27">
        <v>0.18</v>
      </c>
      <c r="I48" s="27">
        <v>0.05</v>
      </c>
      <c r="J48" s="27">
        <v>0.14000000000000001</v>
      </c>
      <c r="K48" s="27">
        <v>0.17</v>
      </c>
      <c r="L48" s="28"/>
      <c r="M48" s="28"/>
      <c r="N48" s="27">
        <v>0.11</v>
      </c>
      <c r="O48" s="27">
        <v>0</v>
      </c>
      <c r="P48" s="28"/>
      <c r="Q48" s="28"/>
      <c r="R48" s="28"/>
      <c r="S48" s="28"/>
      <c r="T48" s="28"/>
    </row>
    <row r="49" spans="1:20" x14ac:dyDescent="0.2">
      <c r="A49" s="26">
        <v>48</v>
      </c>
      <c r="B49" s="26">
        <v>504</v>
      </c>
      <c r="C49" s="21">
        <v>1.67</v>
      </c>
      <c r="D49" s="21">
        <v>9.07</v>
      </c>
      <c r="E49" s="77"/>
      <c r="F49" s="77"/>
      <c r="G49" s="27">
        <v>0.28999999999999998</v>
      </c>
      <c r="H49" s="27">
        <v>0.15</v>
      </c>
      <c r="I49" s="27">
        <v>0.04</v>
      </c>
      <c r="J49" s="27">
        <v>0.15</v>
      </c>
      <c r="K49" s="27">
        <v>0.22</v>
      </c>
      <c r="L49" s="27">
        <v>0.02</v>
      </c>
      <c r="M49" s="28"/>
      <c r="N49" s="27">
        <v>0.13</v>
      </c>
      <c r="O49" s="27">
        <v>0</v>
      </c>
      <c r="P49" s="28"/>
      <c r="Q49" s="28"/>
      <c r="R49" s="28"/>
      <c r="S49" s="28"/>
      <c r="T49" s="28"/>
    </row>
    <row r="50" spans="1:20" x14ac:dyDescent="0.2">
      <c r="A50" s="26">
        <v>49</v>
      </c>
      <c r="B50" s="26">
        <v>503</v>
      </c>
      <c r="C50" s="21">
        <v>1.1000000000000001</v>
      </c>
      <c r="D50" s="21">
        <v>8.81</v>
      </c>
      <c r="E50" s="77"/>
      <c r="F50" s="77"/>
      <c r="G50" s="27">
        <v>0.33</v>
      </c>
      <c r="H50" s="27">
        <v>0.22</v>
      </c>
      <c r="I50" s="27">
        <v>0.05</v>
      </c>
      <c r="J50" s="27">
        <v>0.17</v>
      </c>
      <c r="K50" s="27">
        <v>0.13</v>
      </c>
      <c r="L50" s="28"/>
      <c r="M50" s="28"/>
      <c r="N50" s="27">
        <v>0.09</v>
      </c>
      <c r="O50" s="27">
        <v>0</v>
      </c>
      <c r="P50" s="28"/>
      <c r="Q50" s="28"/>
      <c r="R50" s="28"/>
      <c r="S50" s="28"/>
      <c r="T50" s="28"/>
    </row>
    <row r="51" spans="1:20" x14ac:dyDescent="0.2">
      <c r="A51" s="26">
        <v>50</v>
      </c>
      <c r="B51" s="26">
        <v>502</v>
      </c>
      <c r="C51" s="21">
        <v>2.42</v>
      </c>
      <c r="D51" s="21">
        <v>8.2100000000000009</v>
      </c>
      <c r="E51" s="77"/>
      <c r="F51" s="77"/>
      <c r="G51" s="27">
        <v>0.25</v>
      </c>
      <c r="H51" s="27">
        <v>0.1</v>
      </c>
      <c r="I51" s="27">
        <v>0.04</v>
      </c>
      <c r="J51" s="27">
        <v>0.13</v>
      </c>
      <c r="K51" s="27">
        <v>0.2</v>
      </c>
      <c r="L51" s="27">
        <v>0.02</v>
      </c>
      <c r="M51" s="28"/>
      <c r="N51" s="27">
        <v>0.26</v>
      </c>
      <c r="O51" s="27">
        <v>0</v>
      </c>
      <c r="P51" s="28"/>
      <c r="Q51" s="28"/>
      <c r="R51" s="28"/>
      <c r="S51" s="28"/>
      <c r="T51" s="28"/>
    </row>
    <row r="52" spans="1:20" x14ac:dyDescent="0.2">
      <c r="A52" s="26">
        <v>51</v>
      </c>
      <c r="B52" s="26">
        <v>501</v>
      </c>
      <c r="C52" s="21">
        <v>1.05</v>
      </c>
      <c r="D52" s="21">
        <v>8.9499999999999993</v>
      </c>
      <c r="E52" s="77"/>
      <c r="F52" s="77"/>
      <c r="G52" s="27">
        <v>0.26</v>
      </c>
      <c r="H52" s="27">
        <v>0.15</v>
      </c>
      <c r="I52" s="27">
        <v>0.05</v>
      </c>
      <c r="J52" s="27">
        <v>0.17</v>
      </c>
      <c r="K52" s="27">
        <v>0.23</v>
      </c>
      <c r="L52" s="27">
        <v>0.02</v>
      </c>
      <c r="M52" s="28"/>
      <c r="N52" s="27">
        <v>0.13</v>
      </c>
      <c r="O52" s="27">
        <v>0</v>
      </c>
      <c r="P52" s="28"/>
      <c r="Q52" s="28"/>
      <c r="R52" s="28"/>
      <c r="S52" s="28"/>
      <c r="T52" s="28"/>
    </row>
    <row r="53" spans="1:20" x14ac:dyDescent="0.2">
      <c r="A53" s="26">
        <v>52</v>
      </c>
      <c r="B53" s="26">
        <v>429</v>
      </c>
      <c r="C53" s="21">
        <v>1.1599999999999999</v>
      </c>
      <c r="D53" s="21">
        <v>7.14</v>
      </c>
      <c r="E53" s="77">
        <v>-1.7820471428718809</v>
      </c>
      <c r="F53" s="77">
        <v>-6.5550518857282825</v>
      </c>
      <c r="G53" s="27">
        <v>0.17</v>
      </c>
      <c r="H53" s="27">
        <v>0.09</v>
      </c>
      <c r="I53" s="27">
        <v>0.04</v>
      </c>
      <c r="J53" s="27">
        <v>0.08</v>
      </c>
      <c r="K53" s="27">
        <v>0.1</v>
      </c>
      <c r="L53" s="28"/>
      <c r="M53" s="27">
        <v>0.02</v>
      </c>
      <c r="N53" s="27">
        <v>0.24</v>
      </c>
      <c r="O53" s="27">
        <v>0.26</v>
      </c>
      <c r="P53" s="28"/>
      <c r="Q53" s="28"/>
      <c r="R53" s="28"/>
      <c r="S53" s="28"/>
      <c r="T53" s="28"/>
    </row>
    <row r="54" spans="1:20" x14ac:dyDescent="0.2">
      <c r="A54" s="26">
        <v>53</v>
      </c>
      <c r="B54" s="26">
        <v>428</v>
      </c>
      <c r="C54" s="21">
        <v>1.58</v>
      </c>
      <c r="D54" s="21">
        <v>9.24</v>
      </c>
      <c r="E54" s="77"/>
      <c r="F54" s="77"/>
      <c r="G54" s="27">
        <v>0.27</v>
      </c>
      <c r="H54" s="27">
        <v>0.17</v>
      </c>
      <c r="I54" s="27">
        <v>0.04</v>
      </c>
      <c r="J54" s="27">
        <v>0.15</v>
      </c>
      <c r="K54" s="27">
        <v>0.19</v>
      </c>
      <c r="L54" s="28"/>
      <c r="M54" s="28"/>
      <c r="N54" s="27">
        <v>0.14000000000000001</v>
      </c>
      <c r="O54" s="27">
        <v>0</v>
      </c>
      <c r="P54" s="28"/>
      <c r="Q54" s="28"/>
      <c r="R54" s="28"/>
      <c r="S54" s="27">
        <v>0.04</v>
      </c>
      <c r="T54" s="28"/>
    </row>
    <row r="55" spans="1:20" x14ac:dyDescent="0.2">
      <c r="A55" s="26">
        <v>54</v>
      </c>
      <c r="B55" s="26">
        <v>427</v>
      </c>
      <c r="C55" s="21">
        <v>1.17</v>
      </c>
      <c r="D55" s="21">
        <v>9.24</v>
      </c>
      <c r="E55" s="77"/>
      <c r="F55" s="77"/>
      <c r="G55" s="27">
        <v>0.3</v>
      </c>
      <c r="H55" s="27">
        <v>0.22</v>
      </c>
      <c r="I55" s="27">
        <v>7.0000000000000007E-2</v>
      </c>
      <c r="J55" s="27">
        <v>0.14000000000000001</v>
      </c>
      <c r="K55" s="27">
        <v>0.16</v>
      </c>
      <c r="L55" s="28"/>
      <c r="M55" s="28"/>
      <c r="N55" s="27">
        <v>0.08</v>
      </c>
      <c r="O55" s="27">
        <v>0</v>
      </c>
      <c r="P55" s="28"/>
      <c r="Q55" s="28"/>
      <c r="R55" s="28"/>
      <c r="S55" s="27">
        <v>0.03</v>
      </c>
      <c r="T55" s="28"/>
    </row>
    <row r="56" spans="1:20" x14ac:dyDescent="0.2">
      <c r="A56" s="26">
        <v>55</v>
      </c>
      <c r="B56" s="26">
        <v>426</v>
      </c>
      <c r="C56" s="21">
        <v>1.27</v>
      </c>
      <c r="D56" s="21">
        <v>8.4499999999999993</v>
      </c>
      <c r="E56" s="77"/>
      <c r="F56" s="77"/>
      <c r="G56" s="27">
        <v>0.27</v>
      </c>
      <c r="H56" s="27">
        <v>0.16</v>
      </c>
      <c r="I56" s="27">
        <v>0.04</v>
      </c>
      <c r="J56" s="27">
        <v>0.12</v>
      </c>
      <c r="K56" s="27">
        <v>0.23</v>
      </c>
      <c r="L56" s="28"/>
      <c r="M56" s="28"/>
      <c r="N56" s="27">
        <v>0.11</v>
      </c>
      <c r="O56" s="27">
        <v>0</v>
      </c>
      <c r="P56" s="28"/>
      <c r="Q56" s="28"/>
      <c r="R56" s="28"/>
      <c r="S56" s="27">
        <v>7.0000000000000007E-2</v>
      </c>
      <c r="T56" s="28"/>
    </row>
    <row r="57" spans="1:20" x14ac:dyDescent="0.2">
      <c r="A57" s="26">
        <v>56</v>
      </c>
      <c r="B57" s="26">
        <v>425</v>
      </c>
      <c r="C57" s="21">
        <v>3.22</v>
      </c>
      <c r="D57" s="21">
        <v>6.66</v>
      </c>
      <c r="E57" s="77">
        <v>3.4948815999999994</v>
      </c>
      <c r="F57" s="77">
        <v>-7.3672802285434411</v>
      </c>
      <c r="G57" s="27">
        <v>0.1</v>
      </c>
      <c r="H57" s="27">
        <v>0.08</v>
      </c>
      <c r="I57" s="27">
        <v>0.02</v>
      </c>
      <c r="J57" s="27">
        <v>0.06</v>
      </c>
      <c r="K57" s="27">
        <v>0.1</v>
      </c>
      <c r="L57" s="28"/>
      <c r="M57" s="28"/>
      <c r="N57" s="27">
        <v>0.15</v>
      </c>
      <c r="O57" s="27">
        <v>0.04</v>
      </c>
      <c r="P57" s="28"/>
      <c r="Q57" s="28"/>
      <c r="R57" s="28"/>
      <c r="S57" s="28"/>
      <c r="T57" s="27">
        <v>0.44</v>
      </c>
    </row>
    <row r="58" spans="1:20" x14ac:dyDescent="0.2">
      <c r="A58" s="26">
        <v>57</v>
      </c>
      <c r="B58" s="26">
        <v>424</v>
      </c>
      <c r="C58" s="21">
        <v>3.41</v>
      </c>
      <c r="D58" s="21">
        <v>5.13</v>
      </c>
      <c r="E58" s="77">
        <v>3.2864983999999993</v>
      </c>
      <c r="F58" s="77">
        <v>-6.3817093333006802</v>
      </c>
      <c r="G58" s="27">
        <v>7.0000000000000007E-2</v>
      </c>
      <c r="H58" s="27">
        <v>7.0000000000000007E-2</v>
      </c>
      <c r="I58" s="27">
        <v>0.02</v>
      </c>
      <c r="J58" s="27">
        <v>0.05</v>
      </c>
      <c r="K58" s="27">
        <v>0.08</v>
      </c>
      <c r="L58" s="28"/>
      <c r="M58" s="27">
        <v>0.03</v>
      </c>
      <c r="N58" s="27">
        <v>0.1</v>
      </c>
      <c r="O58" s="27">
        <v>0.09</v>
      </c>
      <c r="P58" s="28"/>
      <c r="Q58" s="28"/>
      <c r="R58" s="28"/>
      <c r="S58" s="27">
        <v>0.03</v>
      </c>
      <c r="T58" s="27">
        <v>0.46</v>
      </c>
    </row>
    <row r="59" spans="1:20" x14ac:dyDescent="0.2">
      <c r="A59" s="26">
        <v>58</v>
      </c>
      <c r="B59" s="26">
        <v>423</v>
      </c>
      <c r="C59" s="21">
        <v>2.08</v>
      </c>
      <c r="D59" s="21">
        <v>5.57</v>
      </c>
      <c r="E59" s="77">
        <v>1.1992768571281194</v>
      </c>
      <c r="F59" s="77">
        <v>-4.9068049142717207</v>
      </c>
      <c r="G59" s="27">
        <v>0.14000000000000001</v>
      </c>
      <c r="H59" s="27">
        <v>0.09</v>
      </c>
      <c r="I59" s="27">
        <v>0.03</v>
      </c>
      <c r="J59" s="27">
        <v>0.06</v>
      </c>
      <c r="K59" s="27">
        <v>0.12</v>
      </c>
      <c r="L59" s="28"/>
      <c r="M59" s="28"/>
      <c r="N59" s="27">
        <v>0.2</v>
      </c>
      <c r="O59" s="27">
        <v>0.09</v>
      </c>
      <c r="P59" s="28"/>
      <c r="Q59" s="28"/>
      <c r="R59" s="28"/>
      <c r="S59" s="27">
        <v>0.02</v>
      </c>
      <c r="T59" s="27">
        <v>0.25</v>
      </c>
    </row>
    <row r="60" spans="1:20" x14ac:dyDescent="0.2">
      <c r="A60" s="26">
        <v>59</v>
      </c>
      <c r="B60" s="26">
        <v>422</v>
      </c>
      <c r="C60" s="21">
        <v>2.35</v>
      </c>
      <c r="D60" s="21">
        <v>9.93</v>
      </c>
      <c r="E60" s="77"/>
      <c r="F60" s="77"/>
      <c r="G60" s="27">
        <v>0.34</v>
      </c>
      <c r="H60" s="27">
        <v>0.25</v>
      </c>
      <c r="I60" s="27">
        <v>0.05</v>
      </c>
      <c r="J60" s="27">
        <v>0.08</v>
      </c>
      <c r="K60" s="27">
        <v>0.08</v>
      </c>
      <c r="L60" s="28"/>
      <c r="M60" s="27">
        <v>0.01</v>
      </c>
      <c r="N60" s="27">
        <v>0.17</v>
      </c>
      <c r="O60" s="27">
        <v>0</v>
      </c>
      <c r="P60" s="28"/>
      <c r="Q60" s="28"/>
      <c r="R60" s="28"/>
      <c r="S60" s="27">
        <v>0.03</v>
      </c>
      <c r="T60" s="28"/>
    </row>
    <row r="61" spans="1:20" x14ac:dyDescent="0.2">
      <c r="A61" s="26">
        <v>60</v>
      </c>
      <c r="B61" s="26">
        <v>421</v>
      </c>
      <c r="C61" s="21">
        <v>1.1000000000000001</v>
      </c>
      <c r="D61" s="21">
        <v>8.5</v>
      </c>
      <c r="E61" s="77"/>
      <c r="F61" s="77"/>
      <c r="G61" s="27">
        <v>0.28000000000000003</v>
      </c>
      <c r="H61" s="27">
        <v>0.14000000000000001</v>
      </c>
      <c r="I61" s="27">
        <v>0.05</v>
      </c>
      <c r="J61" s="27">
        <v>0.16</v>
      </c>
      <c r="K61" s="27">
        <v>0.19</v>
      </c>
      <c r="L61" s="28"/>
      <c r="M61" s="28"/>
      <c r="N61" s="27">
        <v>0.18</v>
      </c>
      <c r="O61" s="27">
        <v>0</v>
      </c>
      <c r="P61" s="28"/>
      <c r="Q61" s="28"/>
      <c r="R61" s="28"/>
      <c r="S61" s="28"/>
      <c r="T61" s="28"/>
    </row>
    <row r="62" spans="1:20" x14ac:dyDescent="0.2">
      <c r="A62" s="26">
        <v>61</v>
      </c>
      <c r="B62" s="26">
        <v>420</v>
      </c>
      <c r="C62" s="21">
        <v>0.76</v>
      </c>
      <c r="D62" s="21">
        <v>7.94</v>
      </c>
      <c r="E62" s="77">
        <v>0.47151989999999966</v>
      </c>
      <c r="F62" s="77">
        <v>-7.6271891000000007</v>
      </c>
      <c r="G62" s="27">
        <v>0.2</v>
      </c>
      <c r="H62" s="27">
        <v>0.13</v>
      </c>
      <c r="I62" s="27">
        <v>0.04</v>
      </c>
      <c r="J62" s="27">
        <v>0.09</v>
      </c>
      <c r="K62" s="27">
        <v>0.19</v>
      </c>
      <c r="L62" s="28"/>
      <c r="M62" s="27">
        <v>0.02</v>
      </c>
      <c r="N62" s="27">
        <v>0.28000000000000003</v>
      </c>
      <c r="O62" s="27">
        <v>0.04</v>
      </c>
      <c r="P62" s="28"/>
      <c r="Q62" s="28"/>
      <c r="R62" s="28"/>
      <c r="S62" s="28"/>
      <c r="T62" s="28"/>
    </row>
    <row r="63" spans="1:20" x14ac:dyDescent="0.2">
      <c r="A63" s="26">
        <v>62</v>
      </c>
      <c r="B63" s="26">
        <v>419</v>
      </c>
      <c r="C63" s="21">
        <v>0.02</v>
      </c>
      <c r="D63" s="21">
        <v>6.5</v>
      </c>
      <c r="E63" s="77">
        <v>-1.3486277713843613</v>
      </c>
      <c r="F63" s="77">
        <v>-5.9782074285434401</v>
      </c>
      <c r="G63" s="27">
        <v>0.16</v>
      </c>
      <c r="H63" s="27">
        <v>0.09</v>
      </c>
      <c r="I63" s="27">
        <v>0.03</v>
      </c>
      <c r="J63" s="27">
        <v>0.08</v>
      </c>
      <c r="K63" s="27">
        <v>0.13</v>
      </c>
      <c r="L63" s="28"/>
      <c r="M63" s="27">
        <v>0.03</v>
      </c>
      <c r="N63" s="27">
        <v>0.33</v>
      </c>
      <c r="O63" s="27">
        <v>0.11</v>
      </c>
      <c r="P63" s="28"/>
      <c r="Q63" s="28"/>
      <c r="R63" s="28"/>
      <c r="S63" s="27">
        <v>0.04</v>
      </c>
      <c r="T63" s="28"/>
    </row>
    <row r="64" spans="1:20" x14ac:dyDescent="0.2">
      <c r="A64" s="26">
        <v>63</v>
      </c>
      <c r="B64" s="26">
        <v>418</v>
      </c>
      <c r="C64" s="21">
        <v>1.96</v>
      </c>
      <c r="D64" s="21">
        <v>10.24</v>
      </c>
      <c r="E64" s="77"/>
      <c r="F64" s="77"/>
      <c r="G64" s="27">
        <v>0.28999999999999998</v>
      </c>
      <c r="H64" s="27">
        <v>0.15</v>
      </c>
      <c r="I64" s="27">
        <v>0.05</v>
      </c>
      <c r="J64" s="27">
        <v>0.11</v>
      </c>
      <c r="K64" s="27">
        <v>0.22</v>
      </c>
      <c r="L64" s="28"/>
      <c r="M64" s="27">
        <v>0.03</v>
      </c>
      <c r="N64" s="27">
        <v>0.09</v>
      </c>
      <c r="O64" s="27">
        <v>0</v>
      </c>
      <c r="P64" s="28"/>
      <c r="Q64" s="28"/>
      <c r="R64" s="28"/>
      <c r="S64" s="27">
        <v>7.0000000000000007E-2</v>
      </c>
      <c r="T64" s="28"/>
    </row>
    <row r="65" spans="1:20" x14ac:dyDescent="0.2">
      <c r="A65" s="26">
        <v>64</v>
      </c>
      <c r="B65" s="26">
        <v>417</v>
      </c>
      <c r="C65" s="21">
        <v>2.4500000000000002</v>
      </c>
      <c r="D65" s="21">
        <v>10.46</v>
      </c>
      <c r="E65" s="77"/>
      <c r="F65" s="77"/>
      <c r="G65" s="27">
        <v>0.35</v>
      </c>
      <c r="H65" s="27">
        <v>0.25</v>
      </c>
      <c r="I65" s="27">
        <v>0.06</v>
      </c>
      <c r="J65" s="27">
        <v>7.0000000000000007E-2</v>
      </c>
      <c r="K65" s="27">
        <v>0.08</v>
      </c>
      <c r="L65" s="28"/>
      <c r="M65" s="27">
        <v>0.01</v>
      </c>
      <c r="N65" s="27">
        <v>0.15</v>
      </c>
      <c r="O65" s="27">
        <v>0</v>
      </c>
      <c r="P65" s="28"/>
      <c r="Q65" s="28"/>
      <c r="R65" s="28"/>
      <c r="S65" s="27">
        <v>0.03</v>
      </c>
      <c r="T65" s="28"/>
    </row>
    <row r="66" spans="1:20" x14ac:dyDescent="0.2">
      <c r="A66" s="26">
        <v>65</v>
      </c>
      <c r="B66" s="26">
        <v>416</v>
      </c>
      <c r="C66" s="21">
        <v>1.93</v>
      </c>
      <c r="D66" s="21">
        <v>9.35</v>
      </c>
      <c r="E66" s="77"/>
      <c r="F66" s="77"/>
      <c r="G66" s="27">
        <v>0.34</v>
      </c>
      <c r="H66" s="27">
        <v>0.19</v>
      </c>
      <c r="I66" s="27">
        <v>0.05</v>
      </c>
      <c r="J66" s="27">
        <v>0.1</v>
      </c>
      <c r="K66" s="27">
        <v>0.14000000000000001</v>
      </c>
      <c r="L66" s="28"/>
      <c r="M66" s="27">
        <v>0.01</v>
      </c>
      <c r="N66" s="27">
        <v>0.12</v>
      </c>
      <c r="O66" s="27">
        <v>0</v>
      </c>
      <c r="P66" s="28"/>
      <c r="Q66" s="28"/>
      <c r="R66" s="28"/>
      <c r="S66" s="27">
        <v>0.05</v>
      </c>
      <c r="T66" s="28"/>
    </row>
    <row r="67" spans="1:20" x14ac:dyDescent="0.2">
      <c r="A67" s="26">
        <v>66</v>
      </c>
      <c r="B67" s="26">
        <v>415</v>
      </c>
      <c r="C67" s="21">
        <v>0.34</v>
      </c>
      <c r="D67" s="21">
        <v>8.36</v>
      </c>
      <c r="E67" s="77"/>
      <c r="F67" s="77"/>
      <c r="G67" s="27">
        <v>0.26</v>
      </c>
      <c r="H67" s="27">
        <v>0.2</v>
      </c>
      <c r="I67" s="27">
        <v>0.04</v>
      </c>
      <c r="J67" s="27">
        <v>7.0000000000000007E-2</v>
      </c>
      <c r="K67" s="27">
        <v>0.11</v>
      </c>
      <c r="L67" s="28"/>
      <c r="M67" s="27">
        <v>0.02</v>
      </c>
      <c r="N67" s="27">
        <v>0.26</v>
      </c>
      <c r="O67" s="27">
        <v>0</v>
      </c>
      <c r="P67" s="28"/>
      <c r="Q67" s="28"/>
      <c r="R67" s="28"/>
      <c r="S67" s="27">
        <v>0.04</v>
      </c>
      <c r="T67" s="28"/>
    </row>
    <row r="68" spans="1:20" x14ac:dyDescent="0.2">
      <c r="A68" s="26">
        <v>67</v>
      </c>
      <c r="B68" s="26">
        <v>414</v>
      </c>
      <c r="C68" s="21">
        <v>0.25</v>
      </c>
      <c r="D68" s="21">
        <v>7.61</v>
      </c>
      <c r="E68" s="77"/>
      <c r="F68" s="77"/>
      <c r="G68" s="27">
        <v>0.3</v>
      </c>
      <c r="H68" s="27">
        <v>0.18</v>
      </c>
      <c r="I68" s="27">
        <v>0.05</v>
      </c>
      <c r="J68" s="27">
        <v>0.1</v>
      </c>
      <c r="K68" s="27">
        <v>0.13</v>
      </c>
      <c r="L68" s="28"/>
      <c r="M68" s="27">
        <v>0.02</v>
      </c>
      <c r="N68" s="27">
        <v>0.17</v>
      </c>
      <c r="O68" s="27">
        <v>0</v>
      </c>
      <c r="P68" s="28"/>
      <c r="Q68" s="28"/>
      <c r="R68" s="28"/>
      <c r="S68" s="27">
        <v>0.05</v>
      </c>
      <c r="T68" s="28"/>
    </row>
    <row r="69" spans="1:20" x14ac:dyDescent="0.2">
      <c r="A69" s="26">
        <v>68</v>
      </c>
      <c r="B69" s="26">
        <v>413</v>
      </c>
      <c r="C69" s="21">
        <v>1.74</v>
      </c>
      <c r="D69" s="21">
        <v>8.6300000000000008</v>
      </c>
      <c r="E69" s="77"/>
      <c r="F69" s="77"/>
      <c r="G69" s="27">
        <v>0.34</v>
      </c>
      <c r="H69" s="27">
        <v>0.26</v>
      </c>
      <c r="I69" s="27">
        <v>0.06</v>
      </c>
      <c r="J69" s="27">
        <v>0.1</v>
      </c>
      <c r="K69" s="27">
        <v>0.13</v>
      </c>
      <c r="L69" s="28"/>
      <c r="M69" s="28"/>
      <c r="N69" s="27">
        <v>0.09</v>
      </c>
      <c r="O69" s="27">
        <v>0</v>
      </c>
      <c r="P69" s="28"/>
      <c r="Q69" s="28"/>
      <c r="R69" s="28"/>
      <c r="S69" s="27">
        <v>0.03</v>
      </c>
      <c r="T69" s="28"/>
    </row>
    <row r="70" spans="1:20" x14ac:dyDescent="0.2">
      <c r="A70" s="26">
        <v>69</v>
      </c>
      <c r="B70" s="26">
        <v>412</v>
      </c>
      <c r="C70" s="21">
        <v>2.66</v>
      </c>
      <c r="D70" s="21">
        <v>9.2799999999999994</v>
      </c>
      <c r="E70" s="77"/>
      <c r="F70" s="77"/>
      <c r="G70" s="27">
        <v>0.3</v>
      </c>
      <c r="H70" s="27">
        <v>0.22</v>
      </c>
      <c r="I70" s="27">
        <v>0.06</v>
      </c>
      <c r="J70" s="27">
        <v>0.08</v>
      </c>
      <c r="K70" s="27">
        <v>0.12</v>
      </c>
      <c r="L70" s="28"/>
      <c r="M70" s="27">
        <v>0.03</v>
      </c>
      <c r="N70" s="27">
        <v>0.11</v>
      </c>
      <c r="O70" s="27">
        <v>0</v>
      </c>
      <c r="P70" s="28"/>
      <c r="Q70" s="28"/>
      <c r="R70" s="28"/>
      <c r="S70" s="27">
        <v>0.08</v>
      </c>
      <c r="T70" s="28"/>
    </row>
    <row r="71" spans="1:20" x14ac:dyDescent="0.2">
      <c r="A71" s="26">
        <v>70</v>
      </c>
      <c r="B71" s="26">
        <v>411</v>
      </c>
      <c r="C71" s="21">
        <v>0.13</v>
      </c>
      <c r="D71" s="21">
        <v>6.59</v>
      </c>
      <c r="E71" s="77">
        <v>0.21903579999999945</v>
      </c>
      <c r="F71" s="77">
        <v>-6.2188916499999998</v>
      </c>
      <c r="G71" s="27">
        <v>0.2</v>
      </c>
      <c r="H71" s="27">
        <v>0.13</v>
      </c>
      <c r="I71" s="27">
        <v>0.03</v>
      </c>
      <c r="J71" s="27">
        <v>0.05</v>
      </c>
      <c r="K71" s="27">
        <v>0.11</v>
      </c>
      <c r="L71" s="28"/>
      <c r="M71" s="28"/>
      <c r="N71" s="27">
        <v>0.37</v>
      </c>
      <c r="O71" s="27">
        <v>0.06</v>
      </c>
      <c r="P71" s="28"/>
      <c r="Q71" s="28"/>
      <c r="R71" s="28"/>
      <c r="S71" s="27">
        <v>0.04</v>
      </c>
      <c r="T71" s="28"/>
    </row>
    <row r="72" spans="1:20" x14ac:dyDescent="0.2">
      <c r="A72" s="26">
        <v>71</v>
      </c>
      <c r="B72" s="26">
        <v>410</v>
      </c>
      <c r="C72" s="21">
        <v>3.23</v>
      </c>
      <c r="D72" s="21">
        <v>8.09</v>
      </c>
      <c r="E72" s="77">
        <v>-3.0296015500000006</v>
      </c>
      <c r="F72" s="77">
        <v>-6.9550610500000012</v>
      </c>
      <c r="G72" s="27">
        <v>0.33</v>
      </c>
      <c r="H72" s="27">
        <v>0.24</v>
      </c>
      <c r="I72" s="27">
        <v>0.04</v>
      </c>
      <c r="J72" s="27">
        <v>0.08</v>
      </c>
      <c r="K72" s="27">
        <v>0.1</v>
      </c>
      <c r="L72" s="28"/>
      <c r="M72" s="28"/>
      <c r="N72" s="27">
        <v>0.14000000000000001</v>
      </c>
      <c r="O72" s="27">
        <v>0.05</v>
      </c>
      <c r="P72" s="28"/>
      <c r="Q72" s="28"/>
      <c r="R72" s="28"/>
      <c r="S72" s="27">
        <v>0.02</v>
      </c>
      <c r="T72" s="28"/>
    </row>
    <row r="73" spans="1:20" x14ac:dyDescent="0.2">
      <c r="A73" s="26">
        <v>72</v>
      </c>
      <c r="B73" s="26">
        <v>409</v>
      </c>
      <c r="C73" s="21">
        <v>2.25</v>
      </c>
      <c r="D73" s="21">
        <v>9.81</v>
      </c>
      <c r="E73" s="77"/>
      <c r="F73" s="77"/>
      <c r="G73" s="27">
        <v>0.33</v>
      </c>
      <c r="H73" s="27">
        <v>0.27</v>
      </c>
      <c r="I73" s="27">
        <v>7.0000000000000007E-2</v>
      </c>
      <c r="J73" s="27">
        <v>0.12</v>
      </c>
      <c r="K73" s="27">
        <v>0.11</v>
      </c>
      <c r="L73" s="28"/>
      <c r="M73" s="28"/>
      <c r="N73" s="27">
        <v>7.0000000000000007E-2</v>
      </c>
      <c r="O73" s="27">
        <v>0</v>
      </c>
      <c r="P73" s="28"/>
      <c r="Q73" s="28"/>
      <c r="R73" s="28"/>
      <c r="S73" s="27">
        <v>0.03</v>
      </c>
      <c r="T73" s="28"/>
    </row>
    <row r="74" spans="1:20" x14ac:dyDescent="0.2">
      <c r="A74" s="26">
        <v>73</v>
      </c>
      <c r="B74" s="26">
        <v>408</v>
      </c>
      <c r="C74" s="21">
        <v>1.61</v>
      </c>
      <c r="D74" s="21">
        <v>6.66</v>
      </c>
      <c r="E74" s="77"/>
      <c r="F74" s="77"/>
      <c r="G74" s="27">
        <v>0.21</v>
      </c>
      <c r="H74" s="27">
        <v>0.12</v>
      </c>
      <c r="I74" s="27">
        <v>0.04</v>
      </c>
      <c r="J74" s="27">
        <v>0.15</v>
      </c>
      <c r="K74" s="27">
        <v>0.35</v>
      </c>
      <c r="L74" s="28"/>
      <c r="M74" s="28"/>
      <c r="N74" s="27">
        <v>0.09</v>
      </c>
      <c r="O74" s="27">
        <v>0</v>
      </c>
      <c r="P74" s="28"/>
      <c r="Q74" s="28"/>
      <c r="R74" s="28"/>
      <c r="S74" s="27">
        <v>0.04</v>
      </c>
      <c r="T74" s="28"/>
    </row>
    <row r="75" spans="1:20" x14ac:dyDescent="0.2">
      <c r="A75" s="26">
        <v>74</v>
      </c>
      <c r="B75" s="26">
        <v>407</v>
      </c>
      <c r="C75" s="21">
        <v>3.12</v>
      </c>
      <c r="D75" s="21">
        <v>9.84</v>
      </c>
      <c r="E75" s="77"/>
      <c r="F75" s="77"/>
      <c r="G75" s="27">
        <v>0.35</v>
      </c>
      <c r="H75" s="27">
        <v>0.19</v>
      </c>
      <c r="I75" s="27">
        <v>0.06</v>
      </c>
      <c r="J75" s="27">
        <v>0.11</v>
      </c>
      <c r="K75" s="27">
        <v>0.16</v>
      </c>
      <c r="L75" s="28"/>
      <c r="M75" s="28"/>
      <c r="N75" s="27">
        <v>7.0000000000000007E-2</v>
      </c>
      <c r="O75" s="27">
        <v>0</v>
      </c>
      <c r="P75" s="28"/>
      <c r="Q75" s="28"/>
      <c r="R75" s="28"/>
      <c r="S75" s="27">
        <v>0.06</v>
      </c>
      <c r="T75" s="28"/>
    </row>
    <row r="76" spans="1:20" x14ac:dyDescent="0.2">
      <c r="A76" s="26">
        <v>75</v>
      </c>
      <c r="B76" s="26">
        <v>406</v>
      </c>
      <c r="C76" s="21">
        <v>0.32</v>
      </c>
      <c r="D76" s="21">
        <v>8.6300000000000008</v>
      </c>
      <c r="E76" s="77"/>
      <c r="F76" s="77"/>
      <c r="G76" s="27">
        <v>0.17</v>
      </c>
      <c r="H76" s="27">
        <v>0.12</v>
      </c>
      <c r="I76" s="27">
        <v>0.03</v>
      </c>
      <c r="J76" s="27">
        <v>7.0000000000000007E-2</v>
      </c>
      <c r="K76" s="27">
        <v>0.2</v>
      </c>
      <c r="L76" s="28"/>
      <c r="M76" s="28"/>
      <c r="N76" s="27">
        <v>0.41</v>
      </c>
      <c r="O76" s="27">
        <v>0</v>
      </c>
      <c r="P76" s="28"/>
      <c r="Q76" s="28"/>
      <c r="R76" s="28"/>
      <c r="S76" s="28"/>
      <c r="T76" s="28"/>
    </row>
    <row r="77" spans="1:20" x14ac:dyDescent="0.2">
      <c r="A77" s="26">
        <v>76</v>
      </c>
      <c r="B77" s="26">
        <v>405</v>
      </c>
      <c r="C77" s="21">
        <v>1.91</v>
      </c>
      <c r="D77" s="21">
        <v>10.35</v>
      </c>
      <c r="E77" s="77"/>
      <c r="F77" s="77"/>
      <c r="G77" s="27">
        <v>0.36</v>
      </c>
      <c r="H77" s="27">
        <v>0.35</v>
      </c>
      <c r="I77" s="27">
        <v>0.05</v>
      </c>
      <c r="J77" s="27">
        <v>0.05</v>
      </c>
      <c r="K77" s="27">
        <v>0.06</v>
      </c>
      <c r="L77" s="28"/>
      <c r="M77" s="28"/>
      <c r="N77" s="27">
        <v>0.09</v>
      </c>
      <c r="O77" s="27">
        <v>0</v>
      </c>
      <c r="P77" s="28"/>
      <c r="Q77" s="28"/>
      <c r="R77" s="28"/>
      <c r="S77" s="27">
        <v>0.03</v>
      </c>
      <c r="T77" s="28"/>
    </row>
    <row r="78" spans="1:20" x14ac:dyDescent="0.2">
      <c r="A78" s="26">
        <v>77</v>
      </c>
      <c r="B78" s="26">
        <v>404</v>
      </c>
      <c r="C78" s="21">
        <v>3.42</v>
      </c>
      <c r="D78" s="21">
        <v>10.3</v>
      </c>
      <c r="E78" s="77"/>
      <c r="F78" s="77"/>
      <c r="G78" s="27">
        <v>0.32</v>
      </c>
      <c r="H78" s="27">
        <v>0.28000000000000003</v>
      </c>
      <c r="I78" s="27">
        <v>0.09</v>
      </c>
      <c r="J78" s="27">
        <v>0.08</v>
      </c>
      <c r="K78" s="27">
        <v>0.09</v>
      </c>
      <c r="L78" s="28"/>
      <c r="M78" s="28"/>
      <c r="N78" s="27">
        <v>0.15</v>
      </c>
      <c r="O78" s="27">
        <v>0</v>
      </c>
      <c r="P78" s="28"/>
      <c r="Q78" s="28"/>
      <c r="R78" s="28"/>
      <c r="S78" s="28"/>
      <c r="T78" s="28"/>
    </row>
    <row r="79" spans="1:20" x14ac:dyDescent="0.2">
      <c r="A79" s="26">
        <v>78</v>
      </c>
      <c r="B79" s="26">
        <v>403</v>
      </c>
      <c r="C79" s="21">
        <v>3.68</v>
      </c>
      <c r="D79" s="21">
        <v>10.08</v>
      </c>
      <c r="E79" s="77"/>
      <c r="F79" s="77"/>
      <c r="G79" s="27">
        <v>0.38</v>
      </c>
      <c r="H79" s="27">
        <v>0.28000000000000003</v>
      </c>
      <c r="I79" s="27">
        <v>7.0000000000000007E-2</v>
      </c>
      <c r="J79" s="27">
        <v>0.08</v>
      </c>
      <c r="K79" s="27">
        <v>0.09</v>
      </c>
      <c r="L79" s="28"/>
      <c r="M79" s="28"/>
      <c r="N79" s="27">
        <v>0.09</v>
      </c>
      <c r="O79" s="27">
        <v>0</v>
      </c>
      <c r="P79" s="28"/>
      <c r="Q79" s="28"/>
      <c r="R79" s="28"/>
      <c r="S79" s="28"/>
      <c r="T79" s="28"/>
    </row>
    <row r="80" spans="1:20" x14ac:dyDescent="0.2">
      <c r="A80" s="26">
        <v>79</v>
      </c>
      <c r="B80" s="26">
        <v>402</v>
      </c>
      <c r="C80" s="21">
        <v>0.38</v>
      </c>
      <c r="D80" s="21">
        <v>8.7799999999999994</v>
      </c>
      <c r="E80" s="77"/>
      <c r="F80" s="77"/>
      <c r="G80" s="27">
        <v>0.27</v>
      </c>
      <c r="H80" s="27">
        <v>0.15</v>
      </c>
      <c r="I80" s="27">
        <v>0.04</v>
      </c>
      <c r="J80" s="27">
        <v>0.12</v>
      </c>
      <c r="K80" s="27">
        <v>0.14000000000000001</v>
      </c>
      <c r="L80" s="28"/>
      <c r="M80" s="28"/>
      <c r="N80" s="27">
        <v>0.28000000000000003</v>
      </c>
      <c r="O80" s="27">
        <v>0</v>
      </c>
      <c r="P80" s="26">
        <v>0</v>
      </c>
      <c r="Q80" s="28"/>
      <c r="R80" s="28"/>
      <c r="S80" s="28"/>
      <c r="T80" s="28"/>
    </row>
    <row r="81" spans="1:20" x14ac:dyDescent="0.2">
      <c r="A81" s="26">
        <v>80</v>
      </c>
      <c r="B81" s="26">
        <v>320</v>
      </c>
      <c r="C81" s="21">
        <v>1.92</v>
      </c>
      <c r="D81" s="21">
        <v>0.02</v>
      </c>
      <c r="E81" s="77">
        <v>-2.0144518857437612</v>
      </c>
      <c r="F81" s="77">
        <v>-9.0671485728279322E-2</v>
      </c>
      <c r="G81" s="27">
        <v>0.08</v>
      </c>
      <c r="H81" s="27">
        <v>0.21</v>
      </c>
      <c r="I81" s="27">
        <v>0.03</v>
      </c>
      <c r="J81" s="27">
        <v>0.04</v>
      </c>
      <c r="K81" s="27">
        <v>0.1</v>
      </c>
      <c r="L81" s="28"/>
      <c r="M81" s="28"/>
      <c r="N81" s="28"/>
      <c r="O81" s="27">
        <v>0.34</v>
      </c>
      <c r="P81" s="26">
        <v>0</v>
      </c>
      <c r="Q81" s="27">
        <v>0.2</v>
      </c>
      <c r="R81" s="28"/>
      <c r="S81" s="28"/>
      <c r="T81" s="28"/>
    </row>
    <row r="82" spans="1:20" x14ac:dyDescent="0.2">
      <c r="A82" s="26">
        <v>81</v>
      </c>
      <c r="B82" s="26">
        <v>319</v>
      </c>
      <c r="C82" s="21">
        <v>0.88</v>
      </c>
      <c r="D82" s="21">
        <v>6.4</v>
      </c>
      <c r="E82" s="77">
        <v>-1.2333280500000008</v>
      </c>
      <c r="F82" s="77">
        <v>-6.100604950000001</v>
      </c>
      <c r="G82" s="27">
        <v>0.21</v>
      </c>
      <c r="H82" s="27">
        <v>0.23</v>
      </c>
      <c r="I82" s="27">
        <v>0.04</v>
      </c>
      <c r="J82" s="27">
        <v>0.1</v>
      </c>
      <c r="K82" s="27">
        <v>0.19</v>
      </c>
      <c r="L82" s="28"/>
      <c r="M82" s="27">
        <v>0.04</v>
      </c>
      <c r="N82" s="27">
        <v>0.12</v>
      </c>
      <c r="O82" s="27">
        <v>7.0000000000000007E-2</v>
      </c>
      <c r="P82" s="26">
        <v>0</v>
      </c>
      <c r="Q82" s="28"/>
      <c r="R82" s="28"/>
      <c r="S82" s="28"/>
      <c r="T82" s="28"/>
    </row>
    <row r="83" spans="1:20" x14ac:dyDescent="0.2">
      <c r="A83" s="26">
        <v>82</v>
      </c>
      <c r="B83" s="26">
        <v>318</v>
      </c>
      <c r="C83" s="21">
        <v>0.08</v>
      </c>
      <c r="D83" s="21">
        <v>4.7300000000000004</v>
      </c>
      <c r="E83" s="77">
        <v>3.6571549999999675E-2</v>
      </c>
      <c r="F83" s="77">
        <v>-3.6834419499999989</v>
      </c>
      <c r="G83" s="27">
        <v>0.13</v>
      </c>
      <c r="H83" s="27">
        <v>0.15</v>
      </c>
      <c r="I83" s="27">
        <v>0.04</v>
      </c>
      <c r="J83" s="27">
        <v>0.05</v>
      </c>
      <c r="K83" s="27">
        <v>0.09</v>
      </c>
      <c r="L83" s="28"/>
      <c r="M83" s="27">
        <v>0.03</v>
      </c>
      <c r="N83" s="27">
        <v>0.22</v>
      </c>
      <c r="O83" s="27">
        <v>0.26</v>
      </c>
      <c r="P83" s="27">
        <v>0.03</v>
      </c>
      <c r="Q83" s="28"/>
      <c r="R83" s="28"/>
      <c r="S83" s="28"/>
      <c r="T83" s="28"/>
    </row>
    <row r="84" spans="1:20" x14ac:dyDescent="0.2">
      <c r="A84" s="26">
        <v>83</v>
      </c>
      <c r="B84" s="26">
        <v>317</v>
      </c>
      <c r="C84" s="21">
        <v>0.57999999999999996</v>
      </c>
      <c r="D84" s="21">
        <v>5.73</v>
      </c>
      <c r="E84" s="77">
        <v>0.77558399999999939</v>
      </c>
      <c r="F84" s="77">
        <v>-5.1908014499999986</v>
      </c>
      <c r="G84" s="27">
        <v>0.08</v>
      </c>
      <c r="H84" s="27">
        <v>0.11</v>
      </c>
      <c r="I84" s="28"/>
      <c r="J84" s="27">
        <v>0.05</v>
      </c>
      <c r="K84" s="27">
        <v>0.08</v>
      </c>
      <c r="L84" s="28"/>
      <c r="M84" s="28"/>
      <c r="N84" s="27">
        <v>0.2</v>
      </c>
      <c r="O84" s="27">
        <v>0.09</v>
      </c>
      <c r="P84" s="27">
        <v>0.39</v>
      </c>
      <c r="Q84" s="28"/>
      <c r="R84" s="28"/>
      <c r="S84" s="28"/>
      <c r="T84" s="28"/>
    </row>
    <row r="85" spans="1:20" x14ac:dyDescent="0.2">
      <c r="A85" s="26">
        <v>84</v>
      </c>
      <c r="B85" s="26">
        <v>316</v>
      </c>
      <c r="C85" s="21">
        <v>0.56000000000000005</v>
      </c>
      <c r="D85" s="21">
        <v>2.2400000000000002</v>
      </c>
      <c r="E85" s="77">
        <v>0.12258119999999995</v>
      </c>
      <c r="F85" s="77">
        <v>-2.2518090285434411</v>
      </c>
      <c r="G85" s="27">
        <v>0.13</v>
      </c>
      <c r="H85" s="27">
        <v>0.13</v>
      </c>
      <c r="I85" s="27">
        <v>0.05</v>
      </c>
      <c r="J85" s="27">
        <v>0.06</v>
      </c>
      <c r="K85" s="27">
        <v>0.11</v>
      </c>
      <c r="L85" s="28"/>
      <c r="M85" s="27">
        <v>0.03</v>
      </c>
      <c r="N85" s="27">
        <v>0.11</v>
      </c>
      <c r="O85" s="27">
        <v>0.32</v>
      </c>
      <c r="P85" s="26">
        <v>0</v>
      </c>
      <c r="Q85" s="27">
        <v>0.03</v>
      </c>
      <c r="R85" s="27">
        <v>0.03</v>
      </c>
      <c r="S85" s="28"/>
      <c r="T85" s="28"/>
    </row>
    <row r="86" spans="1:20" x14ac:dyDescent="0.2">
      <c r="A86" s="26">
        <v>85</v>
      </c>
      <c r="B86" s="26">
        <v>315</v>
      </c>
      <c r="C86" s="21">
        <v>0.41</v>
      </c>
      <c r="D86" s="21">
        <v>6.56</v>
      </c>
      <c r="E86" s="77">
        <v>-0.16587995000000078</v>
      </c>
      <c r="F86" s="77">
        <v>-6.7945291000000019</v>
      </c>
      <c r="G86" s="27">
        <v>0.17</v>
      </c>
      <c r="H86" s="27">
        <v>0.17</v>
      </c>
      <c r="I86" s="27">
        <v>0.03</v>
      </c>
      <c r="J86" s="27">
        <v>0.09</v>
      </c>
      <c r="K86" s="27">
        <v>0.11</v>
      </c>
      <c r="L86" s="28"/>
      <c r="M86" s="27">
        <v>0.02</v>
      </c>
      <c r="N86" s="27">
        <v>0.34</v>
      </c>
      <c r="O86" s="27">
        <v>0.06</v>
      </c>
      <c r="P86" s="26">
        <v>0</v>
      </c>
      <c r="Q86" s="28"/>
      <c r="R86" s="28"/>
      <c r="S86" s="28"/>
      <c r="T86" s="28"/>
    </row>
    <row r="87" spans="1:20" x14ac:dyDescent="0.2">
      <c r="A87" s="26">
        <v>86</v>
      </c>
      <c r="B87" s="26">
        <v>314</v>
      </c>
      <c r="C87" s="21">
        <v>2.66</v>
      </c>
      <c r="D87" s="21">
        <v>3.64</v>
      </c>
      <c r="E87" s="77">
        <v>-3.2983333500000009</v>
      </c>
      <c r="F87" s="77">
        <v>-1.9533459000000022</v>
      </c>
      <c r="G87" s="27">
        <v>0.12</v>
      </c>
      <c r="H87" s="27">
        <v>0.18</v>
      </c>
      <c r="I87" s="27">
        <v>0.06</v>
      </c>
      <c r="J87" s="27">
        <v>0.04</v>
      </c>
      <c r="K87" s="27">
        <v>0.1</v>
      </c>
      <c r="L87" s="28"/>
      <c r="M87" s="27">
        <v>0.03</v>
      </c>
      <c r="N87" s="27">
        <v>0.12</v>
      </c>
      <c r="O87" s="27">
        <v>0.28999999999999998</v>
      </c>
      <c r="P87" s="27">
        <v>0.05</v>
      </c>
      <c r="Q87" s="28"/>
      <c r="R87" s="28"/>
      <c r="S87" s="28"/>
      <c r="T87" s="28"/>
    </row>
    <row r="88" spans="1:20" x14ac:dyDescent="0.2">
      <c r="A88" s="26">
        <v>87</v>
      </c>
      <c r="B88" s="26">
        <v>313</v>
      </c>
      <c r="C88" s="21">
        <v>1.18</v>
      </c>
      <c r="D88" s="21">
        <v>4.26</v>
      </c>
      <c r="E88" s="77">
        <v>-1.2047011500000009</v>
      </c>
      <c r="F88" s="77">
        <v>-4.8431658999999989</v>
      </c>
      <c r="G88" s="27">
        <v>0.22</v>
      </c>
      <c r="H88" s="27">
        <v>0.32</v>
      </c>
      <c r="I88" s="27">
        <v>7.0000000000000007E-2</v>
      </c>
      <c r="J88" s="27">
        <v>0.08</v>
      </c>
      <c r="K88" s="27">
        <v>0.16</v>
      </c>
      <c r="L88" s="28"/>
      <c r="M88" s="27">
        <v>0.05</v>
      </c>
      <c r="N88" s="28"/>
      <c r="O88" s="27">
        <v>0.09</v>
      </c>
      <c r="P88" s="26">
        <v>0</v>
      </c>
      <c r="Q88" s="28"/>
      <c r="R88" s="28"/>
      <c r="S88" s="28"/>
      <c r="T88" s="28"/>
    </row>
    <row r="89" spans="1:20" x14ac:dyDescent="0.2">
      <c r="A89" s="26">
        <v>88</v>
      </c>
      <c r="B89" s="26">
        <v>312</v>
      </c>
      <c r="C89" s="21">
        <v>1.26</v>
      </c>
      <c r="D89" s="21">
        <v>1.96</v>
      </c>
      <c r="E89" s="77">
        <v>-1.3269457500000001</v>
      </c>
      <c r="F89" s="77">
        <v>-2.0269383500000018</v>
      </c>
      <c r="G89" s="27">
        <v>0.17</v>
      </c>
      <c r="H89" s="27">
        <v>0.21</v>
      </c>
      <c r="I89" s="27">
        <v>0.03</v>
      </c>
      <c r="J89" s="27">
        <v>0.04</v>
      </c>
      <c r="K89" s="27">
        <v>7.0000000000000007E-2</v>
      </c>
      <c r="L89" s="28"/>
      <c r="M89" s="28"/>
      <c r="N89" s="28"/>
      <c r="O89" s="27">
        <v>0.31</v>
      </c>
      <c r="P89" s="27">
        <v>0.18</v>
      </c>
      <c r="Q89" s="28"/>
      <c r="R89" s="28"/>
      <c r="S89" s="28"/>
      <c r="T89" s="28"/>
    </row>
    <row r="90" spans="1:20" x14ac:dyDescent="0.2">
      <c r="A90" s="26">
        <v>89</v>
      </c>
      <c r="B90" s="26">
        <v>311</v>
      </c>
      <c r="C90" s="21">
        <v>1.23</v>
      </c>
      <c r="D90" s="21">
        <v>9.85</v>
      </c>
      <c r="E90" s="77">
        <v>-1.4286873000000009</v>
      </c>
      <c r="F90" s="77">
        <v>-9.7283086500000024</v>
      </c>
      <c r="G90" s="27">
        <v>0.17</v>
      </c>
      <c r="H90" s="27">
        <v>0.21</v>
      </c>
      <c r="I90" s="27">
        <v>0.06</v>
      </c>
      <c r="J90" s="27">
        <v>0.09</v>
      </c>
      <c r="K90" s="27">
        <v>0.12</v>
      </c>
      <c r="L90" s="28"/>
      <c r="M90" s="27">
        <v>0.04</v>
      </c>
      <c r="N90" s="27">
        <v>0.27</v>
      </c>
      <c r="O90" s="27">
        <v>0.04</v>
      </c>
      <c r="P90" s="26">
        <v>0</v>
      </c>
      <c r="Q90" s="28"/>
      <c r="R90" s="28"/>
      <c r="S90" s="28"/>
      <c r="T90" s="28"/>
    </row>
    <row r="91" spans="1:20" x14ac:dyDescent="0.2">
      <c r="A91" s="26">
        <v>90</v>
      </c>
      <c r="B91" s="26">
        <v>310</v>
      </c>
      <c r="C91" s="21">
        <v>0.82</v>
      </c>
      <c r="D91" s="21">
        <v>3.73</v>
      </c>
      <c r="E91" s="77">
        <v>0.33663819999999944</v>
      </c>
      <c r="F91" s="77">
        <v>-3.9759750000000018</v>
      </c>
      <c r="G91" s="27">
        <v>0.12</v>
      </c>
      <c r="H91" s="27">
        <v>0.13</v>
      </c>
      <c r="I91" s="27">
        <v>0.06</v>
      </c>
      <c r="J91" s="27">
        <v>0.06</v>
      </c>
      <c r="K91" s="27">
        <v>0.12</v>
      </c>
      <c r="L91" s="28"/>
      <c r="M91" s="27">
        <v>0.02</v>
      </c>
      <c r="N91" s="27">
        <v>0.24</v>
      </c>
      <c r="O91" s="27">
        <v>0.23</v>
      </c>
      <c r="P91" s="26">
        <v>0</v>
      </c>
      <c r="Q91" s="28"/>
      <c r="R91" s="28"/>
      <c r="S91" s="28"/>
      <c r="T91" s="28"/>
    </row>
    <row r="92" spans="1:20" x14ac:dyDescent="0.2">
      <c r="A92" s="26">
        <v>91</v>
      </c>
      <c r="B92" s="26">
        <v>308</v>
      </c>
      <c r="C92" s="21">
        <v>2.35</v>
      </c>
      <c r="D92" s="21">
        <v>1.93</v>
      </c>
      <c r="E92" s="77">
        <v>-2.4032914000000005</v>
      </c>
      <c r="F92" s="77">
        <v>-1.9665705000000031</v>
      </c>
      <c r="G92" s="27">
        <v>0.16</v>
      </c>
      <c r="H92" s="27">
        <v>0.17</v>
      </c>
      <c r="I92" s="27">
        <v>0.03</v>
      </c>
      <c r="J92" s="27">
        <v>0.06</v>
      </c>
      <c r="K92" s="27">
        <v>0.13</v>
      </c>
      <c r="L92" s="28"/>
      <c r="M92" s="27">
        <v>0.02</v>
      </c>
      <c r="N92" s="28"/>
      <c r="O92" s="27">
        <v>0.22</v>
      </c>
      <c r="P92" s="26">
        <v>0</v>
      </c>
      <c r="Q92" s="27">
        <v>7.0000000000000007E-2</v>
      </c>
      <c r="R92" s="27">
        <v>0.14000000000000001</v>
      </c>
      <c r="S92" s="28"/>
      <c r="T92" s="28"/>
    </row>
    <row r="93" spans="1:20" x14ac:dyDescent="0.2">
      <c r="A93" s="26">
        <v>92</v>
      </c>
      <c r="B93" s="26">
        <v>307</v>
      </c>
      <c r="C93" s="21">
        <v>0.75</v>
      </c>
      <c r="D93" s="21">
        <v>2.19</v>
      </c>
      <c r="E93" s="77">
        <v>-1.0582139500000007</v>
      </c>
      <c r="F93" s="77">
        <v>-1.9313049000000007</v>
      </c>
      <c r="G93" s="27">
        <v>0.09</v>
      </c>
      <c r="H93" s="27">
        <v>0.09</v>
      </c>
      <c r="I93" s="27">
        <v>0.01</v>
      </c>
      <c r="J93" s="27">
        <v>0.05</v>
      </c>
      <c r="K93" s="27">
        <v>0.09</v>
      </c>
      <c r="L93" s="28"/>
      <c r="M93" s="27">
        <v>0.01</v>
      </c>
      <c r="N93" s="27">
        <v>7.0000000000000007E-2</v>
      </c>
      <c r="O93" s="27">
        <v>0.27</v>
      </c>
      <c r="P93" s="27">
        <v>0.3</v>
      </c>
      <c r="Q93" s="28"/>
      <c r="R93" s="28"/>
      <c r="S93" s="28"/>
      <c r="T93" s="28"/>
    </row>
    <row r="94" spans="1:20" x14ac:dyDescent="0.2">
      <c r="A94" s="26">
        <v>93</v>
      </c>
      <c r="B94" s="26">
        <v>306</v>
      </c>
      <c r="C94" s="21">
        <v>1.99</v>
      </c>
      <c r="D94" s="21">
        <v>7.68</v>
      </c>
      <c r="E94" s="77">
        <v>-1.9439715000000009</v>
      </c>
      <c r="F94" s="77">
        <v>-7.8069457000000018</v>
      </c>
      <c r="G94" s="27">
        <v>0.16</v>
      </c>
      <c r="H94" s="27">
        <v>0.31</v>
      </c>
      <c r="I94" s="27">
        <v>0.04</v>
      </c>
      <c r="J94" s="27">
        <v>0.06</v>
      </c>
      <c r="K94" s="27">
        <v>0.13</v>
      </c>
      <c r="L94" s="28"/>
      <c r="M94" s="27">
        <v>0.04</v>
      </c>
      <c r="N94" s="27">
        <v>0.18</v>
      </c>
      <c r="O94" s="27">
        <v>0.04</v>
      </c>
      <c r="P94" s="27">
        <v>0.04</v>
      </c>
      <c r="Q94" s="28"/>
      <c r="R94" s="28"/>
      <c r="S94" s="28"/>
      <c r="T94" s="28"/>
    </row>
    <row r="95" spans="1:20" x14ac:dyDescent="0.2">
      <c r="A95" s="26">
        <v>94</v>
      </c>
      <c r="B95" s="26">
        <v>305</v>
      </c>
      <c r="C95" s="21">
        <v>0.57999999999999996</v>
      </c>
      <c r="D95" s="21">
        <v>3.58</v>
      </c>
      <c r="E95" s="77">
        <v>-0.51107910000000079</v>
      </c>
      <c r="F95" s="77">
        <v>-3.3080102499999988</v>
      </c>
      <c r="G95" s="27">
        <v>7.0000000000000007E-2</v>
      </c>
      <c r="H95" s="27">
        <v>0.12</v>
      </c>
      <c r="I95" s="27">
        <v>0.02</v>
      </c>
      <c r="J95" s="27">
        <v>0.05</v>
      </c>
      <c r="K95" s="27">
        <v>0.12</v>
      </c>
      <c r="L95" s="28"/>
      <c r="M95" s="27">
        <v>0.01</v>
      </c>
      <c r="N95" s="27">
        <v>0.16</v>
      </c>
      <c r="O95" s="27">
        <v>0.18</v>
      </c>
      <c r="P95" s="27">
        <v>0.26</v>
      </c>
      <c r="Q95" s="28"/>
      <c r="R95" s="28"/>
      <c r="S95" s="28"/>
      <c r="T95" s="28"/>
    </row>
    <row r="96" spans="1:20" x14ac:dyDescent="0.2">
      <c r="A96" s="26">
        <v>95</v>
      </c>
      <c r="B96" s="26">
        <v>304</v>
      </c>
      <c r="C96" s="21">
        <v>0.82</v>
      </c>
      <c r="D96" s="21">
        <v>8.2100000000000009</v>
      </c>
      <c r="E96" s="77"/>
      <c r="F96" s="77"/>
      <c r="G96" s="27">
        <v>0.23</v>
      </c>
      <c r="H96" s="27">
        <v>0.2</v>
      </c>
      <c r="I96" s="27">
        <v>0.04</v>
      </c>
      <c r="J96" s="27">
        <v>0.09</v>
      </c>
      <c r="K96" s="27">
        <v>0.22</v>
      </c>
      <c r="L96" s="28"/>
      <c r="M96" s="27">
        <v>0.04</v>
      </c>
      <c r="N96" s="27">
        <v>0.17</v>
      </c>
      <c r="O96" s="27">
        <v>0</v>
      </c>
      <c r="P96" s="26">
        <v>0</v>
      </c>
      <c r="Q96" s="28"/>
      <c r="R96" s="28"/>
      <c r="S96" s="28"/>
      <c r="T96" s="28"/>
    </row>
    <row r="97" spans="1:20" x14ac:dyDescent="0.2">
      <c r="A97" s="26">
        <v>96</v>
      </c>
      <c r="B97" s="26">
        <v>303</v>
      </c>
      <c r="C97" s="21">
        <v>0.95</v>
      </c>
      <c r="D97" s="21">
        <v>7.09</v>
      </c>
      <c r="E97" s="77">
        <v>-1.0466084500000008</v>
      </c>
      <c r="F97" s="77">
        <v>-5.735728550000001</v>
      </c>
      <c r="G97" s="27">
        <v>0.18</v>
      </c>
      <c r="H97" s="27">
        <v>0.21</v>
      </c>
      <c r="I97" s="27">
        <v>0.05</v>
      </c>
      <c r="J97" s="27">
        <v>0.06</v>
      </c>
      <c r="K97" s="27">
        <v>0.1</v>
      </c>
      <c r="L97" s="28"/>
      <c r="M97" s="27">
        <v>0.03</v>
      </c>
      <c r="N97" s="27">
        <v>0.25</v>
      </c>
      <c r="O97" s="27">
        <v>7.0000000000000007E-2</v>
      </c>
      <c r="P97" s="27">
        <v>0.05</v>
      </c>
      <c r="Q97" s="28"/>
      <c r="R97" s="28"/>
      <c r="S97" s="28"/>
      <c r="T97" s="28"/>
    </row>
    <row r="98" spans="1:20" x14ac:dyDescent="0.2">
      <c r="A98" s="26">
        <v>97</v>
      </c>
      <c r="B98" s="26">
        <v>302</v>
      </c>
      <c r="C98" s="21">
        <v>0</v>
      </c>
      <c r="D98" s="21">
        <v>5.72</v>
      </c>
      <c r="E98" s="77">
        <v>-5.0727600000000983E-2</v>
      </c>
      <c r="F98" s="77">
        <v>-3.3440351499999998</v>
      </c>
      <c r="G98" s="27">
        <v>0.15</v>
      </c>
      <c r="H98" s="27">
        <v>0.19</v>
      </c>
      <c r="I98" s="27">
        <v>0.04</v>
      </c>
      <c r="J98" s="27">
        <v>7.0000000000000007E-2</v>
      </c>
      <c r="K98" s="27">
        <v>0.12</v>
      </c>
      <c r="L98" s="28"/>
      <c r="M98" s="27">
        <v>0.04</v>
      </c>
      <c r="N98" s="27">
        <v>0.23</v>
      </c>
      <c r="O98" s="27">
        <v>0.11</v>
      </c>
      <c r="P98" s="27">
        <v>0.05</v>
      </c>
      <c r="Q98" s="28"/>
      <c r="R98" s="28"/>
      <c r="S98" s="28"/>
      <c r="T98" s="28"/>
    </row>
    <row r="99" spans="1:20" x14ac:dyDescent="0.2">
      <c r="A99" s="26">
        <v>98</v>
      </c>
      <c r="B99" s="26">
        <v>301</v>
      </c>
      <c r="C99" s="21">
        <v>1.1499999999999999</v>
      </c>
      <c r="D99" s="21">
        <v>10.36</v>
      </c>
      <c r="E99" s="77"/>
      <c r="F99" s="77"/>
      <c r="G99" s="27">
        <v>0.19</v>
      </c>
      <c r="H99" s="27">
        <v>0.23</v>
      </c>
      <c r="I99" s="27">
        <v>0.05</v>
      </c>
      <c r="J99" s="27">
        <v>0.1</v>
      </c>
      <c r="K99" s="27">
        <v>0.14000000000000001</v>
      </c>
      <c r="L99" s="28"/>
      <c r="M99" s="27">
        <v>0.03</v>
      </c>
      <c r="N99" s="27">
        <v>0.18</v>
      </c>
      <c r="O99" s="27">
        <v>0</v>
      </c>
      <c r="P99" s="27">
        <v>0.08</v>
      </c>
      <c r="Q99" s="28"/>
      <c r="R99" s="28"/>
      <c r="S99" s="28"/>
      <c r="T99" s="28"/>
    </row>
    <row r="100" spans="1:20" x14ac:dyDescent="0.2">
      <c r="A100" s="26">
        <v>99</v>
      </c>
      <c r="B100" s="26">
        <v>213</v>
      </c>
      <c r="C100" s="21">
        <v>1.92</v>
      </c>
      <c r="D100" s="21">
        <v>11.82</v>
      </c>
      <c r="E100" s="77"/>
      <c r="F100" s="77"/>
      <c r="G100" s="27">
        <v>0.34</v>
      </c>
      <c r="H100" s="27">
        <v>0.14000000000000001</v>
      </c>
      <c r="I100" s="27">
        <v>0.03</v>
      </c>
      <c r="J100" s="27">
        <v>0.13</v>
      </c>
      <c r="K100" s="27">
        <v>0.28000000000000003</v>
      </c>
      <c r="L100" s="28"/>
      <c r="M100" s="28"/>
      <c r="N100" s="27">
        <v>7.0000000000000007E-2</v>
      </c>
      <c r="O100" s="27">
        <v>0</v>
      </c>
      <c r="P100" s="26">
        <v>0</v>
      </c>
      <c r="Q100" s="28"/>
      <c r="R100" s="28"/>
      <c r="S100" s="28"/>
      <c r="T100" s="28"/>
    </row>
    <row r="101" spans="1:20" x14ac:dyDescent="0.2">
      <c r="A101" s="26">
        <v>100</v>
      </c>
      <c r="B101" s="26">
        <v>212</v>
      </c>
      <c r="C101" s="21">
        <v>4.34</v>
      </c>
      <c r="D101" s="21">
        <v>12.27</v>
      </c>
      <c r="E101" s="77"/>
      <c r="F101" s="77"/>
      <c r="G101" s="27">
        <v>0.43</v>
      </c>
      <c r="H101" s="27">
        <v>0.28999999999999998</v>
      </c>
      <c r="I101" s="27">
        <v>7.0000000000000007E-2</v>
      </c>
      <c r="J101" s="27">
        <v>0.02</v>
      </c>
      <c r="K101" s="27">
        <v>0.08</v>
      </c>
      <c r="L101" s="28"/>
      <c r="M101" s="28"/>
      <c r="N101" s="27">
        <v>0.1</v>
      </c>
      <c r="O101" s="27">
        <v>0</v>
      </c>
      <c r="P101" s="26">
        <v>0</v>
      </c>
      <c r="Q101" s="28"/>
      <c r="R101" s="28"/>
      <c r="S101" s="28"/>
      <c r="T101" s="28"/>
    </row>
    <row r="102" spans="1:20" x14ac:dyDescent="0.2">
      <c r="A102" s="26">
        <v>101</v>
      </c>
      <c r="B102" s="26">
        <v>211</v>
      </c>
      <c r="C102" s="21">
        <v>4.75</v>
      </c>
      <c r="D102" s="21">
        <v>14.65</v>
      </c>
      <c r="E102" s="77"/>
      <c r="F102" s="77"/>
      <c r="G102" s="27">
        <v>0.36</v>
      </c>
      <c r="H102" s="27">
        <v>0.43</v>
      </c>
      <c r="I102" s="27">
        <v>0.06</v>
      </c>
      <c r="J102" s="27">
        <v>0.03</v>
      </c>
      <c r="K102" s="27">
        <v>7.0000000000000007E-2</v>
      </c>
      <c r="L102" s="28"/>
      <c r="M102" s="28"/>
      <c r="N102" s="27">
        <v>0.05</v>
      </c>
      <c r="O102" s="27">
        <v>0</v>
      </c>
      <c r="P102" s="26">
        <v>0</v>
      </c>
      <c r="Q102" s="28"/>
      <c r="R102" s="28"/>
      <c r="S102" s="28"/>
      <c r="T102" s="28"/>
    </row>
    <row r="103" spans="1:20" x14ac:dyDescent="0.2">
      <c r="A103" s="26">
        <v>102</v>
      </c>
      <c r="B103" s="26">
        <v>210</v>
      </c>
      <c r="C103" s="21">
        <v>3.4</v>
      </c>
      <c r="D103" s="21">
        <v>11.12</v>
      </c>
      <c r="E103" s="77"/>
      <c r="F103" s="77"/>
      <c r="G103" s="27">
        <v>0.32</v>
      </c>
      <c r="H103" s="27">
        <v>0.16</v>
      </c>
      <c r="I103" s="27">
        <v>0.05</v>
      </c>
      <c r="J103" s="27">
        <v>0.09</v>
      </c>
      <c r="K103" s="27">
        <v>0.1</v>
      </c>
      <c r="L103" s="28"/>
      <c r="M103" s="28"/>
      <c r="N103" s="27">
        <v>0.28000000000000003</v>
      </c>
      <c r="O103" s="27">
        <v>0</v>
      </c>
      <c r="P103" s="26">
        <v>0</v>
      </c>
      <c r="Q103" s="28"/>
      <c r="R103" s="28"/>
      <c r="S103" s="28"/>
      <c r="T103" s="28"/>
    </row>
    <row r="104" spans="1:20" x14ac:dyDescent="0.2">
      <c r="A104" s="26">
        <v>103</v>
      </c>
      <c r="B104" s="26">
        <v>209</v>
      </c>
      <c r="C104" s="21">
        <v>4.09</v>
      </c>
      <c r="D104" s="21">
        <v>14.43</v>
      </c>
      <c r="E104" s="77"/>
      <c r="F104" s="77"/>
      <c r="G104" s="27">
        <v>0.4</v>
      </c>
      <c r="H104" s="27">
        <v>0.27</v>
      </c>
      <c r="I104" s="27">
        <v>0.09</v>
      </c>
      <c r="J104" s="27">
        <v>0.05</v>
      </c>
      <c r="K104" s="27">
        <v>0.1</v>
      </c>
      <c r="L104" s="28"/>
      <c r="M104" s="28"/>
      <c r="N104" s="27">
        <v>0.11</v>
      </c>
      <c r="O104" s="27">
        <v>0</v>
      </c>
      <c r="P104" s="26">
        <v>0</v>
      </c>
      <c r="Q104" s="28"/>
      <c r="R104" s="28"/>
      <c r="S104" s="28"/>
      <c r="T104" s="28"/>
    </row>
    <row r="105" spans="1:20" x14ac:dyDescent="0.2">
      <c r="A105" s="26">
        <v>104</v>
      </c>
      <c r="B105" s="26">
        <v>208</v>
      </c>
      <c r="C105" s="21">
        <v>5.84</v>
      </c>
      <c r="D105" s="21">
        <v>13.22</v>
      </c>
      <c r="E105" s="77"/>
      <c r="F105" s="77"/>
      <c r="G105" s="27">
        <v>0.31</v>
      </c>
      <c r="H105" s="27">
        <v>0.26</v>
      </c>
      <c r="I105" s="27">
        <v>0.05</v>
      </c>
      <c r="J105" s="27">
        <v>0.05</v>
      </c>
      <c r="K105" s="27">
        <v>0.11</v>
      </c>
      <c r="L105" s="27">
        <v>0.01</v>
      </c>
      <c r="M105" s="28"/>
      <c r="N105" s="27">
        <v>0.21</v>
      </c>
      <c r="O105" s="27">
        <v>0</v>
      </c>
      <c r="P105" s="26">
        <v>0</v>
      </c>
      <c r="Q105" s="28"/>
      <c r="R105" s="28"/>
      <c r="S105" s="28"/>
      <c r="T105" s="28"/>
    </row>
    <row r="106" spans="1:20" x14ac:dyDescent="0.2">
      <c r="A106" s="26">
        <v>105</v>
      </c>
      <c r="B106" s="83">
        <v>207</v>
      </c>
      <c r="C106" s="21">
        <v>3.85</v>
      </c>
      <c r="D106" s="21">
        <v>11.93</v>
      </c>
      <c r="E106" s="77"/>
      <c r="F106" s="77"/>
      <c r="G106" s="27">
        <v>0.37</v>
      </c>
      <c r="H106" s="27">
        <v>0.22</v>
      </c>
      <c r="I106" s="27">
        <v>0.06</v>
      </c>
      <c r="J106" s="27">
        <v>0.09</v>
      </c>
      <c r="K106" s="27">
        <v>0.14000000000000001</v>
      </c>
      <c r="L106" s="27">
        <v>0.02</v>
      </c>
      <c r="M106" s="28"/>
      <c r="N106" s="27">
        <v>0.1</v>
      </c>
      <c r="O106" s="27">
        <v>0</v>
      </c>
      <c r="P106" s="26">
        <v>0</v>
      </c>
      <c r="Q106" s="28"/>
      <c r="R106" s="28"/>
      <c r="S106" s="28"/>
      <c r="T106" s="28"/>
    </row>
    <row r="107" spans="1:20" x14ac:dyDescent="0.2">
      <c r="A107" s="26">
        <v>106</v>
      </c>
      <c r="B107" s="83">
        <v>205</v>
      </c>
      <c r="C107" s="21">
        <v>2.92</v>
      </c>
      <c r="D107" s="21">
        <v>12.97</v>
      </c>
      <c r="E107" s="77"/>
      <c r="F107" s="77"/>
      <c r="G107" s="27">
        <v>0.38</v>
      </c>
      <c r="H107" s="27">
        <v>0.17</v>
      </c>
      <c r="I107" s="27">
        <v>0.03</v>
      </c>
      <c r="J107" s="27">
        <v>0.08</v>
      </c>
      <c r="K107" s="27">
        <v>0.18</v>
      </c>
      <c r="L107" s="27">
        <v>0.01</v>
      </c>
      <c r="M107" s="28"/>
      <c r="N107" s="27">
        <v>0.14000000000000001</v>
      </c>
      <c r="O107" s="27">
        <v>0</v>
      </c>
      <c r="P107" s="26">
        <v>0</v>
      </c>
      <c r="Q107" s="28"/>
      <c r="R107" s="28"/>
      <c r="S107" s="28"/>
      <c r="T107" s="28"/>
    </row>
    <row r="108" spans="1:20" x14ac:dyDescent="0.2">
      <c r="A108" s="26">
        <v>107</v>
      </c>
      <c r="B108" s="26">
        <v>204</v>
      </c>
      <c r="C108" s="21">
        <v>5.88</v>
      </c>
      <c r="D108" s="21">
        <v>11.98</v>
      </c>
      <c r="E108" s="77"/>
      <c r="F108" s="77"/>
      <c r="G108" s="27">
        <v>0.44</v>
      </c>
      <c r="H108" s="27">
        <v>0.16</v>
      </c>
      <c r="I108" s="27">
        <v>0.03</v>
      </c>
      <c r="J108" s="27">
        <v>7.0000000000000007E-2</v>
      </c>
      <c r="K108" s="27">
        <v>0.17</v>
      </c>
      <c r="L108" s="28"/>
      <c r="M108" s="28"/>
      <c r="N108" s="27">
        <v>0.13</v>
      </c>
      <c r="O108" s="27">
        <v>0</v>
      </c>
      <c r="P108" s="26">
        <v>0</v>
      </c>
      <c r="Q108" s="28"/>
      <c r="R108" s="28"/>
      <c r="S108" s="28"/>
      <c r="T108" s="28"/>
    </row>
    <row r="109" spans="1:20" x14ac:dyDescent="0.2">
      <c r="A109" s="26">
        <v>108</v>
      </c>
      <c r="B109" s="26">
        <v>203</v>
      </c>
      <c r="C109" s="21">
        <v>3.09</v>
      </c>
      <c r="D109" s="21">
        <v>12.23</v>
      </c>
      <c r="E109" s="77"/>
      <c r="F109" s="77"/>
      <c r="G109" s="27">
        <v>0.49</v>
      </c>
      <c r="H109" s="27">
        <v>0.18</v>
      </c>
      <c r="I109" s="27">
        <v>0.03</v>
      </c>
      <c r="J109" s="27">
        <v>7.0000000000000007E-2</v>
      </c>
      <c r="K109" s="27">
        <v>0.17</v>
      </c>
      <c r="L109" s="28"/>
      <c r="M109" s="28"/>
      <c r="N109" s="27">
        <v>0.06</v>
      </c>
      <c r="O109" s="27">
        <v>0</v>
      </c>
      <c r="P109" s="26">
        <v>0</v>
      </c>
      <c r="Q109" s="28"/>
      <c r="R109" s="28"/>
      <c r="S109" s="28"/>
      <c r="T109" s="28"/>
    </row>
    <row r="110" spans="1:20" ht="15" thickBot="1" x14ac:dyDescent="0.25">
      <c r="A110" s="23">
        <v>109</v>
      </c>
      <c r="B110" s="23">
        <v>202</v>
      </c>
      <c r="C110" s="22">
        <v>2.4</v>
      </c>
      <c r="D110" s="22">
        <v>7.4</v>
      </c>
      <c r="E110" s="23"/>
      <c r="F110" s="23"/>
      <c r="G110" s="30">
        <v>0.15</v>
      </c>
      <c r="H110" s="30">
        <v>0.11</v>
      </c>
      <c r="I110" s="30">
        <v>0.02</v>
      </c>
      <c r="J110" s="30">
        <v>0.05</v>
      </c>
      <c r="K110" s="30">
        <v>0.16</v>
      </c>
      <c r="L110" s="31"/>
      <c r="M110" s="31"/>
      <c r="N110" s="30">
        <v>0.49</v>
      </c>
      <c r="O110" s="30">
        <v>0.03</v>
      </c>
      <c r="P110" s="23">
        <v>0</v>
      </c>
      <c r="Q110" s="31"/>
      <c r="R110" s="31"/>
      <c r="S110" s="31"/>
      <c r="T110" s="31"/>
    </row>
    <row r="111" spans="1:20" x14ac:dyDescent="0.2">
      <c r="B111" s="82">
        <v>201</v>
      </c>
    </row>
    <row r="112" spans="1:20" x14ac:dyDescent="0.2">
      <c r="B112" s="122" t="s">
        <v>218</v>
      </c>
      <c r="C112" s="122"/>
      <c r="D112" s="122"/>
      <c r="E112" s="122"/>
      <c r="F112" s="122"/>
    </row>
  </sheetData>
  <sortState xmlns:xlrd2="http://schemas.microsoft.com/office/spreadsheetml/2017/richdata2" ref="B81:B100">
    <sortCondition descending="1" ref="B81"/>
  </sortState>
  <mergeCells count="1">
    <mergeCell ref="B112:F112"/>
  </mergeCells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08F89-BEC0-445E-B2A0-E65206E43D52}">
  <sheetPr codeName="Sheet10"/>
  <dimension ref="A1:AF55"/>
  <sheetViews>
    <sheetView topLeftCell="D1" zoomScale="85" zoomScaleNormal="85" workbookViewId="0">
      <pane ySplit="1" topLeftCell="A2" activePane="bottomLeft" state="frozen"/>
      <selection pane="bottomLeft" activeCell="A25" sqref="A25:AF54"/>
    </sheetView>
  </sheetViews>
  <sheetFormatPr defaultRowHeight="14.25" x14ac:dyDescent="0.2"/>
  <sheetData>
    <row r="1" spans="1:32" ht="37.9" customHeight="1" thickBot="1" x14ac:dyDescent="0.25">
      <c r="A1" s="48" t="s">
        <v>48</v>
      </c>
      <c r="B1" s="48" t="s">
        <v>51</v>
      </c>
      <c r="C1" s="48" t="s">
        <v>79</v>
      </c>
      <c r="D1" s="49" t="s">
        <v>0</v>
      </c>
      <c r="E1" s="49" t="s">
        <v>52</v>
      </c>
      <c r="F1" s="49" t="s">
        <v>1</v>
      </c>
      <c r="G1" s="49" t="s">
        <v>2</v>
      </c>
      <c r="H1" s="49" t="s">
        <v>3</v>
      </c>
      <c r="I1" s="49" t="s">
        <v>94</v>
      </c>
      <c r="J1" s="50" t="s">
        <v>95</v>
      </c>
      <c r="K1" s="50" t="s">
        <v>96</v>
      </c>
      <c r="L1" s="50" t="s">
        <v>97</v>
      </c>
      <c r="M1" s="50" t="s">
        <v>98</v>
      </c>
      <c r="N1" s="51" t="s">
        <v>5</v>
      </c>
      <c r="O1" s="78" t="s">
        <v>6</v>
      </c>
      <c r="P1" s="51" t="s">
        <v>7</v>
      </c>
      <c r="Q1" s="78" t="s">
        <v>4</v>
      </c>
      <c r="R1" s="51" t="s">
        <v>8</v>
      </c>
      <c r="S1" s="51" t="s">
        <v>9</v>
      </c>
      <c r="T1" s="51" t="s">
        <v>10</v>
      </c>
      <c r="U1" s="51" t="s">
        <v>11</v>
      </c>
      <c r="V1" s="51" t="s">
        <v>12</v>
      </c>
      <c r="W1" s="52" t="s">
        <v>13</v>
      </c>
      <c r="X1" s="51" t="s">
        <v>14</v>
      </c>
      <c r="Y1" s="51" t="s">
        <v>15</v>
      </c>
      <c r="Z1" s="52" t="s">
        <v>16</v>
      </c>
      <c r="AA1" s="51" t="s">
        <v>17</v>
      </c>
      <c r="AB1" s="51" t="s">
        <v>18</v>
      </c>
      <c r="AC1" s="51" t="s">
        <v>19</v>
      </c>
      <c r="AD1" s="51" t="s">
        <v>88</v>
      </c>
      <c r="AE1" s="51" t="s">
        <v>89</v>
      </c>
      <c r="AF1" s="53" t="s">
        <v>39</v>
      </c>
    </row>
    <row r="2" spans="1:32" ht="15" thickBot="1" x14ac:dyDescent="0.25">
      <c r="A2" s="123" t="s">
        <v>49</v>
      </c>
      <c r="B2" s="19">
        <v>1</v>
      </c>
      <c r="C2" s="19">
        <v>539.54830000000004</v>
      </c>
      <c r="D2" s="17">
        <v>516</v>
      </c>
      <c r="E2" s="8" t="s">
        <v>112</v>
      </c>
      <c r="F2" s="5">
        <v>0.3</v>
      </c>
      <c r="G2" s="5">
        <v>0.16</v>
      </c>
      <c r="H2" s="33">
        <v>0.05</v>
      </c>
      <c r="I2" s="56" t="s">
        <v>125</v>
      </c>
      <c r="J2" s="40">
        <v>-2.38</v>
      </c>
      <c r="K2" s="40">
        <v>-9.5</v>
      </c>
      <c r="L2" s="38"/>
      <c r="M2" s="38"/>
      <c r="N2" s="5">
        <f t="shared" ref="N2" si="0">SUM(F2:H2)</f>
        <v>0.51</v>
      </c>
      <c r="O2" s="5">
        <v>0.14000000000000001</v>
      </c>
      <c r="P2" s="5">
        <v>0.23</v>
      </c>
      <c r="Q2" s="6" t="s">
        <v>20</v>
      </c>
      <c r="R2" s="5">
        <f t="shared" ref="R2:R49" si="1">SUM(O2:Q2)</f>
        <v>0.37</v>
      </c>
      <c r="S2" s="5">
        <v>0.08</v>
      </c>
      <c r="T2" s="6" t="s">
        <v>20</v>
      </c>
      <c r="U2" s="6" t="s">
        <v>21</v>
      </c>
      <c r="V2" s="6" t="s">
        <v>20</v>
      </c>
      <c r="W2" s="5">
        <f>SUM(S2:V2)</f>
        <v>0.08</v>
      </c>
      <c r="X2" s="6" t="s">
        <v>20</v>
      </c>
      <c r="Y2" s="6" t="s">
        <v>20</v>
      </c>
      <c r="Z2" s="5">
        <f t="shared" ref="Z2:Z49" si="2">SUM(X2:Y2)</f>
        <v>0</v>
      </c>
      <c r="AA2" s="5">
        <v>0.04</v>
      </c>
      <c r="AB2" s="6">
        <v>0</v>
      </c>
      <c r="AC2" s="6">
        <v>0</v>
      </c>
      <c r="AD2" s="43">
        <f t="shared" ref="AD2:AD40" si="3">AC2+N2+R2+W2+Z2+AA2+AB2</f>
        <v>1</v>
      </c>
      <c r="AE2" s="43">
        <f t="shared" ref="AE2:AE49" si="4">W2+Z2+AA2</f>
        <v>0.12</v>
      </c>
    </row>
    <row r="3" spans="1:32" ht="15" thickBot="1" x14ac:dyDescent="0.25">
      <c r="A3" s="124"/>
      <c r="B3" s="19">
        <v>2</v>
      </c>
      <c r="C3" s="19">
        <v>669.95830000000012</v>
      </c>
      <c r="D3" s="17">
        <v>501</v>
      </c>
      <c r="E3" s="8" t="s">
        <v>175</v>
      </c>
      <c r="F3" s="5">
        <v>0.26</v>
      </c>
      <c r="G3" s="5">
        <v>0.15</v>
      </c>
      <c r="H3" s="33">
        <v>0.05</v>
      </c>
      <c r="I3" s="56" t="s">
        <v>115</v>
      </c>
      <c r="J3" s="40">
        <v>-1.05</v>
      </c>
      <c r="K3" s="40">
        <v>-8.9499999999999993</v>
      </c>
      <c r="L3" s="38"/>
      <c r="M3" s="38"/>
      <c r="N3" s="5">
        <f>SUM(F3:H3)</f>
        <v>0.46</v>
      </c>
      <c r="O3" s="5">
        <v>0.17</v>
      </c>
      <c r="P3" s="5">
        <v>0.23</v>
      </c>
      <c r="Q3" s="6" t="s">
        <v>20</v>
      </c>
      <c r="R3" s="5">
        <f>SUM(O3:Q3)</f>
        <v>0.4</v>
      </c>
      <c r="S3" s="5">
        <v>0.13</v>
      </c>
      <c r="T3" s="6" t="s">
        <v>20</v>
      </c>
      <c r="U3" s="6" t="s">
        <v>20</v>
      </c>
      <c r="V3" s="6" t="s">
        <v>20</v>
      </c>
      <c r="W3" s="5">
        <f>SUM(S3:V3)</f>
        <v>0.13</v>
      </c>
      <c r="X3" s="6" t="s">
        <v>20</v>
      </c>
      <c r="Y3" s="6" t="s">
        <v>20</v>
      </c>
      <c r="Z3" s="5">
        <f>SUM(X3:Y3)</f>
        <v>0</v>
      </c>
      <c r="AA3" s="6">
        <v>0</v>
      </c>
      <c r="AB3" s="5">
        <v>0.02</v>
      </c>
      <c r="AC3" s="6">
        <v>0</v>
      </c>
      <c r="AD3" s="43">
        <f>AC3+N3+R3+W3+Z3+AA3+AB3</f>
        <v>1.01</v>
      </c>
      <c r="AE3" s="43">
        <f>W3+Z3+AA3</f>
        <v>0.13</v>
      </c>
    </row>
    <row r="4" spans="1:32" ht="15" thickBot="1" x14ac:dyDescent="0.25">
      <c r="A4" s="124"/>
      <c r="B4" s="19">
        <v>3</v>
      </c>
      <c r="C4" s="19">
        <v>713.42830000000015</v>
      </c>
      <c r="D4" s="17">
        <v>508</v>
      </c>
      <c r="E4" s="8" t="s">
        <v>185</v>
      </c>
      <c r="F4" s="5">
        <v>0.33</v>
      </c>
      <c r="G4" s="5">
        <v>0.19</v>
      </c>
      <c r="H4" s="33">
        <v>0.06</v>
      </c>
      <c r="I4" s="56" t="s">
        <v>116</v>
      </c>
      <c r="J4" s="40">
        <v>-2.0499999999999998</v>
      </c>
      <c r="K4" s="40">
        <v>-9.76</v>
      </c>
      <c r="L4" s="38"/>
      <c r="M4" s="38"/>
      <c r="N4" s="5">
        <f t="shared" ref="N4:N49" si="5">SUM(F4:H4)</f>
        <v>0.58000000000000007</v>
      </c>
      <c r="O4" s="5">
        <v>0.17</v>
      </c>
      <c r="P4" s="5">
        <v>0.11</v>
      </c>
      <c r="Q4" s="6" t="s">
        <v>20</v>
      </c>
      <c r="R4" s="5">
        <f t="shared" si="1"/>
        <v>0.28000000000000003</v>
      </c>
      <c r="S4" s="5">
        <v>0.13</v>
      </c>
      <c r="T4" s="6" t="s">
        <v>20</v>
      </c>
      <c r="U4" s="6" t="s">
        <v>20</v>
      </c>
      <c r="V4" s="6" t="s">
        <v>20</v>
      </c>
      <c r="W4" s="5">
        <f t="shared" ref="W4:W33" si="6">SUM(S4:V4)</f>
        <v>0.13</v>
      </c>
      <c r="X4" s="6" t="s">
        <v>20</v>
      </c>
      <c r="Y4" s="6" t="s">
        <v>20</v>
      </c>
      <c r="Z4" s="5">
        <f t="shared" si="2"/>
        <v>0</v>
      </c>
      <c r="AA4" s="6">
        <v>0</v>
      </c>
      <c r="AB4" s="6">
        <v>0</v>
      </c>
      <c r="AC4" s="6">
        <v>0</v>
      </c>
      <c r="AD4" s="43">
        <f t="shared" si="3"/>
        <v>0.9900000000000001</v>
      </c>
      <c r="AE4" s="43">
        <f t="shared" si="4"/>
        <v>0.13</v>
      </c>
    </row>
    <row r="5" spans="1:32" ht="15" thickBot="1" x14ac:dyDescent="0.25">
      <c r="A5" s="124"/>
      <c r="B5" s="19">
        <v>4</v>
      </c>
      <c r="C5" s="19">
        <v>756.89830000000018</v>
      </c>
      <c r="D5" s="17">
        <v>509</v>
      </c>
      <c r="E5" s="8" t="s">
        <v>114</v>
      </c>
      <c r="F5" s="5">
        <v>0.32</v>
      </c>
      <c r="G5" s="5">
        <v>0.28000000000000003</v>
      </c>
      <c r="H5" s="33">
        <v>0.08</v>
      </c>
      <c r="I5" s="56" t="s">
        <v>116</v>
      </c>
      <c r="J5" s="40">
        <v>-1.72</v>
      </c>
      <c r="K5" s="40">
        <v>-9.14</v>
      </c>
      <c r="L5" s="38"/>
      <c r="M5" s="38"/>
      <c r="N5" s="5">
        <f t="shared" si="5"/>
        <v>0.68</v>
      </c>
      <c r="O5" s="5">
        <v>0.08</v>
      </c>
      <c r="P5" s="5">
        <v>0.08</v>
      </c>
      <c r="Q5" s="6" t="s">
        <v>20</v>
      </c>
      <c r="R5" s="5">
        <f t="shared" si="1"/>
        <v>0.16</v>
      </c>
      <c r="S5" s="5">
        <v>0.16</v>
      </c>
      <c r="T5" s="6" t="s">
        <v>20</v>
      </c>
      <c r="U5" s="6" t="s">
        <v>20</v>
      </c>
      <c r="V5" s="6" t="s">
        <v>20</v>
      </c>
      <c r="W5" s="5">
        <f t="shared" si="6"/>
        <v>0.16</v>
      </c>
      <c r="X5" s="6" t="s">
        <v>20</v>
      </c>
      <c r="Y5" s="6" t="s">
        <v>20</v>
      </c>
      <c r="Z5" s="5">
        <f t="shared" si="2"/>
        <v>0</v>
      </c>
      <c r="AA5" s="6">
        <v>0</v>
      </c>
      <c r="AB5" s="6">
        <v>0</v>
      </c>
      <c r="AC5" s="6">
        <v>0</v>
      </c>
      <c r="AD5" s="43">
        <f t="shared" si="3"/>
        <v>1</v>
      </c>
      <c r="AE5" s="43">
        <f t="shared" si="4"/>
        <v>0.16</v>
      </c>
    </row>
    <row r="6" spans="1:32" ht="15" thickBot="1" x14ac:dyDescent="0.25">
      <c r="A6" s="124"/>
      <c r="B6" s="19">
        <v>5</v>
      </c>
      <c r="C6" s="19">
        <v>800.3683000000002</v>
      </c>
      <c r="D6" s="17">
        <v>517</v>
      </c>
      <c r="E6" s="8" t="s">
        <v>175</v>
      </c>
      <c r="F6" s="5">
        <v>0.35</v>
      </c>
      <c r="G6" s="5">
        <v>0.18</v>
      </c>
      <c r="H6" s="33">
        <v>0.08</v>
      </c>
      <c r="I6" s="57" t="s">
        <v>117</v>
      </c>
      <c r="J6" s="40">
        <v>-2.17</v>
      </c>
      <c r="K6" s="40">
        <v>-9.1</v>
      </c>
      <c r="L6" s="38"/>
      <c r="M6" s="38"/>
      <c r="N6" s="5">
        <f t="shared" si="5"/>
        <v>0.61</v>
      </c>
      <c r="O6" s="5">
        <v>0.13</v>
      </c>
      <c r="P6" s="5">
        <v>0.15</v>
      </c>
      <c r="Q6" s="6" t="s">
        <v>20</v>
      </c>
      <c r="R6" s="5">
        <f t="shared" si="1"/>
        <v>0.28000000000000003</v>
      </c>
      <c r="S6" s="5">
        <v>0.11</v>
      </c>
      <c r="T6" s="6" t="s">
        <v>20</v>
      </c>
      <c r="U6" s="6" t="s">
        <v>20</v>
      </c>
      <c r="V6" s="6" t="s">
        <v>20</v>
      </c>
      <c r="W6" s="5">
        <f t="shared" si="6"/>
        <v>0.11</v>
      </c>
      <c r="X6" s="6" t="s">
        <v>20</v>
      </c>
      <c r="Y6" s="6" t="s">
        <v>20</v>
      </c>
      <c r="Z6" s="5">
        <f t="shared" si="2"/>
        <v>0</v>
      </c>
      <c r="AA6" s="6">
        <v>0</v>
      </c>
      <c r="AB6" s="6">
        <v>0</v>
      </c>
      <c r="AC6" s="6">
        <v>0</v>
      </c>
      <c r="AD6" s="43">
        <f t="shared" si="3"/>
        <v>1</v>
      </c>
      <c r="AE6" s="43">
        <f t="shared" si="4"/>
        <v>0.11</v>
      </c>
    </row>
    <row r="7" spans="1:32" ht="15" thickBot="1" x14ac:dyDescent="0.25">
      <c r="A7" s="124"/>
      <c r="B7" s="19">
        <v>6</v>
      </c>
      <c r="C7" s="19">
        <v>843.83830000000023</v>
      </c>
      <c r="D7" s="17">
        <v>510</v>
      </c>
      <c r="E7" s="8" t="s">
        <v>124</v>
      </c>
      <c r="F7" s="5">
        <v>0.35</v>
      </c>
      <c r="G7" s="5">
        <v>0.21</v>
      </c>
      <c r="H7" s="33">
        <v>0.09</v>
      </c>
      <c r="I7" s="56" t="s">
        <v>116</v>
      </c>
      <c r="J7" s="40">
        <v>-2.75</v>
      </c>
      <c r="K7" s="40">
        <v>-9.02</v>
      </c>
      <c r="L7" s="38"/>
      <c r="M7" s="38"/>
      <c r="N7" s="5">
        <f t="shared" si="5"/>
        <v>0.64999999999999991</v>
      </c>
      <c r="O7" s="5">
        <v>0.1</v>
      </c>
      <c r="P7" s="5">
        <v>0.08</v>
      </c>
      <c r="Q7" s="6" t="s">
        <v>20</v>
      </c>
      <c r="R7" s="5">
        <f t="shared" si="1"/>
        <v>0.18</v>
      </c>
      <c r="S7" s="5">
        <v>0.18</v>
      </c>
      <c r="T7" s="6" t="s">
        <v>20</v>
      </c>
      <c r="U7" s="6" t="s">
        <v>20</v>
      </c>
      <c r="V7" s="6" t="s">
        <v>20</v>
      </c>
      <c r="W7" s="5">
        <f t="shared" si="6"/>
        <v>0.18</v>
      </c>
      <c r="X7" s="6" t="s">
        <v>20</v>
      </c>
      <c r="Y7" s="6" t="s">
        <v>20</v>
      </c>
      <c r="Z7" s="5">
        <f t="shared" si="2"/>
        <v>0</v>
      </c>
      <c r="AA7" s="6">
        <v>0</v>
      </c>
      <c r="AB7" s="6">
        <v>0</v>
      </c>
      <c r="AC7" s="6">
        <v>0</v>
      </c>
      <c r="AD7" s="43">
        <f t="shared" si="3"/>
        <v>1.0099999999999998</v>
      </c>
      <c r="AE7" s="43">
        <f t="shared" si="4"/>
        <v>0.18</v>
      </c>
    </row>
    <row r="8" spans="1:32" ht="15" thickBot="1" x14ac:dyDescent="0.25">
      <c r="A8" s="124"/>
      <c r="B8" s="19">
        <v>7</v>
      </c>
      <c r="C8" s="19">
        <v>887.30830000000026</v>
      </c>
      <c r="D8" s="17">
        <v>513</v>
      </c>
      <c r="E8" s="8" t="s">
        <v>186</v>
      </c>
      <c r="F8" s="5">
        <v>0.31</v>
      </c>
      <c r="G8" s="5">
        <v>0.19</v>
      </c>
      <c r="H8" s="33">
        <v>0.06</v>
      </c>
      <c r="I8" s="56" t="s">
        <v>119</v>
      </c>
      <c r="J8" s="40">
        <v>-3.61</v>
      </c>
      <c r="K8" s="40">
        <v>-8.51</v>
      </c>
      <c r="L8" s="38"/>
      <c r="M8" s="38"/>
      <c r="N8" s="5">
        <f t="shared" si="5"/>
        <v>0.56000000000000005</v>
      </c>
      <c r="O8" s="5">
        <v>0.16</v>
      </c>
      <c r="P8" s="5">
        <v>0.16</v>
      </c>
      <c r="Q8" s="6" t="s">
        <v>20</v>
      </c>
      <c r="R8" s="5">
        <f t="shared" si="1"/>
        <v>0.32</v>
      </c>
      <c r="S8" s="5">
        <v>0.12</v>
      </c>
      <c r="T8" s="6" t="s">
        <v>20</v>
      </c>
      <c r="U8" s="6" t="s">
        <v>20</v>
      </c>
      <c r="V8" s="6" t="s">
        <v>20</v>
      </c>
      <c r="W8" s="5">
        <f t="shared" si="6"/>
        <v>0.12</v>
      </c>
      <c r="X8" s="6" t="s">
        <v>20</v>
      </c>
      <c r="Y8" s="6" t="s">
        <v>20</v>
      </c>
      <c r="Z8" s="5">
        <f t="shared" si="2"/>
        <v>0</v>
      </c>
      <c r="AA8" s="6">
        <v>0</v>
      </c>
      <c r="AB8" s="6">
        <v>0</v>
      </c>
      <c r="AC8" s="6">
        <v>0</v>
      </c>
      <c r="AD8" s="43">
        <f t="shared" si="3"/>
        <v>1</v>
      </c>
      <c r="AE8" s="43">
        <f t="shared" si="4"/>
        <v>0.12</v>
      </c>
    </row>
    <row r="9" spans="1:32" ht="15" thickBot="1" x14ac:dyDescent="0.25">
      <c r="A9" s="124"/>
      <c r="B9" s="19">
        <v>8</v>
      </c>
      <c r="C9" s="19">
        <v>930.77830000000029</v>
      </c>
      <c r="D9" s="17">
        <v>511</v>
      </c>
      <c r="E9" s="8" t="s">
        <v>120</v>
      </c>
      <c r="F9" s="5">
        <v>0.34</v>
      </c>
      <c r="G9" s="5">
        <v>0.23</v>
      </c>
      <c r="H9" s="33">
        <v>7.0000000000000007E-2</v>
      </c>
      <c r="I9" s="56" t="s">
        <v>116</v>
      </c>
      <c r="J9" s="40">
        <v>-2.83</v>
      </c>
      <c r="K9" s="40">
        <v>-9.5</v>
      </c>
      <c r="L9" s="38"/>
      <c r="M9" s="38"/>
      <c r="N9" s="5">
        <f t="shared" si="5"/>
        <v>0.64000000000000012</v>
      </c>
      <c r="O9" s="5">
        <v>0.1</v>
      </c>
      <c r="P9" s="5">
        <v>0.08</v>
      </c>
      <c r="Q9" s="6" t="s">
        <v>20</v>
      </c>
      <c r="R9" s="5">
        <f t="shared" si="1"/>
        <v>0.18</v>
      </c>
      <c r="S9" s="5">
        <v>0.17</v>
      </c>
      <c r="T9" s="6" t="s">
        <v>20</v>
      </c>
      <c r="U9" s="6" t="s">
        <v>20</v>
      </c>
      <c r="V9" s="6" t="s">
        <v>20</v>
      </c>
      <c r="W9" s="5">
        <f t="shared" si="6"/>
        <v>0.17</v>
      </c>
      <c r="X9" s="6" t="s">
        <v>20</v>
      </c>
      <c r="Y9" s="6" t="s">
        <v>20</v>
      </c>
      <c r="Z9" s="5">
        <f t="shared" si="2"/>
        <v>0</v>
      </c>
      <c r="AA9" s="6">
        <v>0</v>
      </c>
      <c r="AB9" s="6">
        <v>0</v>
      </c>
      <c r="AC9" s="6">
        <v>0</v>
      </c>
      <c r="AD9" s="43">
        <f t="shared" si="3"/>
        <v>0.9900000000000001</v>
      </c>
      <c r="AE9" s="43">
        <f t="shared" si="4"/>
        <v>0.17</v>
      </c>
    </row>
    <row r="10" spans="1:32" ht="15" thickBot="1" x14ac:dyDescent="0.25">
      <c r="A10" s="124"/>
      <c r="B10" s="19">
        <v>9</v>
      </c>
      <c r="C10" s="19">
        <v>974.24830000000031</v>
      </c>
      <c r="D10" s="17">
        <v>512</v>
      </c>
      <c r="E10" s="73" t="s">
        <v>188</v>
      </c>
      <c r="F10" s="5">
        <v>0.4</v>
      </c>
      <c r="G10" s="5">
        <v>0.27</v>
      </c>
      <c r="H10" s="33">
        <v>7.0000000000000007E-2</v>
      </c>
      <c r="I10" s="56" t="s">
        <v>116</v>
      </c>
      <c r="J10" s="40">
        <v>-2.34</v>
      </c>
      <c r="K10" s="40">
        <v>-9.4600000000000009</v>
      </c>
      <c r="L10" s="38"/>
      <c r="M10" s="38"/>
      <c r="N10" s="5">
        <f t="shared" si="5"/>
        <v>0.74</v>
      </c>
      <c r="O10" s="5">
        <v>0.06</v>
      </c>
      <c r="P10" s="5">
        <v>0.06</v>
      </c>
      <c r="Q10" s="6" t="s">
        <v>20</v>
      </c>
      <c r="R10" s="5">
        <f t="shared" si="1"/>
        <v>0.12</v>
      </c>
      <c r="S10" s="5">
        <v>0.14000000000000001</v>
      </c>
      <c r="T10" s="6" t="s">
        <v>20</v>
      </c>
      <c r="U10" s="6" t="s">
        <v>20</v>
      </c>
      <c r="V10" s="6" t="s">
        <v>20</v>
      </c>
      <c r="W10" s="5">
        <f t="shared" si="6"/>
        <v>0.14000000000000001</v>
      </c>
      <c r="X10" s="6" t="s">
        <v>20</v>
      </c>
      <c r="Y10" s="6" t="s">
        <v>20</v>
      </c>
      <c r="Z10" s="5">
        <f t="shared" si="2"/>
        <v>0</v>
      </c>
      <c r="AA10" s="6">
        <v>0</v>
      </c>
      <c r="AB10" s="6">
        <v>0</v>
      </c>
      <c r="AC10" s="6">
        <v>0</v>
      </c>
      <c r="AD10" s="43">
        <f t="shared" si="3"/>
        <v>1</v>
      </c>
      <c r="AE10" s="43">
        <f t="shared" si="4"/>
        <v>0.14000000000000001</v>
      </c>
    </row>
    <row r="11" spans="1:32" ht="15" thickBot="1" x14ac:dyDescent="0.25">
      <c r="A11" s="124"/>
      <c r="B11" s="19">
        <v>10</v>
      </c>
      <c r="C11" s="19">
        <v>583.01830000000007</v>
      </c>
      <c r="D11" s="17">
        <v>502</v>
      </c>
      <c r="E11" s="8" t="s">
        <v>105</v>
      </c>
      <c r="F11" s="5">
        <v>0.25</v>
      </c>
      <c r="G11" s="5">
        <v>0.1</v>
      </c>
      <c r="H11" s="33">
        <v>0.04</v>
      </c>
      <c r="I11" s="56" t="s">
        <v>121</v>
      </c>
      <c r="J11" s="40">
        <v>-2.42</v>
      </c>
      <c r="K11" s="40">
        <v>-8.2100000000000009</v>
      </c>
      <c r="L11" s="38"/>
      <c r="M11" s="38"/>
      <c r="N11" s="5">
        <f>SUM(F11:H11)</f>
        <v>0.38999999999999996</v>
      </c>
      <c r="O11" s="5">
        <v>0.13</v>
      </c>
      <c r="P11" s="5">
        <v>0.2</v>
      </c>
      <c r="Q11" s="6" t="s">
        <v>20</v>
      </c>
      <c r="R11" s="5">
        <f>SUM(O11:Q11)</f>
        <v>0.33</v>
      </c>
      <c r="S11" s="5">
        <v>0.26</v>
      </c>
      <c r="T11" s="6" t="s">
        <v>20</v>
      </c>
      <c r="U11" s="6" t="s">
        <v>20</v>
      </c>
      <c r="V11" s="6" t="s">
        <v>20</v>
      </c>
      <c r="W11" s="5">
        <f>SUM(S11:V11)</f>
        <v>0.26</v>
      </c>
      <c r="X11" s="6" t="s">
        <v>20</v>
      </c>
      <c r="Y11" s="6" t="s">
        <v>20</v>
      </c>
      <c r="Z11" s="5">
        <f>SUM(X11:Y11)</f>
        <v>0</v>
      </c>
      <c r="AA11" s="6">
        <v>0</v>
      </c>
      <c r="AB11" s="5">
        <v>0.02</v>
      </c>
      <c r="AC11" s="6">
        <v>0</v>
      </c>
      <c r="AD11" s="43">
        <f>AC11+N11+R11+W11+Z11+AA11+AB11</f>
        <v>1</v>
      </c>
      <c r="AE11" s="43">
        <f>W11+Z11+AA11</f>
        <v>0.26</v>
      </c>
    </row>
    <row r="12" spans="1:32" ht="15" thickBot="1" x14ac:dyDescent="0.25">
      <c r="A12" s="124"/>
      <c r="B12" s="19">
        <v>11</v>
      </c>
      <c r="C12" s="19">
        <v>626.48830000000009</v>
      </c>
      <c r="D12" s="17">
        <v>514</v>
      </c>
      <c r="E12" s="8" t="s">
        <v>178</v>
      </c>
      <c r="F12" s="5">
        <v>0.33</v>
      </c>
      <c r="G12" s="5">
        <v>0.18</v>
      </c>
      <c r="H12" s="33">
        <v>0.05</v>
      </c>
      <c r="I12" s="56" t="s">
        <v>119</v>
      </c>
      <c r="J12" s="40">
        <v>-1.73</v>
      </c>
      <c r="K12" s="40">
        <v>-9.5</v>
      </c>
      <c r="L12" s="38"/>
      <c r="M12" s="38"/>
      <c r="N12" s="5">
        <f>SUM(F12:H12)</f>
        <v>0.56000000000000005</v>
      </c>
      <c r="O12" s="5">
        <v>0.16</v>
      </c>
      <c r="P12" s="5">
        <v>0.15</v>
      </c>
      <c r="Q12" s="6" t="s">
        <v>20</v>
      </c>
      <c r="R12" s="5">
        <f>SUM(O12:Q12)</f>
        <v>0.31</v>
      </c>
      <c r="S12" s="5">
        <v>0.13</v>
      </c>
      <c r="T12" s="6" t="s">
        <v>20</v>
      </c>
      <c r="U12" s="6" t="s">
        <v>20</v>
      </c>
      <c r="V12" s="6" t="s">
        <v>20</v>
      </c>
      <c r="W12" s="5">
        <f>SUM(S12:V12)</f>
        <v>0.13</v>
      </c>
      <c r="X12" s="6" t="s">
        <v>20</v>
      </c>
      <c r="Y12" s="6" t="s">
        <v>20</v>
      </c>
      <c r="Z12" s="5">
        <f>SUM(X12:Y12)</f>
        <v>0</v>
      </c>
      <c r="AA12" s="6">
        <v>0</v>
      </c>
      <c r="AB12" s="6">
        <v>0</v>
      </c>
      <c r="AC12" s="6">
        <v>0</v>
      </c>
      <c r="AD12" s="43">
        <f>AC12+N12+R12+W12+Z12+AA12+AB12</f>
        <v>1</v>
      </c>
      <c r="AE12" s="43">
        <f>W12+Z12+AA12</f>
        <v>0.13</v>
      </c>
    </row>
    <row r="13" spans="1:32" ht="15" thickBot="1" x14ac:dyDescent="0.25">
      <c r="A13" s="124"/>
      <c r="B13" s="19">
        <v>12</v>
      </c>
      <c r="C13" s="19">
        <v>1017.7183000000003</v>
      </c>
      <c r="D13" s="17">
        <v>503</v>
      </c>
      <c r="E13" s="8" t="s">
        <v>189</v>
      </c>
      <c r="F13" s="5">
        <v>0.33</v>
      </c>
      <c r="G13" s="5">
        <v>0.22</v>
      </c>
      <c r="H13" s="33">
        <v>0.05</v>
      </c>
      <c r="I13" s="56" t="s">
        <v>121</v>
      </c>
      <c r="J13" s="40">
        <v>-1.1000000000000001</v>
      </c>
      <c r="K13" s="40">
        <v>-8.81</v>
      </c>
      <c r="L13" s="38"/>
      <c r="M13" s="38"/>
      <c r="N13" s="5">
        <f t="shared" si="5"/>
        <v>0.60000000000000009</v>
      </c>
      <c r="O13" s="5">
        <v>0.17</v>
      </c>
      <c r="P13" s="5">
        <v>0.13</v>
      </c>
      <c r="Q13" s="6" t="s">
        <v>20</v>
      </c>
      <c r="R13" s="5">
        <f t="shared" si="1"/>
        <v>0.30000000000000004</v>
      </c>
      <c r="S13" s="5">
        <v>0.09</v>
      </c>
      <c r="T13" s="6" t="s">
        <v>20</v>
      </c>
      <c r="U13" s="6" t="s">
        <v>20</v>
      </c>
      <c r="V13" s="6" t="s">
        <v>20</v>
      </c>
      <c r="W13" s="5">
        <f t="shared" si="6"/>
        <v>0.09</v>
      </c>
      <c r="X13" s="6" t="s">
        <v>20</v>
      </c>
      <c r="Y13" s="6" t="s">
        <v>20</v>
      </c>
      <c r="Z13" s="5">
        <f t="shared" si="2"/>
        <v>0</v>
      </c>
      <c r="AA13" s="6">
        <v>0</v>
      </c>
      <c r="AB13" s="6">
        <v>0</v>
      </c>
      <c r="AC13" s="6">
        <v>0</v>
      </c>
      <c r="AD13" s="43">
        <f t="shared" si="3"/>
        <v>0.9900000000000001</v>
      </c>
      <c r="AE13" s="43">
        <f t="shared" si="4"/>
        <v>0.09</v>
      </c>
    </row>
    <row r="14" spans="1:32" ht="15" thickBot="1" x14ac:dyDescent="0.25">
      <c r="A14" s="124"/>
      <c r="B14" s="19">
        <v>13</v>
      </c>
      <c r="C14" s="19">
        <v>1061.1883000000003</v>
      </c>
      <c r="D14" s="17">
        <v>504</v>
      </c>
      <c r="E14" s="8" t="s">
        <v>190</v>
      </c>
      <c r="F14" s="5">
        <v>0.28999999999999998</v>
      </c>
      <c r="G14" s="5">
        <v>0.15</v>
      </c>
      <c r="H14" s="33">
        <v>0.04</v>
      </c>
      <c r="I14" s="56" t="s">
        <v>121</v>
      </c>
      <c r="J14" s="40">
        <v>-1.67</v>
      </c>
      <c r="K14" s="40">
        <v>-9.07</v>
      </c>
      <c r="L14" s="38"/>
      <c r="M14" s="38"/>
      <c r="N14" s="5">
        <f t="shared" si="5"/>
        <v>0.47999999999999993</v>
      </c>
      <c r="O14" s="5">
        <v>0.15</v>
      </c>
      <c r="P14" s="5">
        <v>0.22</v>
      </c>
      <c r="Q14" s="6" t="s">
        <v>20</v>
      </c>
      <c r="R14" s="5">
        <f t="shared" si="1"/>
        <v>0.37</v>
      </c>
      <c r="S14" s="5">
        <v>0.13</v>
      </c>
      <c r="T14" s="6" t="s">
        <v>20</v>
      </c>
      <c r="U14" s="6" t="s">
        <v>20</v>
      </c>
      <c r="V14" s="6" t="s">
        <v>20</v>
      </c>
      <c r="W14" s="5">
        <f t="shared" si="6"/>
        <v>0.13</v>
      </c>
      <c r="X14" s="6" t="s">
        <v>20</v>
      </c>
      <c r="Y14" s="6" t="s">
        <v>20</v>
      </c>
      <c r="Z14" s="5">
        <f t="shared" si="2"/>
        <v>0</v>
      </c>
      <c r="AA14" s="6">
        <v>0</v>
      </c>
      <c r="AB14" s="5">
        <v>0.02</v>
      </c>
      <c r="AC14" s="6">
        <v>0</v>
      </c>
      <c r="AD14" s="43">
        <f t="shared" si="3"/>
        <v>0.99999999999999989</v>
      </c>
      <c r="AE14" s="43">
        <f t="shared" si="4"/>
        <v>0.13</v>
      </c>
    </row>
    <row r="15" spans="1:32" ht="15" thickBot="1" x14ac:dyDescent="0.25">
      <c r="A15" s="124"/>
      <c r="B15" s="19">
        <v>14</v>
      </c>
      <c r="C15" s="19">
        <v>1104.6583000000005</v>
      </c>
      <c r="D15" s="17">
        <v>505</v>
      </c>
      <c r="E15" s="8" t="s">
        <v>190</v>
      </c>
      <c r="F15" s="5">
        <v>0.35</v>
      </c>
      <c r="G15" s="5">
        <v>0.18</v>
      </c>
      <c r="H15" s="33">
        <v>0.05</v>
      </c>
      <c r="I15" s="56" t="s">
        <v>121</v>
      </c>
      <c r="J15" s="40">
        <v>-2.0099999999999998</v>
      </c>
      <c r="K15" s="40">
        <v>-9.0500000000000007</v>
      </c>
      <c r="L15" s="38"/>
      <c r="M15" s="38"/>
      <c r="N15" s="5">
        <f t="shared" si="5"/>
        <v>0.58000000000000007</v>
      </c>
      <c r="O15" s="5">
        <v>0.14000000000000001</v>
      </c>
      <c r="P15" s="5">
        <v>0.17</v>
      </c>
      <c r="Q15" s="6" t="s">
        <v>20</v>
      </c>
      <c r="R15" s="5">
        <f t="shared" si="1"/>
        <v>0.31000000000000005</v>
      </c>
      <c r="S15" s="5">
        <v>0.11</v>
      </c>
      <c r="T15" s="6" t="s">
        <v>20</v>
      </c>
      <c r="U15" s="6" t="s">
        <v>20</v>
      </c>
      <c r="V15" s="6" t="s">
        <v>20</v>
      </c>
      <c r="W15" s="5">
        <f t="shared" si="6"/>
        <v>0.11</v>
      </c>
      <c r="X15" s="6" t="s">
        <v>20</v>
      </c>
      <c r="Y15" s="6" t="s">
        <v>20</v>
      </c>
      <c r="Z15" s="5">
        <f t="shared" si="2"/>
        <v>0</v>
      </c>
      <c r="AA15" s="6">
        <v>0</v>
      </c>
      <c r="AB15" s="6">
        <v>0</v>
      </c>
      <c r="AC15" s="6">
        <v>0</v>
      </c>
      <c r="AD15" s="43">
        <f t="shared" si="3"/>
        <v>1.0000000000000002</v>
      </c>
      <c r="AE15" s="43">
        <f t="shared" si="4"/>
        <v>0.11</v>
      </c>
    </row>
    <row r="16" spans="1:32" ht="15" thickBot="1" x14ac:dyDescent="0.25">
      <c r="A16" s="124"/>
      <c r="B16" s="19">
        <v>15</v>
      </c>
      <c r="C16" s="19">
        <v>1148.1283000000003</v>
      </c>
      <c r="D16" s="17">
        <v>518</v>
      </c>
      <c r="E16" s="72" t="s">
        <v>124</v>
      </c>
      <c r="F16" s="5">
        <v>0.33</v>
      </c>
      <c r="G16" s="5">
        <v>0.2</v>
      </c>
      <c r="H16" s="33">
        <v>7.0000000000000007E-2</v>
      </c>
      <c r="I16" s="56" t="s">
        <v>123</v>
      </c>
      <c r="J16" s="40">
        <v>-2.88</v>
      </c>
      <c r="K16" s="40">
        <v>-8.4600000000000009</v>
      </c>
      <c r="L16" s="38"/>
      <c r="M16" s="38"/>
      <c r="N16" s="5">
        <f t="shared" si="5"/>
        <v>0.60000000000000009</v>
      </c>
      <c r="O16" s="5">
        <v>0.06</v>
      </c>
      <c r="P16" s="5">
        <v>7.0000000000000007E-2</v>
      </c>
      <c r="Q16" s="6" t="s">
        <v>20</v>
      </c>
      <c r="R16" s="5">
        <f t="shared" si="1"/>
        <v>0.13</v>
      </c>
      <c r="S16" s="5">
        <v>0.25</v>
      </c>
      <c r="T16" s="6" t="s">
        <v>20</v>
      </c>
      <c r="U16" s="6" t="s">
        <v>20</v>
      </c>
      <c r="V16" s="6" t="s">
        <v>20</v>
      </c>
      <c r="W16" s="5">
        <f t="shared" si="6"/>
        <v>0.25</v>
      </c>
      <c r="X16" s="6" t="s">
        <v>20</v>
      </c>
      <c r="Y16" s="6" t="s">
        <v>20</v>
      </c>
      <c r="Z16" s="5">
        <f t="shared" si="2"/>
        <v>0</v>
      </c>
      <c r="AA16" s="6">
        <v>0</v>
      </c>
      <c r="AB16" s="5">
        <v>0.01</v>
      </c>
      <c r="AC16" s="6">
        <v>0</v>
      </c>
      <c r="AD16" s="43">
        <f t="shared" si="3"/>
        <v>0.9900000000000001</v>
      </c>
      <c r="AE16" s="43">
        <f t="shared" si="4"/>
        <v>0.25</v>
      </c>
    </row>
    <row r="17" spans="1:31" ht="15" thickBot="1" x14ac:dyDescent="0.25">
      <c r="A17" s="124"/>
      <c r="B17" s="19">
        <v>16</v>
      </c>
      <c r="C17" s="19">
        <v>1191.5983000000006</v>
      </c>
      <c r="D17" s="17">
        <v>519</v>
      </c>
      <c r="E17" s="8" t="s">
        <v>191</v>
      </c>
      <c r="F17" s="5">
        <v>0.35</v>
      </c>
      <c r="G17" s="5">
        <v>0.19</v>
      </c>
      <c r="H17" s="33">
        <v>0.04</v>
      </c>
      <c r="I17" s="56" t="s">
        <v>123</v>
      </c>
      <c r="J17" s="40">
        <v>-1.61</v>
      </c>
      <c r="K17" s="40">
        <v>-6.12</v>
      </c>
      <c r="L17" s="38"/>
      <c r="M17" s="38"/>
      <c r="N17" s="5">
        <f t="shared" si="5"/>
        <v>0.58000000000000007</v>
      </c>
      <c r="O17" s="5">
        <v>0.12</v>
      </c>
      <c r="P17" s="5">
        <v>0.18</v>
      </c>
      <c r="Q17" s="6" t="s">
        <v>20</v>
      </c>
      <c r="R17" s="5">
        <f t="shared" si="1"/>
        <v>0.3</v>
      </c>
      <c r="S17" s="5">
        <v>0.11</v>
      </c>
      <c r="T17" s="6" t="s">
        <v>20</v>
      </c>
      <c r="U17" s="6" t="s">
        <v>20</v>
      </c>
      <c r="V17" s="6" t="s">
        <v>20</v>
      </c>
      <c r="W17" s="5">
        <f t="shared" si="6"/>
        <v>0.11</v>
      </c>
      <c r="X17" s="6" t="s">
        <v>20</v>
      </c>
      <c r="Y17" s="6" t="s">
        <v>20</v>
      </c>
      <c r="Z17" s="5">
        <f t="shared" si="2"/>
        <v>0</v>
      </c>
      <c r="AA17" s="6">
        <v>0</v>
      </c>
      <c r="AB17" s="6">
        <v>0</v>
      </c>
      <c r="AC17" s="6">
        <v>0</v>
      </c>
      <c r="AD17" s="43">
        <f t="shared" si="3"/>
        <v>0.9900000000000001</v>
      </c>
      <c r="AE17" s="43">
        <f t="shared" si="4"/>
        <v>0.11</v>
      </c>
    </row>
    <row r="18" spans="1:31" ht="15" thickBot="1" x14ac:dyDescent="0.25">
      <c r="A18" s="124"/>
      <c r="B18" s="19">
        <v>17</v>
      </c>
      <c r="C18" s="19">
        <v>1235.0683000000004</v>
      </c>
      <c r="D18" s="17">
        <v>506</v>
      </c>
      <c r="E18" s="8" t="s">
        <v>122</v>
      </c>
      <c r="F18" s="5">
        <v>0.24</v>
      </c>
      <c r="G18" s="5">
        <v>0.13</v>
      </c>
      <c r="H18" s="33">
        <v>0.05</v>
      </c>
      <c r="I18" s="56" t="s">
        <v>121</v>
      </c>
      <c r="J18" s="40">
        <v>-0.93</v>
      </c>
      <c r="K18" s="40">
        <v>-7.37</v>
      </c>
      <c r="L18" s="38"/>
      <c r="M18" s="38"/>
      <c r="N18" s="5">
        <f t="shared" si="5"/>
        <v>0.42</v>
      </c>
      <c r="O18" s="5">
        <v>0.09</v>
      </c>
      <c r="P18" s="5">
        <v>0.18</v>
      </c>
      <c r="Q18" s="6" t="s">
        <v>20</v>
      </c>
      <c r="R18" s="5">
        <f t="shared" si="1"/>
        <v>0.27</v>
      </c>
      <c r="S18" s="5">
        <v>0.28999999999999998</v>
      </c>
      <c r="T18" s="6" t="s">
        <v>20</v>
      </c>
      <c r="U18" s="6" t="s">
        <v>20</v>
      </c>
      <c r="V18" s="6" t="s">
        <v>20</v>
      </c>
      <c r="W18" s="5">
        <f t="shared" si="6"/>
        <v>0.28999999999999998</v>
      </c>
      <c r="X18" s="6" t="s">
        <v>20</v>
      </c>
      <c r="Y18" s="6" t="s">
        <v>20</v>
      </c>
      <c r="Z18" s="5">
        <f t="shared" si="2"/>
        <v>0</v>
      </c>
      <c r="AA18" s="6">
        <v>0</v>
      </c>
      <c r="AB18" s="6">
        <v>0</v>
      </c>
      <c r="AC18" s="5">
        <v>0.03</v>
      </c>
      <c r="AD18" s="43">
        <f t="shared" si="3"/>
        <v>1.01</v>
      </c>
      <c r="AE18" s="43">
        <f t="shared" si="4"/>
        <v>0.28999999999999998</v>
      </c>
    </row>
    <row r="19" spans="1:31" ht="15" thickBot="1" x14ac:dyDescent="0.25">
      <c r="A19" s="124"/>
      <c r="B19" s="19">
        <v>18</v>
      </c>
      <c r="C19" s="19">
        <v>1278.5383000000006</v>
      </c>
      <c r="D19" s="17">
        <v>515</v>
      </c>
      <c r="E19" s="8" t="s">
        <v>105</v>
      </c>
      <c r="F19" s="5">
        <v>0.21</v>
      </c>
      <c r="G19" s="5">
        <v>0.13</v>
      </c>
      <c r="H19" s="33">
        <v>0.03</v>
      </c>
      <c r="I19" s="56" t="s">
        <v>119</v>
      </c>
      <c r="J19" s="40">
        <v>-0.17</v>
      </c>
      <c r="K19" s="40">
        <v>-5.72</v>
      </c>
      <c r="L19" s="37">
        <v>-0.49</v>
      </c>
      <c r="M19" s="37">
        <v>-4.5599999999999996</v>
      </c>
      <c r="N19" s="5">
        <f t="shared" si="5"/>
        <v>0.37</v>
      </c>
      <c r="O19" s="5">
        <v>0.09</v>
      </c>
      <c r="P19" s="5">
        <v>0.17</v>
      </c>
      <c r="Q19" s="5">
        <v>0.03</v>
      </c>
      <c r="R19" s="5">
        <f t="shared" si="1"/>
        <v>0.29000000000000004</v>
      </c>
      <c r="S19" s="5">
        <v>0.26</v>
      </c>
      <c r="T19" s="6" t="s">
        <v>20</v>
      </c>
      <c r="U19" s="5">
        <v>0.06</v>
      </c>
      <c r="V19" s="6" t="s">
        <v>20</v>
      </c>
      <c r="W19" s="5">
        <f t="shared" si="6"/>
        <v>0.32</v>
      </c>
      <c r="X19" s="6" t="s">
        <v>20</v>
      </c>
      <c r="Y19" s="6" t="s">
        <v>20</v>
      </c>
      <c r="Z19" s="5">
        <f t="shared" si="2"/>
        <v>0</v>
      </c>
      <c r="AA19" s="6">
        <v>0</v>
      </c>
      <c r="AB19" s="6">
        <v>0</v>
      </c>
      <c r="AC19" s="5">
        <v>0.03</v>
      </c>
      <c r="AD19" s="43">
        <f t="shared" si="3"/>
        <v>1.01</v>
      </c>
      <c r="AE19" s="43">
        <f t="shared" si="4"/>
        <v>0.32</v>
      </c>
    </row>
    <row r="20" spans="1:31" ht="15" thickBot="1" x14ac:dyDescent="0.25">
      <c r="A20" s="124"/>
      <c r="B20" s="19">
        <v>19</v>
      </c>
      <c r="C20" s="19">
        <v>1322.0083000000004</v>
      </c>
      <c r="D20" s="17">
        <v>507</v>
      </c>
      <c r="E20" s="8" t="s">
        <v>124</v>
      </c>
      <c r="F20" s="5">
        <v>0.3</v>
      </c>
      <c r="G20" s="5">
        <v>0.19</v>
      </c>
      <c r="H20" s="33">
        <v>0.03</v>
      </c>
      <c r="I20" s="56" t="s">
        <v>121</v>
      </c>
      <c r="J20" s="40">
        <v>-3.16</v>
      </c>
      <c r="K20" s="40">
        <v>-8.08</v>
      </c>
      <c r="L20" s="38"/>
      <c r="M20" s="38"/>
      <c r="N20" s="5">
        <f t="shared" si="5"/>
        <v>0.52</v>
      </c>
      <c r="O20" s="5">
        <v>0.1</v>
      </c>
      <c r="P20" s="5">
        <v>0.11</v>
      </c>
      <c r="Q20" s="6" t="s">
        <v>20</v>
      </c>
      <c r="R20" s="5">
        <f t="shared" si="1"/>
        <v>0.21000000000000002</v>
      </c>
      <c r="S20" s="5">
        <v>0.27</v>
      </c>
      <c r="T20" s="6" t="s">
        <v>20</v>
      </c>
      <c r="U20" s="6" t="s">
        <v>20</v>
      </c>
      <c r="V20" s="6" t="s">
        <v>20</v>
      </c>
      <c r="W20" s="5">
        <f t="shared" si="6"/>
        <v>0.27</v>
      </c>
      <c r="X20" s="6" t="s">
        <v>20</v>
      </c>
      <c r="Y20" s="6" t="s">
        <v>20</v>
      </c>
      <c r="Z20" s="5">
        <f t="shared" si="2"/>
        <v>0</v>
      </c>
      <c r="AA20" s="6">
        <v>0</v>
      </c>
      <c r="AB20" s="6">
        <v>0</v>
      </c>
      <c r="AC20" s="6">
        <v>0</v>
      </c>
      <c r="AD20" s="43">
        <f t="shared" si="3"/>
        <v>1</v>
      </c>
      <c r="AE20" s="43">
        <f t="shared" si="4"/>
        <v>0.27</v>
      </c>
    </row>
    <row r="21" spans="1:31" ht="28.5" thickBot="1" x14ac:dyDescent="0.25">
      <c r="A21" s="124"/>
      <c r="B21" s="19">
        <v>20</v>
      </c>
      <c r="C21" s="19">
        <v>1365.4783000000007</v>
      </c>
      <c r="D21" s="17">
        <v>520</v>
      </c>
      <c r="E21" s="68" t="s">
        <v>105</v>
      </c>
      <c r="F21" s="5">
        <v>0.2</v>
      </c>
      <c r="G21" s="5">
        <v>0.12</v>
      </c>
      <c r="H21" s="33">
        <v>0.04</v>
      </c>
      <c r="I21" s="58" t="s">
        <v>139</v>
      </c>
      <c r="J21" s="40">
        <v>-0.61</v>
      </c>
      <c r="K21" s="40">
        <v>-5.54</v>
      </c>
      <c r="L21" s="39"/>
      <c r="M21" s="39"/>
      <c r="N21" s="5">
        <f t="shared" si="5"/>
        <v>0.36</v>
      </c>
      <c r="O21" s="5">
        <v>0.12</v>
      </c>
      <c r="P21" s="5">
        <v>0.25</v>
      </c>
      <c r="Q21" s="6" t="s">
        <v>20</v>
      </c>
      <c r="R21" s="5">
        <f t="shared" si="1"/>
        <v>0.37</v>
      </c>
      <c r="S21" s="5">
        <v>0.27</v>
      </c>
      <c r="T21" s="6" t="s">
        <v>20</v>
      </c>
      <c r="U21" s="6" t="s">
        <v>20</v>
      </c>
      <c r="V21" s="6" t="s">
        <v>20</v>
      </c>
      <c r="W21" s="5">
        <f t="shared" si="6"/>
        <v>0.27</v>
      </c>
      <c r="X21" s="6" t="s">
        <v>20</v>
      </c>
      <c r="Y21" s="6" t="s">
        <v>20</v>
      </c>
      <c r="Z21" s="5">
        <f t="shared" si="2"/>
        <v>0</v>
      </c>
      <c r="AA21" s="6">
        <v>0</v>
      </c>
      <c r="AB21" s="6">
        <v>0</v>
      </c>
      <c r="AC21" s="6">
        <v>0</v>
      </c>
      <c r="AD21" s="43">
        <f t="shared" si="3"/>
        <v>1</v>
      </c>
      <c r="AE21" s="43">
        <f t="shared" si="4"/>
        <v>0.27</v>
      </c>
    </row>
    <row r="22" spans="1:31" ht="28.5" thickBot="1" x14ac:dyDescent="0.25">
      <c r="A22" s="124"/>
      <c r="B22" s="19">
        <v>21</v>
      </c>
      <c r="C22" s="19">
        <v>1408.9483000000005</v>
      </c>
      <c r="D22" s="17">
        <v>521</v>
      </c>
      <c r="E22" s="68" t="s">
        <v>192</v>
      </c>
      <c r="F22" s="5">
        <v>0.28999999999999998</v>
      </c>
      <c r="G22" s="5">
        <v>0.16</v>
      </c>
      <c r="H22" s="33">
        <v>0.03</v>
      </c>
      <c r="I22" s="58" t="s">
        <v>140</v>
      </c>
      <c r="J22" s="40">
        <v>-1.66</v>
      </c>
      <c r="K22" s="40">
        <v>-7.1</v>
      </c>
      <c r="L22" s="37">
        <v>-2.66</v>
      </c>
      <c r="M22" s="37">
        <v>-1.51</v>
      </c>
      <c r="N22" s="5">
        <f t="shared" si="5"/>
        <v>0.48</v>
      </c>
      <c r="O22" s="5">
        <v>0.1</v>
      </c>
      <c r="P22" s="5">
        <v>0.12</v>
      </c>
      <c r="Q22" s="5">
        <v>0.03</v>
      </c>
      <c r="R22" s="5">
        <f t="shared" si="1"/>
        <v>0.25</v>
      </c>
      <c r="S22" s="5">
        <v>0.16</v>
      </c>
      <c r="T22" s="6" t="s">
        <v>20</v>
      </c>
      <c r="U22" s="5">
        <v>0.11</v>
      </c>
      <c r="V22" s="6" t="s">
        <v>20</v>
      </c>
      <c r="W22" s="5">
        <f t="shared" si="6"/>
        <v>0.27</v>
      </c>
      <c r="X22" s="6" t="s">
        <v>20</v>
      </c>
      <c r="Y22" s="6" t="s">
        <v>20</v>
      </c>
      <c r="Z22" s="5">
        <f t="shared" si="2"/>
        <v>0</v>
      </c>
      <c r="AA22" s="6">
        <v>0</v>
      </c>
      <c r="AB22" s="6">
        <v>0</v>
      </c>
      <c r="AC22" s="6">
        <v>0</v>
      </c>
      <c r="AD22" s="43">
        <f t="shared" si="3"/>
        <v>1</v>
      </c>
      <c r="AE22" s="43">
        <f t="shared" si="4"/>
        <v>0.27</v>
      </c>
    </row>
    <row r="23" spans="1:31" ht="28.5" thickBot="1" x14ac:dyDescent="0.25">
      <c r="A23" s="124"/>
      <c r="B23" s="19">
        <v>22</v>
      </c>
      <c r="C23" s="19">
        <v>1452.4183000000007</v>
      </c>
      <c r="D23" s="17">
        <v>522</v>
      </c>
      <c r="E23" s="74" t="s">
        <v>193</v>
      </c>
      <c r="F23" s="5">
        <v>0.15</v>
      </c>
      <c r="G23" s="5">
        <v>7.0000000000000007E-2</v>
      </c>
      <c r="H23" s="33">
        <v>0.03</v>
      </c>
      <c r="I23" s="58" t="s">
        <v>141</v>
      </c>
      <c r="J23" s="40">
        <v>1.97</v>
      </c>
      <c r="K23" s="40">
        <v>-6.39</v>
      </c>
      <c r="L23" s="37">
        <v>2.46</v>
      </c>
      <c r="M23" s="37">
        <v>-6.69</v>
      </c>
      <c r="N23" s="5">
        <f t="shared" si="5"/>
        <v>0.25</v>
      </c>
      <c r="O23" s="5">
        <v>0.08</v>
      </c>
      <c r="P23" s="5">
        <v>0.15</v>
      </c>
      <c r="Q23" s="6" t="s">
        <v>20</v>
      </c>
      <c r="R23" s="5">
        <f t="shared" si="1"/>
        <v>0.22999999999999998</v>
      </c>
      <c r="S23" s="5">
        <v>0.27</v>
      </c>
      <c r="T23" s="6" t="s">
        <v>20</v>
      </c>
      <c r="U23" s="5">
        <v>0.06</v>
      </c>
      <c r="V23" s="5">
        <v>0.2</v>
      </c>
      <c r="W23" s="5">
        <f t="shared" si="6"/>
        <v>0.53</v>
      </c>
      <c r="X23" s="6" t="s">
        <v>20</v>
      </c>
      <c r="Y23" s="6" t="s">
        <v>20</v>
      </c>
      <c r="Z23" s="5">
        <f t="shared" si="2"/>
        <v>0</v>
      </c>
      <c r="AA23" s="6">
        <v>0</v>
      </c>
      <c r="AB23" s="6">
        <v>0</v>
      </c>
      <c r="AC23" s="6">
        <v>0</v>
      </c>
      <c r="AD23" s="43">
        <f t="shared" si="3"/>
        <v>1.01</v>
      </c>
      <c r="AE23" s="43">
        <f t="shared" si="4"/>
        <v>0.53</v>
      </c>
    </row>
    <row r="24" spans="1:31" ht="27.75" thickBot="1" x14ac:dyDescent="0.25">
      <c r="A24" s="125"/>
      <c r="B24" s="19">
        <v>23</v>
      </c>
      <c r="C24" s="19">
        <v>1495.8883000000005</v>
      </c>
      <c r="D24" s="17">
        <v>523</v>
      </c>
      <c r="E24" s="75" t="s">
        <v>194</v>
      </c>
      <c r="F24" s="5">
        <v>0.12</v>
      </c>
      <c r="G24" s="5">
        <v>0.09</v>
      </c>
      <c r="H24" s="33">
        <v>0.04</v>
      </c>
      <c r="I24" s="59" t="s">
        <v>142</v>
      </c>
      <c r="J24" s="40">
        <v>0.7</v>
      </c>
      <c r="K24" s="40">
        <v>-5.36</v>
      </c>
      <c r="L24" s="37">
        <v>0.59</v>
      </c>
      <c r="M24" s="37">
        <v>-6.21</v>
      </c>
      <c r="N24" s="5">
        <f t="shared" si="5"/>
        <v>0.25</v>
      </c>
      <c r="O24" s="5">
        <v>7.0000000000000007E-2</v>
      </c>
      <c r="P24" s="5">
        <v>0.16</v>
      </c>
      <c r="Q24" s="6" t="s">
        <v>20</v>
      </c>
      <c r="R24" s="5">
        <f t="shared" si="1"/>
        <v>0.23</v>
      </c>
      <c r="S24" s="5">
        <v>0.17</v>
      </c>
      <c r="T24" s="6" t="s">
        <v>20</v>
      </c>
      <c r="U24" s="5">
        <v>0.17</v>
      </c>
      <c r="V24" s="5">
        <v>0.18</v>
      </c>
      <c r="W24" s="5">
        <f t="shared" si="6"/>
        <v>0.52</v>
      </c>
      <c r="X24" s="6" t="s">
        <v>20</v>
      </c>
      <c r="Y24" s="6" t="s">
        <v>20</v>
      </c>
      <c r="Z24" s="5">
        <f t="shared" si="2"/>
        <v>0</v>
      </c>
      <c r="AA24" s="6">
        <v>0</v>
      </c>
      <c r="AB24" s="6">
        <v>0</v>
      </c>
      <c r="AC24" s="6">
        <v>0</v>
      </c>
      <c r="AD24" s="43">
        <f t="shared" si="3"/>
        <v>1</v>
      </c>
      <c r="AE24" s="43">
        <f t="shared" si="4"/>
        <v>0.52</v>
      </c>
    </row>
    <row r="25" spans="1:31" ht="42" thickBot="1" x14ac:dyDescent="0.25">
      <c r="A25" s="123" t="s">
        <v>50</v>
      </c>
      <c r="B25" s="19">
        <v>24</v>
      </c>
      <c r="C25" s="19">
        <v>1531.9083000000005</v>
      </c>
      <c r="D25" s="17">
        <v>402</v>
      </c>
      <c r="E25" s="68" t="s">
        <v>195</v>
      </c>
      <c r="F25" s="5">
        <v>0.27</v>
      </c>
      <c r="G25" s="5">
        <v>0.15</v>
      </c>
      <c r="H25" s="33">
        <v>0.04</v>
      </c>
      <c r="I25" s="60" t="s">
        <v>143</v>
      </c>
      <c r="J25" s="40">
        <v>-0.38</v>
      </c>
      <c r="K25" s="40">
        <v>-8.7799999999999994</v>
      </c>
      <c r="L25" s="38"/>
      <c r="M25" s="38"/>
      <c r="N25" s="5">
        <f t="shared" si="5"/>
        <v>0.46</v>
      </c>
      <c r="O25" s="5">
        <v>0.12</v>
      </c>
      <c r="P25" s="5">
        <v>0.14000000000000001</v>
      </c>
      <c r="Q25" s="6" t="s">
        <v>20</v>
      </c>
      <c r="R25" s="5">
        <f t="shared" si="1"/>
        <v>0.26</v>
      </c>
      <c r="S25" s="5">
        <v>0.28000000000000003</v>
      </c>
      <c r="T25" s="6" t="s">
        <v>20</v>
      </c>
      <c r="U25" s="6" t="s">
        <v>20</v>
      </c>
      <c r="V25" s="6" t="s">
        <v>20</v>
      </c>
      <c r="W25" s="5">
        <f t="shared" si="6"/>
        <v>0.28000000000000003</v>
      </c>
      <c r="X25" s="6" t="s">
        <v>20</v>
      </c>
      <c r="Y25" s="6" t="s">
        <v>20</v>
      </c>
      <c r="Z25" s="5">
        <f t="shared" si="2"/>
        <v>0</v>
      </c>
      <c r="AA25" s="6">
        <v>0</v>
      </c>
      <c r="AB25" s="6">
        <v>0</v>
      </c>
      <c r="AC25" s="6">
        <v>0</v>
      </c>
      <c r="AD25" s="43">
        <f t="shared" si="3"/>
        <v>1</v>
      </c>
      <c r="AE25" s="43">
        <f t="shared" si="4"/>
        <v>0.28000000000000003</v>
      </c>
    </row>
    <row r="26" spans="1:31" ht="28.5" thickBot="1" x14ac:dyDescent="0.25">
      <c r="A26" s="124"/>
      <c r="B26" s="19">
        <v>25</v>
      </c>
      <c r="C26" s="19">
        <v>1560.4783000000007</v>
      </c>
      <c r="D26" s="17">
        <v>403</v>
      </c>
      <c r="E26" s="68" t="s">
        <v>196</v>
      </c>
      <c r="F26" s="5">
        <v>0.38</v>
      </c>
      <c r="G26" s="5">
        <v>0.28000000000000003</v>
      </c>
      <c r="H26" s="33">
        <v>7.0000000000000007E-2</v>
      </c>
      <c r="I26" s="61" t="s">
        <v>144</v>
      </c>
      <c r="J26" s="40">
        <v>-3.68</v>
      </c>
      <c r="K26" s="40">
        <v>-10.08</v>
      </c>
      <c r="L26" s="38"/>
      <c r="M26" s="38"/>
      <c r="N26" s="5">
        <f t="shared" si="5"/>
        <v>0.73</v>
      </c>
      <c r="O26" s="5">
        <v>0.08</v>
      </c>
      <c r="P26" s="5">
        <v>0.09</v>
      </c>
      <c r="Q26" s="6" t="s">
        <v>20</v>
      </c>
      <c r="R26" s="5">
        <f t="shared" si="1"/>
        <v>0.16999999999999998</v>
      </c>
      <c r="S26" s="5">
        <v>0.09</v>
      </c>
      <c r="T26" s="6" t="s">
        <v>20</v>
      </c>
      <c r="U26" s="6" t="s">
        <v>20</v>
      </c>
      <c r="V26" s="6" t="s">
        <v>20</v>
      </c>
      <c r="W26" s="5">
        <f t="shared" si="6"/>
        <v>0.09</v>
      </c>
      <c r="X26" s="6" t="s">
        <v>20</v>
      </c>
      <c r="Y26" s="6" t="s">
        <v>20</v>
      </c>
      <c r="Z26" s="5">
        <f t="shared" si="2"/>
        <v>0</v>
      </c>
      <c r="AA26" s="6">
        <v>0</v>
      </c>
      <c r="AB26" s="6">
        <v>0</v>
      </c>
      <c r="AC26" s="6">
        <v>0</v>
      </c>
      <c r="AD26" s="43">
        <f t="shared" si="3"/>
        <v>0.98999999999999988</v>
      </c>
      <c r="AE26" s="43">
        <f t="shared" si="4"/>
        <v>0.09</v>
      </c>
    </row>
    <row r="27" spans="1:31" ht="42" thickBot="1" x14ac:dyDescent="0.25">
      <c r="A27" s="124"/>
      <c r="B27" s="19">
        <v>26</v>
      </c>
      <c r="C27" s="19">
        <v>1589.0483000000004</v>
      </c>
      <c r="D27" s="17">
        <v>404</v>
      </c>
      <c r="E27" s="68" t="s">
        <v>180</v>
      </c>
      <c r="F27" s="5">
        <v>0.32</v>
      </c>
      <c r="G27" s="5">
        <v>0.28000000000000003</v>
      </c>
      <c r="H27" s="33">
        <v>0.09</v>
      </c>
      <c r="I27" s="61" t="s">
        <v>144</v>
      </c>
      <c r="J27" s="40">
        <v>-3.42</v>
      </c>
      <c r="K27" s="40">
        <v>-10.3</v>
      </c>
      <c r="L27" s="38"/>
      <c r="M27" s="38"/>
      <c r="N27" s="5">
        <f t="shared" si="5"/>
        <v>0.69000000000000006</v>
      </c>
      <c r="O27" s="5">
        <v>0.08</v>
      </c>
      <c r="P27" s="5">
        <v>0.09</v>
      </c>
      <c r="Q27" s="6" t="s">
        <v>20</v>
      </c>
      <c r="R27" s="5">
        <f t="shared" si="1"/>
        <v>0.16999999999999998</v>
      </c>
      <c r="S27" s="5">
        <v>0.15</v>
      </c>
      <c r="T27" s="6" t="s">
        <v>20</v>
      </c>
      <c r="U27" s="6" t="s">
        <v>20</v>
      </c>
      <c r="V27" s="6" t="s">
        <v>20</v>
      </c>
      <c r="W27" s="5">
        <f t="shared" si="6"/>
        <v>0.15</v>
      </c>
      <c r="X27" s="6" t="s">
        <v>20</v>
      </c>
      <c r="Y27" s="6" t="s">
        <v>20</v>
      </c>
      <c r="Z27" s="5">
        <f t="shared" si="2"/>
        <v>0</v>
      </c>
      <c r="AA27" s="6">
        <v>0</v>
      </c>
      <c r="AB27" s="6">
        <v>0</v>
      </c>
      <c r="AC27" s="6">
        <v>0</v>
      </c>
      <c r="AD27" s="43">
        <f t="shared" si="3"/>
        <v>1.01</v>
      </c>
      <c r="AE27" s="43">
        <f t="shared" si="4"/>
        <v>0.15</v>
      </c>
    </row>
    <row r="28" spans="1:31" ht="28.5" thickBot="1" x14ac:dyDescent="0.25">
      <c r="A28" s="124"/>
      <c r="B28" s="19">
        <v>27</v>
      </c>
      <c r="C28" s="19">
        <v>1617.6183000000005</v>
      </c>
      <c r="D28" s="17">
        <v>405</v>
      </c>
      <c r="E28" s="68" t="s">
        <v>197</v>
      </c>
      <c r="F28" s="5">
        <v>0.36</v>
      </c>
      <c r="G28" s="5">
        <v>0.35</v>
      </c>
      <c r="H28" s="33">
        <v>0.05</v>
      </c>
      <c r="I28" s="62" t="s">
        <v>143</v>
      </c>
      <c r="J28" s="40">
        <v>-1.91</v>
      </c>
      <c r="K28" s="40">
        <v>-10.35</v>
      </c>
      <c r="L28" s="38"/>
      <c r="M28" s="38"/>
      <c r="N28" s="5">
        <f t="shared" si="5"/>
        <v>0.76</v>
      </c>
      <c r="O28" s="5">
        <v>0.05</v>
      </c>
      <c r="P28" s="5">
        <v>0.06</v>
      </c>
      <c r="Q28" s="5">
        <v>0.03</v>
      </c>
      <c r="R28" s="5">
        <f t="shared" si="1"/>
        <v>0.14000000000000001</v>
      </c>
      <c r="S28" s="5">
        <v>0.09</v>
      </c>
      <c r="T28" s="6" t="s">
        <v>20</v>
      </c>
      <c r="U28" s="6" t="s">
        <v>20</v>
      </c>
      <c r="V28" s="6" t="s">
        <v>20</v>
      </c>
      <c r="W28" s="5">
        <f t="shared" si="6"/>
        <v>0.09</v>
      </c>
      <c r="X28" s="6" t="s">
        <v>20</v>
      </c>
      <c r="Y28" s="6" t="s">
        <v>20</v>
      </c>
      <c r="Z28" s="5">
        <f t="shared" si="2"/>
        <v>0</v>
      </c>
      <c r="AA28" s="6">
        <v>0</v>
      </c>
      <c r="AB28" s="6">
        <v>0</v>
      </c>
      <c r="AC28" s="6">
        <v>0</v>
      </c>
      <c r="AD28" s="43">
        <f t="shared" si="3"/>
        <v>0.99</v>
      </c>
      <c r="AE28" s="43">
        <f t="shared" si="4"/>
        <v>0.09</v>
      </c>
    </row>
    <row r="29" spans="1:31" ht="55.5" thickBot="1" x14ac:dyDescent="0.25">
      <c r="A29" s="124"/>
      <c r="B29" s="19">
        <v>28</v>
      </c>
      <c r="C29" s="19">
        <v>1674.7583000000004</v>
      </c>
      <c r="D29" s="17">
        <v>406</v>
      </c>
      <c r="E29" s="68" t="s">
        <v>198</v>
      </c>
      <c r="F29" s="5">
        <v>0.17</v>
      </c>
      <c r="G29" s="5">
        <v>0.12</v>
      </c>
      <c r="H29" s="33">
        <v>0.03</v>
      </c>
      <c r="I29" s="61" t="s">
        <v>144</v>
      </c>
      <c r="J29" s="40">
        <v>0.32</v>
      </c>
      <c r="K29" s="40">
        <v>-8.6300000000000008</v>
      </c>
      <c r="L29" s="38"/>
      <c r="M29" s="38"/>
      <c r="N29" s="5">
        <f>SUM(F29:H29)</f>
        <v>0.32000000000000006</v>
      </c>
      <c r="O29" s="5">
        <v>7.0000000000000007E-2</v>
      </c>
      <c r="P29" s="5">
        <v>0.2</v>
      </c>
      <c r="Q29" s="6" t="s">
        <v>20</v>
      </c>
      <c r="R29" s="5">
        <f>SUM(O29:Q29)</f>
        <v>0.27</v>
      </c>
      <c r="S29" s="5">
        <v>0.41</v>
      </c>
      <c r="T29" s="6" t="s">
        <v>20</v>
      </c>
      <c r="U29" s="6" t="s">
        <v>20</v>
      </c>
      <c r="V29" s="6" t="s">
        <v>20</v>
      </c>
      <c r="W29" s="5">
        <f>SUM(S29:V29)</f>
        <v>0.41</v>
      </c>
      <c r="X29" s="6" t="s">
        <v>20</v>
      </c>
      <c r="Y29" s="6" t="s">
        <v>20</v>
      </c>
      <c r="Z29" s="5">
        <f>SUM(X29:Y29)</f>
        <v>0</v>
      </c>
      <c r="AA29" s="6">
        <v>0</v>
      </c>
      <c r="AB29" s="6">
        <v>0</v>
      </c>
      <c r="AC29" s="6">
        <v>0</v>
      </c>
      <c r="AD29" s="43">
        <f>AC29+N29+R29+W29+Z29+AA29+AB29</f>
        <v>1</v>
      </c>
      <c r="AE29" s="43">
        <f>W29+Z29+AA29</f>
        <v>0.41</v>
      </c>
    </row>
    <row r="30" spans="1:31" ht="28.5" thickBot="1" x14ac:dyDescent="0.25">
      <c r="A30" s="124"/>
      <c r="B30" s="19">
        <v>29</v>
      </c>
      <c r="C30" s="19">
        <v>1646.1883000000003</v>
      </c>
      <c r="D30" s="17">
        <v>407</v>
      </c>
      <c r="E30" s="68" t="s">
        <v>101</v>
      </c>
      <c r="F30" s="5">
        <v>0.35</v>
      </c>
      <c r="G30" s="5">
        <v>0.19</v>
      </c>
      <c r="H30" s="33">
        <v>0.06</v>
      </c>
      <c r="I30" s="62" t="s">
        <v>143</v>
      </c>
      <c r="J30" s="40">
        <v>-3.12</v>
      </c>
      <c r="K30" s="40">
        <v>-9.84</v>
      </c>
      <c r="L30" s="38"/>
      <c r="M30" s="38"/>
      <c r="N30" s="5">
        <f t="shared" si="5"/>
        <v>0.60000000000000009</v>
      </c>
      <c r="O30" s="5">
        <v>0.11</v>
      </c>
      <c r="P30" s="5">
        <v>0.16</v>
      </c>
      <c r="Q30" s="5">
        <v>0.06</v>
      </c>
      <c r="R30" s="5">
        <f t="shared" si="1"/>
        <v>0.33</v>
      </c>
      <c r="S30" s="5">
        <v>7.0000000000000007E-2</v>
      </c>
      <c r="T30" s="6" t="s">
        <v>20</v>
      </c>
      <c r="U30" s="6" t="s">
        <v>20</v>
      </c>
      <c r="V30" s="6" t="s">
        <v>20</v>
      </c>
      <c r="W30" s="5">
        <f t="shared" si="6"/>
        <v>7.0000000000000007E-2</v>
      </c>
      <c r="X30" s="6" t="s">
        <v>20</v>
      </c>
      <c r="Y30" s="6" t="s">
        <v>20</v>
      </c>
      <c r="Z30" s="5">
        <f t="shared" si="2"/>
        <v>0</v>
      </c>
      <c r="AA30" s="6">
        <v>0</v>
      </c>
      <c r="AB30" s="6">
        <v>0</v>
      </c>
      <c r="AC30" s="6">
        <v>0</v>
      </c>
      <c r="AD30" s="43">
        <f t="shared" si="3"/>
        <v>1.0000000000000002</v>
      </c>
      <c r="AE30" s="43">
        <f t="shared" si="4"/>
        <v>7.0000000000000007E-2</v>
      </c>
    </row>
    <row r="31" spans="1:31" ht="28.5" thickBot="1" x14ac:dyDescent="0.25">
      <c r="A31" s="124"/>
      <c r="B31" s="19">
        <v>30</v>
      </c>
      <c r="C31" s="19">
        <v>1703.3283000000001</v>
      </c>
      <c r="D31" s="17">
        <v>408</v>
      </c>
      <c r="E31" s="68" t="s">
        <v>145</v>
      </c>
      <c r="F31" s="5">
        <v>0.21</v>
      </c>
      <c r="G31" s="5">
        <v>0.12</v>
      </c>
      <c r="H31" s="33">
        <v>0.04</v>
      </c>
      <c r="I31" s="62" t="s">
        <v>143</v>
      </c>
      <c r="J31" s="40">
        <v>-1.61</v>
      </c>
      <c r="K31" s="40">
        <v>-6.66</v>
      </c>
      <c r="L31" s="38"/>
      <c r="M31" s="38"/>
      <c r="N31" s="5">
        <f t="shared" si="5"/>
        <v>0.36999999999999994</v>
      </c>
      <c r="O31" s="5">
        <v>0.15</v>
      </c>
      <c r="P31" s="5">
        <v>0.35</v>
      </c>
      <c r="Q31" s="5">
        <v>0.04</v>
      </c>
      <c r="R31" s="5">
        <f t="shared" si="1"/>
        <v>0.54</v>
      </c>
      <c r="S31" s="5">
        <v>0.09</v>
      </c>
      <c r="T31" s="6" t="s">
        <v>20</v>
      </c>
      <c r="U31" s="6" t="s">
        <v>20</v>
      </c>
      <c r="V31" s="6" t="s">
        <v>20</v>
      </c>
      <c r="W31" s="5">
        <f t="shared" si="6"/>
        <v>0.09</v>
      </c>
      <c r="X31" s="6" t="s">
        <v>20</v>
      </c>
      <c r="Y31" s="6" t="s">
        <v>20</v>
      </c>
      <c r="Z31" s="5">
        <f t="shared" si="2"/>
        <v>0</v>
      </c>
      <c r="AA31" s="6">
        <v>0</v>
      </c>
      <c r="AB31" s="6">
        <v>0</v>
      </c>
      <c r="AC31" s="6">
        <v>0</v>
      </c>
      <c r="AD31" s="43">
        <f t="shared" si="3"/>
        <v>0.99999999999999989</v>
      </c>
      <c r="AE31" s="43">
        <f t="shared" si="4"/>
        <v>0.09</v>
      </c>
    </row>
    <row r="32" spans="1:31" ht="28.5" thickBot="1" x14ac:dyDescent="0.25">
      <c r="A32" s="124"/>
      <c r="B32" s="19">
        <v>31</v>
      </c>
      <c r="C32" s="19">
        <v>1731.8983000000003</v>
      </c>
      <c r="D32" s="17">
        <v>411</v>
      </c>
      <c r="E32" s="68" t="s">
        <v>124</v>
      </c>
      <c r="F32" s="5">
        <v>0.2</v>
      </c>
      <c r="G32" s="5">
        <v>0.13</v>
      </c>
      <c r="H32" s="33">
        <v>0.03</v>
      </c>
      <c r="I32" s="62" t="s">
        <v>146</v>
      </c>
      <c r="J32" s="40">
        <v>0.13</v>
      </c>
      <c r="K32" s="40">
        <v>-6.59</v>
      </c>
      <c r="L32" s="37">
        <v>0.22</v>
      </c>
      <c r="M32" s="37">
        <v>-6.22</v>
      </c>
      <c r="N32" s="5">
        <f t="shared" si="5"/>
        <v>0.36</v>
      </c>
      <c r="O32" s="5">
        <v>0.05</v>
      </c>
      <c r="P32" s="5">
        <v>0.11</v>
      </c>
      <c r="Q32" s="5">
        <v>0.04</v>
      </c>
      <c r="R32" s="5">
        <f t="shared" si="1"/>
        <v>0.2</v>
      </c>
      <c r="S32" s="5">
        <v>0.37</v>
      </c>
      <c r="T32" s="6" t="s">
        <v>20</v>
      </c>
      <c r="U32" s="5">
        <v>0.06</v>
      </c>
      <c r="V32" s="6" t="s">
        <v>20</v>
      </c>
      <c r="W32" s="5">
        <f t="shared" si="6"/>
        <v>0.43</v>
      </c>
      <c r="X32" s="6" t="s">
        <v>20</v>
      </c>
      <c r="Y32" s="6" t="s">
        <v>20</v>
      </c>
      <c r="Z32" s="5">
        <f t="shared" si="2"/>
        <v>0</v>
      </c>
      <c r="AA32" s="6">
        <v>0</v>
      </c>
      <c r="AB32" s="6">
        <v>0</v>
      </c>
      <c r="AC32" s="6">
        <v>0</v>
      </c>
      <c r="AD32" s="43">
        <f t="shared" si="3"/>
        <v>0.99</v>
      </c>
      <c r="AE32" s="43">
        <f t="shared" si="4"/>
        <v>0.43</v>
      </c>
    </row>
    <row r="33" spans="1:31" ht="28.5" thickBot="1" x14ac:dyDescent="0.25">
      <c r="A33" s="124"/>
      <c r="B33" s="19">
        <v>32</v>
      </c>
      <c r="C33" s="19">
        <v>1760.4683</v>
      </c>
      <c r="D33" s="17">
        <v>409</v>
      </c>
      <c r="E33" s="68" t="s">
        <v>113</v>
      </c>
      <c r="F33" s="5">
        <v>0.33</v>
      </c>
      <c r="G33" s="5">
        <v>0.27</v>
      </c>
      <c r="H33" s="33">
        <v>7.0000000000000007E-2</v>
      </c>
      <c r="I33" s="62" t="s">
        <v>143</v>
      </c>
      <c r="J33" s="40">
        <v>-2.25</v>
      </c>
      <c r="K33" s="40">
        <v>-9.81</v>
      </c>
      <c r="L33" s="38"/>
      <c r="M33" s="38"/>
      <c r="N33" s="5">
        <f t="shared" si="5"/>
        <v>0.67000000000000015</v>
      </c>
      <c r="O33" s="5">
        <v>0.12</v>
      </c>
      <c r="P33" s="5">
        <v>0.11</v>
      </c>
      <c r="Q33" s="5">
        <v>0.03</v>
      </c>
      <c r="R33" s="5">
        <f t="shared" si="1"/>
        <v>0.26</v>
      </c>
      <c r="S33" s="5">
        <v>7.0000000000000007E-2</v>
      </c>
      <c r="T33" s="6" t="s">
        <v>20</v>
      </c>
      <c r="U33" s="6" t="s">
        <v>20</v>
      </c>
      <c r="V33" s="6" t="s">
        <v>20</v>
      </c>
      <c r="W33" s="5">
        <f t="shared" si="6"/>
        <v>7.0000000000000007E-2</v>
      </c>
      <c r="X33" s="6" t="s">
        <v>20</v>
      </c>
      <c r="Y33" s="6" t="s">
        <v>20</v>
      </c>
      <c r="Z33" s="5">
        <f t="shared" si="2"/>
        <v>0</v>
      </c>
      <c r="AA33" s="6">
        <v>0</v>
      </c>
      <c r="AB33" s="6">
        <v>0</v>
      </c>
      <c r="AC33" s="6">
        <v>0</v>
      </c>
      <c r="AD33" s="43">
        <f t="shared" si="3"/>
        <v>1.0000000000000002</v>
      </c>
      <c r="AE33" s="43">
        <f t="shared" si="4"/>
        <v>7.0000000000000007E-2</v>
      </c>
    </row>
    <row r="34" spans="1:31" ht="28.5" thickBot="1" x14ac:dyDescent="0.25">
      <c r="A34" s="124"/>
      <c r="B34" s="19">
        <v>33</v>
      </c>
      <c r="C34" s="19">
        <v>1903.3182999999999</v>
      </c>
      <c r="D34" s="17">
        <v>410</v>
      </c>
      <c r="E34" s="74" t="s">
        <v>201</v>
      </c>
      <c r="F34" s="5">
        <v>0.33</v>
      </c>
      <c r="G34" s="5">
        <v>0.24</v>
      </c>
      <c r="H34" s="33">
        <v>0.04</v>
      </c>
      <c r="I34" s="64" t="s">
        <v>151</v>
      </c>
      <c r="J34" s="40">
        <v>-3.23</v>
      </c>
      <c r="K34" s="40">
        <v>-8.09</v>
      </c>
      <c r="L34" s="37">
        <v>-3.03</v>
      </c>
      <c r="M34" s="37">
        <v>-6.96</v>
      </c>
      <c r="N34" s="5">
        <f t="shared" si="5"/>
        <v>0.6100000000000001</v>
      </c>
      <c r="O34" s="5">
        <v>0.08</v>
      </c>
      <c r="P34" s="5">
        <v>0.1</v>
      </c>
      <c r="Q34" s="5">
        <v>0.02</v>
      </c>
      <c r="R34" s="5">
        <f t="shared" si="1"/>
        <v>0.19999999999999998</v>
      </c>
      <c r="S34" s="5">
        <v>0.14000000000000001</v>
      </c>
      <c r="T34" s="6" t="s">
        <v>20</v>
      </c>
      <c r="U34" s="5">
        <v>0.05</v>
      </c>
      <c r="V34" s="6" t="s">
        <v>20</v>
      </c>
      <c r="W34" s="5">
        <f t="shared" ref="W34:W49" si="7">SUM(S34:V34)</f>
        <v>0.19</v>
      </c>
      <c r="X34" s="6" t="s">
        <v>20</v>
      </c>
      <c r="Y34" s="6" t="s">
        <v>20</v>
      </c>
      <c r="Z34" s="5">
        <f t="shared" si="2"/>
        <v>0</v>
      </c>
      <c r="AA34" s="6">
        <v>0</v>
      </c>
      <c r="AB34" s="6">
        <v>0</v>
      </c>
      <c r="AC34" s="6">
        <v>0</v>
      </c>
      <c r="AD34" s="43">
        <f t="shared" si="3"/>
        <v>1</v>
      </c>
      <c r="AE34" s="43">
        <f t="shared" si="4"/>
        <v>0.19</v>
      </c>
    </row>
    <row r="35" spans="1:31" ht="28.5" thickBot="1" x14ac:dyDescent="0.25">
      <c r="A35" s="124"/>
      <c r="B35" s="19">
        <v>34</v>
      </c>
      <c r="C35" s="19">
        <v>2103.3082999999997</v>
      </c>
      <c r="D35" s="17">
        <v>413</v>
      </c>
      <c r="E35" s="68" t="s">
        <v>205</v>
      </c>
      <c r="F35" s="5">
        <v>0.34</v>
      </c>
      <c r="G35" s="5">
        <v>0.26</v>
      </c>
      <c r="H35" s="33">
        <v>0.06</v>
      </c>
      <c r="I35" s="64" t="s">
        <v>151</v>
      </c>
      <c r="J35" s="40">
        <v>-1.74</v>
      </c>
      <c r="K35" s="40">
        <v>-8.6300000000000008</v>
      </c>
      <c r="L35" s="38"/>
      <c r="M35" s="38"/>
      <c r="N35" s="5">
        <f t="shared" si="5"/>
        <v>0.66000000000000014</v>
      </c>
      <c r="O35" s="5">
        <v>0.1</v>
      </c>
      <c r="P35" s="5">
        <v>0.13</v>
      </c>
      <c r="Q35" s="5">
        <v>0.03</v>
      </c>
      <c r="R35" s="5">
        <f t="shared" si="1"/>
        <v>0.26</v>
      </c>
      <c r="S35" s="5">
        <v>0.09</v>
      </c>
      <c r="T35" s="6" t="s">
        <v>20</v>
      </c>
      <c r="U35" s="6" t="s">
        <v>20</v>
      </c>
      <c r="V35" s="6" t="s">
        <v>20</v>
      </c>
      <c r="W35" s="5">
        <f t="shared" si="7"/>
        <v>0.09</v>
      </c>
      <c r="X35" s="6" t="s">
        <v>20</v>
      </c>
      <c r="Y35" s="6" t="s">
        <v>20</v>
      </c>
      <c r="Z35" s="5">
        <f t="shared" si="2"/>
        <v>0</v>
      </c>
      <c r="AA35" s="6">
        <v>0</v>
      </c>
      <c r="AB35" s="6">
        <v>0</v>
      </c>
      <c r="AC35" s="6">
        <v>0</v>
      </c>
      <c r="AD35" s="43">
        <f t="shared" si="3"/>
        <v>1.0100000000000002</v>
      </c>
      <c r="AE35" s="43">
        <f t="shared" si="4"/>
        <v>0.09</v>
      </c>
    </row>
    <row r="36" spans="1:31" ht="15.75" thickBot="1" x14ac:dyDescent="0.25">
      <c r="A36" s="124"/>
      <c r="B36" s="19">
        <v>35</v>
      </c>
      <c r="C36" s="19">
        <v>1817.6082999999999</v>
      </c>
      <c r="D36" s="17">
        <v>412</v>
      </c>
      <c r="E36" s="8" t="s">
        <v>175</v>
      </c>
      <c r="F36" s="5">
        <v>0.3</v>
      </c>
      <c r="G36" s="5">
        <v>0.22</v>
      </c>
      <c r="H36" s="33">
        <v>0.06</v>
      </c>
      <c r="I36" s="63" t="s">
        <v>149</v>
      </c>
      <c r="J36" s="40">
        <v>-2.66</v>
      </c>
      <c r="K36" s="40">
        <v>-9.2799999999999994</v>
      </c>
      <c r="L36" s="38"/>
      <c r="M36" s="38"/>
      <c r="N36" s="5">
        <f t="shared" si="5"/>
        <v>0.58000000000000007</v>
      </c>
      <c r="O36" s="5">
        <v>0.08</v>
      </c>
      <c r="P36" s="5">
        <v>0.12</v>
      </c>
      <c r="Q36" s="5">
        <v>0.08</v>
      </c>
      <c r="R36" s="5">
        <f t="shared" si="1"/>
        <v>0.28000000000000003</v>
      </c>
      <c r="S36" s="5">
        <v>0.11</v>
      </c>
      <c r="T36" s="6" t="s">
        <v>20</v>
      </c>
      <c r="U36" s="6" t="s">
        <v>20</v>
      </c>
      <c r="V36" s="6" t="s">
        <v>20</v>
      </c>
      <c r="W36" s="5">
        <f t="shared" si="7"/>
        <v>0.11</v>
      </c>
      <c r="X36" s="6" t="s">
        <v>20</v>
      </c>
      <c r="Y36" s="6" t="s">
        <v>20</v>
      </c>
      <c r="Z36" s="5">
        <f t="shared" si="2"/>
        <v>0</v>
      </c>
      <c r="AA36" s="6">
        <v>0</v>
      </c>
      <c r="AB36" s="6">
        <v>0</v>
      </c>
      <c r="AC36" s="5">
        <v>0.03</v>
      </c>
      <c r="AD36" s="43">
        <f t="shared" si="3"/>
        <v>1.0000000000000002</v>
      </c>
      <c r="AE36" s="43">
        <f t="shared" si="4"/>
        <v>0.11</v>
      </c>
    </row>
    <row r="37" spans="1:31" ht="42" thickBot="1" x14ac:dyDescent="0.25">
      <c r="A37" s="124"/>
      <c r="B37" s="19">
        <v>36</v>
      </c>
      <c r="C37" s="19">
        <v>1846.1783</v>
      </c>
      <c r="D37" s="17">
        <v>414</v>
      </c>
      <c r="E37" s="68" t="s">
        <v>199</v>
      </c>
      <c r="F37" s="5">
        <v>0.3</v>
      </c>
      <c r="G37" s="5">
        <v>0.18</v>
      </c>
      <c r="H37" s="33">
        <v>0.05</v>
      </c>
      <c r="I37" s="62" t="s">
        <v>150</v>
      </c>
      <c r="J37" s="40">
        <v>-0.25</v>
      </c>
      <c r="K37" s="40">
        <v>-7.61</v>
      </c>
      <c r="L37" s="38"/>
      <c r="M37" s="38"/>
      <c r="N37" s="5">
        <f t="shared" si="5"/>
        <v>0.53</v>
      </c>
      <c r="O37" s="5">
        <v>0.1</v>
      </c>
      <c r="P37" s="5">
        <v>0.13</v>
      </c>
      <c r="Q37" s="5">
        <v>0.05</v>
      </c>
      <c r="R37" s="5">
        <f t="shared" si="1"/>
        <v>0.28000000000000003</v>
      </c>
      <c r="S37" s="5">
        <v>0.17</v>
      </c>
      <c r="T37" s="6" t="s">
        <v>20</v>
      </c>
      <c r="U37" s="6" t="s">
        <v>20</v>
      </c>
      <c r="V37" s="6" t="s">
        <v>20</v>
      </c>
      <c r="W37" s="5">
        <f t="shared" si="7"/>
        <v>0.17</v>
      </c>
      <c r="X37" s="6" t="s">
        <v>20</v>
      </c>
      <c r="Y37" s="6" t="s">
        <v>20</v>
      </c>
      <c r="Z37" s="5">
        <f t="shared" si="2"/>
        <v>0</v>
      </c>
      <c r="AA37" s="6">
        <v>0</v>
      </c>
      <c r="AB37" s="6">
        <v>0</v>
      </c>
      <c r="AC37" s="5">
        <v>0.02</v>
      </c>
      <c r="AD37" s="43">
        <f t="shared" si="3"/>
        <v>1</v>
      </c>
      <c r="AE37" s="43">
        <f t="shared" si="4"/>
        <v>0.17</v>
      </c>
    </row>
    <row r="38" spans="1:31" ht="42" thickBot="1" x14ac:dyDescent="0.25">
      <c r="A38" s="124"/>
      <c r="B38" s="19">
        <v>37</v>
      </c>
      <c r="C38" s="19">
        <v>1874.7482999999997</v>
      </c>
      <c r="D38" s="17">
        <v>415</v>
      </c>
      <c r="E38" s="68" t="s">
        <v>200</v>
      </c>
      <c r="F38" s="5">
        <v>0.26</v>
      </c>
      <c r="G38" s="5">
        <v>0.2</v>
      </c>
      <c r="H38" s="33">
        <v>0.04</v>
      </c>
      <c r="I38" s="62" t="s">
        <v>150</v>
      </c>
      <c r="J38" s="40">
        <v>-0.34</v>
      </c>
      <c r="K38" s="40">
        <v>-8.36</v>
      </c>
      <c r="L38" s="38"/>
      <c r="M38" s="38"/>
      <c r="N38" s="5">
        <f t="shared" si="5"/>
        <v>0.5</v>
      </c>
      <c r="O38" s="5">
        <v>7.0000000000000007E-2</v>
      </c>
      <c r="P38" s="5">
        <v>0.11</v>
      </c>
      <c r="Q38" s="5">
        <v>0.04</v>
      </c>
      <c r="R38" s="5">
        <f t="shared" si="1"/>
        <v>0.22</v>
      </c>
      <c r="S38" s="5">
        <v>0.26</v>
      </c>
      <c r="T38" s="6" t="s">
        <v>20</v>
      </c>
      <c r="U38" s="6" t="s">
        <v>20</v>
      </c>
      <c r="V38" s="6" t="s">
        <v>20</v>
      </c>
      <c r="W38" s="5">
        <f t="shared" si="7"/>
        <v>0.26</v>
      </c>
      <c r="X38" s="6" t="s">
        <v>20</v>
      </c>
      <c r="Y38" s="6" t="s">
        <v>20</v>
      </c>
      <c r="Z38" s="5">
        <f t="shared" si="2"/>
        <v>0</v>
      </c>
      <c r="AA38" s="6">
        <v>0</v>
      </c>
      <c r="AB38" s="6">
        <v>0</v>
      </c>
      <c r="AC38" s="5">
        <v>0.02</v>
      </c>
      <c r="AD38" s="43">
        <f t="shared" si="3"/>
        <v>1</v>
      </c>
      <c r="AE38" s="43">
        <f t="shared" si="4"/>
        <v>0.26</v>
      </c>
    </row>
    <row r="39" spans="1:31" ht="28.5" thickBot="1" x14ac:dyDescent="0.25">
      <c r="A39" s="124"/>
      <c r="B39" s="19">
        <v>38</v>
      </c>
      <c r="C39" s="19">
        <v>1989.0282999999995</v>
      </c>
      <c r="D39" s="17">
        <v>416</v>
      </c>
      <c r="E39" s="68" t="s">
        <v>203</v>
      </c>
      <c r="F39" s="5">
        <v>0.34</v>
      </c>
      <c r="G39" s="5">
        <v>0.19</v>
      </c>
      <c r="H39" s="33">
        <v>0.05</v>
      </c>
      <c r="I39" s="61" t="s">
        <v>153</v>
      </c>
      <c r="J39" s="40">
        <v>-1.93</v>
      </c>
      <c r="K39" s="40">
        <v>-9.35</v>
      </c>
      <c r="L39" s="38"/>
      <c r="M39" s="38"/>
      <c r="N39" s="5">
        <f t="shared" si="5"/>
        <v>0.58000000000000007</v>
      </c>
      <c r="O39" s="5">
        <v>0.1</v>
      </c>
      <c r="P39" s="5">
        <v>0.14000000000000001</v>
      </c>
      <c r="Q39" s="5">
        <v>0.05</v>
      </c>
      <c r="R39" s="5">
        <f t="shared" si="1"/>
        <v>0.29000000000000004</v>
      </c>
      <c r="S39" s="5">
        <v>0.12</v>
      </c>
      <c r="T39" s="6" t="s">
        <v>20</v>
      </c>
      <c r="U39" s="6" t="s">
        <v>20</v>
      </c>
      <c r="V39" s="6" t="s">
        <v>20</v>
      </c>
      <c r="W39" s="5">
        <f t="shared" si="7"/>
        <v>0.12</v>
      </c>
      <c r="X39" s="6" t="s">
        <v>20</v>
      </c>
      <c r="Y39" s="6" t="s">
        <v>20</v>
      </c>
      <c r="Z39" s="5">
        <f t="shared" si="2"/>
        <v>0</v>
      </c>
      <c r="AA39" s="6">
        <v>0</v>
      </c>
      <c r="AB39" s="6">
        <v>0</v>
      </c>
      <c r="AC39" s="5">
        <v>0.01</v>
      </c>
      <c r="AD39" s="43">
        <f t="shared" si="3"/>
        <v>1</v>
      </c>
      <c r="AE39" s="43">
        <f t="shared" si="4"/>
        <v>0.12</v>
      </c>
    </row>
    <row r="40" spans="1:31" ht="15.75" thickBot="1" x14ac:dyDescent="0.25">
      <c r="A40" s="124"/>
      <c r="B40" s="19">
        <v>39</v>
      </c>
      <c r="C40" s="19">
        <v>1931.8882999999996</v>
      </c>
      <c r="D40" s="17">
        <v>417</v>
      </c>
      <c r="E40" s="8" t="s">
        <v>112</v>
      </c>
      <c r="F40" s="5">
        <v>0.35</v>
      </c>
      <c r="G40" s="5">
        <v>0.25</v>
      </c>
      <c r="H40" s="33">
        <v>0.06</v>
      </c>
      <c r="I40" s="61" t="s">
        <v>144</v>
      </c>
      <c r="J40" s="40">
        <v>-2.4500000000000002</v>
      </c>
      <c r="K40" s="40">
        <v>-10.46</v>
      </c>
      <c r="L40" s="38"/>
      <c r="M40" s="38"/>
      <c r="N40" s="5">
        <f t="shared" si="5"/>
        <v>0.65999999999999992</v>
      </c>
      <c r="O40" s="5">
        <v>7.0000000000000007E-2</v>
      </c>
      <c r="P40" s="5">
        <v>0.08</v>
      </c>
      <c r="Q40" s="5">
        <v>0.03</v>
      </c>
      <c r="R40" s="5">
        <f t="shared" si="1"/>
        <v>0.18000000000000002</v>
      </c>
      <c r="S40" s="5">
        <v>0.15</v>
      </c>
      <c r="T40" s="6" t="s">
        <v>20</v>
      </c>
      <c r="U40" s="6" t="s">
        <v>20</v>
      </c>
      <c r="V40" s="6" t="s">
        <v>20</v>
      </c>
      <c r="W40" s="5">
        <f t="shared" si="7"/>
        <v>0.15</v>
      </c>
      <c r="X40" s="6" t="s">
        <v>20</v>
      </c>
      <c r="Y40" s="6" t="s">
        <v>20</v>
      </c>
      <c r="Z40" s="5">
        <f t="shared" si="2"/>
        <v>0</v>
      </c>
      <c r="AA40" s="6">
        <v>0</v>
      </c>
      <c r="AB40" s="6">
        <v>0</v>
      </c>
      <c r="AC40" s="5">
        <v>0.01</v>
      </c>
      <c r="AD40" s="43">
        <f t="shared" si="3"/>
        <v>1</v>
      </c>
      <c r="AE40" s="43">
        <f t="shared" si="4"/>
        <v>0.15</v>
      </c>
    </row>
    <row r="41" spans="1:31" ht="15.75" thickBot="1" x14ac:dyDescent="0.25">
      <c r="A41" s="124"/>
      <c r="B41" s="19">
        <v>40</v>
      </c>
      <c r="C41" s="19">
        <v>1789.0383000000002</v>
      </c>
      <c r="D41" s="17">
        <v>418</v>
      </c>
      <c r="E41" s="8" t="s">
        <v>147</v>
      </c>
      <c r="F41" s="5">
        <v>0.28999999999999998</v>
      </c>
      <c r="G41" s="5">
        <v>0.15</v>
      </c>
      <c r="H41" s="33">
        <v>0.05</v>
      </c>
      <c r="I41" s="62" t="s">
        <v>148</v>
      </c>
      <c r="J41" s="40">
        <v>-1.96</v>
      </c>
      <c r="K41" s="40">
        <v>-10.24</v>
      </c>
      <c r="L41" s="38"/>
      <c r="M41" s="38"/>
      <c r="N41" s="5">
        <f>SUM(F41:H41)</f>
        <v>0.48999999999999994</v>
      </c>
      <c r="O41" s="5">
        <v>0.11</v>
      </c>
      <c r="P41" s="5">
        <v>0.22</v>
      </c>
      <c r="Q41" s="5">
        <v>7.0000000000000007E-2</v>
      </c>
      <c r="R41" s="5">
        <f>SUM(O41:Q41)</f>
        <v>0.4</v>
      </c>
      <c r="S41" s="5">
        <v>0.09</v>
      </c>
      <c r="T41" s="6" t="s">
        <v>20</v>
      </c>
      <c r="U41" s="6" t="s">
        <v>20</v>
      </c>
      <c r="V41" s="6" t="s">
        <v>20</v>
      </c>
      <c r="W41" s="5">
        <f>SUM(S41:V41)</f>
        <v>0.09</v>
      </c>
      <c r="X41" s="6" t="s">
        <v>20</v>
      </c>
      <c r="Y41" s="6" t="s">
        <v>20</v>
      </c>
      <c r="Z41" s="5">
        <f>SUM(X41:Y41)</f>
        <v>0</v>
      </c>
      <c r="AA41" s="6">
        <v>0</v>
      </c>
      <c r="AB41" s="6">
        <v>0</v>
      </c>
      <c r="AC41" s="5">
        <v>0.03</v>
      </c>
      <c r="AD41" s="43">
        <f>AC41+N41+R41+W41+Z41+AA41+AB41</f>
        <v>1.01</v>
      </c>
      <c r="AE41" s="43">
        <f>W41+Z41+AA41</f>
        <v>0.09</v>
      </c>
    </row>
    <row r="42" spans="1:31" ht="28.5" thickBot="1" x14ac:dyDescent="0.25">
      <c r="A42" s="124"/>
      <c r="B42" s="19">
        <v>41</v>
      </c>
      <c r="C42" s="19">
        <v>1960.4582999999998</v>
      </c>
      <c r="D42" s="17">
        <v>429</v>
      </c>
      <c r="E42" s="68" t="s">
        <v>202</v>
      </c>
      <c r="F42" s="5">
        <v>0.17</v>
      </c>
      <c r="G42" s="5">
        <v>0.09</v>
      </c>
      <c r="H42" s="33">
        <v>0.04</v>
      </c>
      <c r="I42" s="62" t="s">
        <v>152</v>
      </c>
      <c r="J42" s="40">
        <v>-1.1599999999999999</v>
      </c>
      <c r="K42" s="40">
        <v>-7.14</v>
      </c>
      <c r="L42" s="37">
        <v>-1.78</v>
      </c>
      <c r="M42" s="37">
        <v>-6.56</v>
      </c>
      <c r="N42" s="5">
        <f t="shared" si="5"/>
        <v>0.3</v>
      </c>
      <c r="O42" s="5">
        <v>0.08</v>
      </c>
      <c r="P42" s="5">
        <v>0.1</v>
      </c>
      <c r="Q42" s="6" t="s">
        <v>20</v>
      </c>
      <c r="R42" s="5">
        <f t="shared" si="1"/>
        <v>0.18</v>
      </c>
      <c r="S42" s="5">
        <v>0.24</v>
      </c>
      <c r="T42" s="6" t="s">
        <v>20</v>
      </c>
      <c r="U42" s="5">
        <v>0.26</v>
      </c>
      <c r="V42" s="6" t="s">
        <v>20</v>
      </c>
      <c r="W42" s="5">
        <f t="shared" si="7"/>
        <v>0.5</v>
      </c>
      <c r="X42" s="6" t="s">
        <v>20</v>
      </c>
      <c r="Y42" s="6" t="s">
        <v>20</v>
      </c>
      <c r="Z42" s="5">
        <f t="shared" si="2"/>
        <v>0</v>
      </c>
      <c r="AA42" s="6">
        <v>0</v>
      </c>
      <c r="AB42" s="6">
        <v>0</v>
      </c>
      <c r="AC42" s="5">
        <v>0.02</v>
      </c>
      <c r="AD42" s="43">
        <f t="shared" ref="AD42:AD49" si="8">AC42+N42+R42+W42+Z42+AA42+AB42</f>
        <v>1</v>
      </c>
      <c r="AE42" s="43">
        <f t="shared" si="4"/>
        <v>0.5</v>
      </c>
    </row>
    <row r="43" spans="1:31" ht="28.5" thickBot="1" x14ac:dyDescent="0.25">
      <c r="A43" s="124"/>
      <c r="B43" s="19">
        <v>42</v>
      </c>
      <c r="C43" s="19">
        <v>2017.5982999999997</v>
      </c>
      <c r="D43" s="17">
        <v>419</v>
      </c>
      <c r="E43" s="68" t="s">
        <v>204</v>
      </c>
      <c r="F43" s="5">
        <v>0.16</v>
      </c>
      <c r="G43" s="5">
        <v>0.09</v>
      </c>
      <c r="H43" s="33">
        <v>0.03</v>
      </c>
      <c r="I43" s="62" t="s">
        <v>143</v>
      </c>
      <c r="J43" s="40">
        <v>-0.02</v>
      </c>
      <c r="K43" s="40">
        <v>-6.5</v>
      </c>
      <c r="L43" s="37">
        <v>-1.35</v>
      </c>
      <c r="M43" s="37">
        <v>-5.98</v>
      </c>
      <c r="N43" s="5">
        <f t="shared" si="5"/>
        <v>0.28000000000000003</v>
      </c>
      <c r="O43" s="5">
        <v>0.08</v>
      </c>
      <c r="P43" s="5">
        <v>0.13</v>
      </c>
      <c r="Q43" s="5">
        <v>0.04</v>
      </c>
      <c r="R43" s="5">
        <f t="shared" si="1"/>
        <v>0.25</v>
      </c>
      <c r="S43" s="5">
        <v>0.33</v>
      </c>
      <c r="T43" s="6" t="s">
        <v>20</v>
      </c>
      <c r="U43" s="5">
        <v>0.11</v>
      </c>
      <c r="V43" s="6" t="s">
        <v>20</v>
      </c>
      <c r="W43" s="5">
        <f t="shared" si="7"/>
        <v>0.44</v>
      </c>
      <c r="X43" s="6" t="s">
        <v>20</v>
      </c>
      <c r="Y43" s="6" t="s">
        <v>20</v>
      </c>
      <c r="Z43" s="5">
        <f t="shared" si="2"/>
        <v>0</v>
      </c>
      <c r="AA43" s="6">
        <v>0</v>
      </c>
      <c r="AB43" s="6">
        <v>0</v>
      </c>
      <c r="AC43" s="5">
        <v>0.03</v>
      </c>
      <c r="AD43" s="43">
        <f t="shared" si="8"/>
        <v>1</v>
      </c>
      <c r="AE43" s="43">
        <f t="shared" si="4"/>
        <v>0.44</v>
      </c>
    </row>
    <row r="44" spans="1:31" ht="28.5" thickBot="1" x14ac:dyDescent="0.25">
      <c r="A44" s="124"/>
      <c r="B44" s="19">
        <v>43</v>
      </c>
      <c r="C44" s="19">
        <v>2074.7383</v>
      </c>
      <c r="D44" s="17">
        <v>420</v>
      </c>
      <c r="E44" s="68" t="s">
        <v>118</v>
      </c>
      <c r="F44" s="5">
        <v>0.2</v>
      </c>
      <c r="G44" s="5">
        <v>0.13</v>
      </c>
      <c r="H44" s="33">
        <v>0.04</v>
      </c>
      <c r="I44" s="62" t="s">
        <v>143</v>
      </c>
      <c r="J44" s="40">
        <v>0.76</v>
      </c>
      <c r="K44" s="40">
        <v>-7.94</v>
      </c>
      <c r="L44" s="37">
        <v>0.47</v>
      </c>
      <c r="M44" s="37">
        <v>-7.63</v>
      </c>
      <c r="N44" s="5">
        <f>SUM(F44:H44)</f>
        <v>0.37</v>
      </c>
      <c r="O44" s="5">
        <v>0.09</v>
      </c>
      <c r="P44" s="5">
        <v>0.19</v>
      </c>
      <c r="Q44" s="6" t="s">
        <v>20</v>
      </c>
      <c r="R44" s="5">
        <f>SUM(O44:Q44)</f>
        <v>0.28000000000000003</v>
      </c>
      <c r="S44" s="5">
        <v>0.28000000000000003</v>
      </c>
      <c r="T44" s="6" t="s">
        <v>20</v>
      </c>
      <c r="U44" s="5">
        <v>0.04</v>
      </c>
      <c r="V44" s="6" t="s">
        <v>20</v>
      </c>
      <c r="W44" s="5">
        <f>SUM(S44:V44)</f>
        <v>0.32</v>
      </c>
      <c r="X44" s="6" t="s">
        <v>20</v>
      </c>
      <c r="Y44" s="6" t="s">
        <v>20</v>
      </c>
      <c r="Z44" s="5">
        <f>SUM(X44:Y44)</f>
        <v>0</v>
      </c>
      <c r="AA44" s="6">
        <v>0</v>
      </c>
      <c r="AB44" s="6">
        <v>0</v>
      </c>
      <c r="AC44" s="5">
        <v>0.02</v>
      </c>
      <c r="AD44" s="43">
        <f>AC44+N44+R44+W44+Z44+AA44+AB44</f>
        <v>0.99</v>
      </c>
      <c r="AE44" s="43">
        <f>W44+Z44+AA44</f>
        <v>0.32</v>
      </c>
    </row>
    <row r="45" spans="1:31" ht="28.5" thickBot="1" x14ac:dyDescent="0.25">
      <c r="A45" s="124"/>
      <c r="B45" s="19">
        <v>44</v>
      </c>
      <c r="C45" s="19">
        <v>2046.1682999999996</v>
      </c>
      <c r="D45" s="17">
        <v>421</v>
      </c>
      <c r="E45" s="68" t="s">
        <v>100</v>
      </c>
      <c r="F45" s="5">
        <v>0.28000000000000003</v>
      </c>
      <c r="G45" s="5">
        <v>0.14000000000000001</v>
      </c>
      <c r="H45" s="33">
        <v>0.05</v>
      </c>
      <c r="I45" s="62" t="s">
        <v>154</v>
      </c>
      <c r="J45" s="40">
        <v>-1.1000000000000001</v>
      </c>
      <c r="K45" s="40">
        <v>-8.5</v>
      </c>
      <c r="L45" s="39"/>
      <c r="M45" s="39"/>
      <c r="N45" s="5">
        <f t="shared" si="5"/>
        <v>0.47000000000000003</v>
      </c>
      <c r="O45" s="5">
        <v>0.16</v>
      </c>
      <c r="P45" s="5">
        <v>0.19</v>
      </c>
      <c r="Q45" s="6" t="s">
        <v>20</v>
      </c>
      <c r="R45" s="5">
        <f t="shared" si="1"/>
        <v>0.35</v>
      </c>
      <c r="S45" s="5">
        <v>0.18</v>
      </c>
      <c r="T45" s="6" t="s">
        <v>20</v>
      </c>
      <c r="U45" s="6" t="s">
        <v>20</v>
      </c>
      <c r="V45" s="6" t="s">
        <v>20</v>
      </c>
      <c r="W45" s="5">
        <f t="shared" si="7"/>
        <v>0.18</v>
      </c>
      <c r="X45" s="6" t="s">
        <v>20</v>
      </c>
      <c r="Y45" s="6" t="s">
        <v>20</v>
      </c>
      <c r="Z45" s="5">
        <f t="shared" si="2"/>
        <v>0</v>
      </c>
      <c r="AA45" s="6">
        <v>0</v>
      </c>
      <c r="AB45" s="6">
        <v>0</v>
      </c>
      <c r="AC45" s="6">
        <v>0</v>
      </c>
      <c r="AD45" s="43">
        <f t="shared" si="8"/>
        <v>1</v>
      </c>
      <c r="AE45" s="43">
        <f t="shared" si="4"/>
        <v>0.18</v>
      </c>
    </row>
    <row r="46" spans="1:31" ht="28.5" thickBot="1" x14ac:dyDescent="0.25">
      <c r="A46" s="124"/>
      <c r="B46" s="19">
        <v>45</v>
      </c>
      <c r="C46" s="19">
        <v>2131.8783000000003</v>
      </c>
      <c r="D46" s="17">
        <v>422</v>
      </c>
      <c r="E46" s="68" t="s">
        <v>101</v>
      </c>
      <c r="F46" s="5">
        <v>0.34</v>
      </c>
      <c r="G46" s="5">
        <v>0.25</v>
      </c>
      <c r="H46" s="33">
        <v>0.05</v>
      </c>
      <c r="I46" s="62" t="s">
        <v>154</v>
      </c>
      <c r="J46" s="40">
        <v>-2.35</v>
      </c>
      <c r="K46" s="40">
        <v>-9.93</v>
      </c>
      <c r="L46" s="38"/>
      <c r="M46" s="38"/>
      <c r="N46" s="5">
        <f t="shared" si="5"/>
        <v>0.64000000000000012</v>
      </c>
      <c r="O46" s="5">
        <v>0.08</v>
      </c>
      <c r="P46" s="5">
        <v>0.08</v>
      </c>
      <c r="Q46" s="5">
        <v>0.03</v>
      </c>
      <c r="R46" s="5">
        <f t="shared" si="1"/>
        <v>0.19</v>
      </c>
      <c r="S46" s="5">
        <v>0.17</v>
      </c>
      <c r="T46" s="6" t="s">
        <v>20</v>
      </c>
      <c r="U46" s="6" t="s">
        <v>20</v>
      </c>
      <c r="V46" s="6" t="s">
        <v>20</v>
      </c>
      <c r="W46" s="5">
        <f t="shared" si="7"/>
        <v>0.17</v>
      </c>
      <c r="X46" s="6" t="s">
        <v>20</v>
      </c>
      <c r="Y46" s="6" t="s">
        <v>20</v>
      </c>
      <c r="Z46" s="5">
        <f t="shared" si="2"/>
        <v>0</v>
      </c>
      <c r="AA46" s="6">
        <v>0</v>
      </c>
      <c r="AB46" s="6">
        <v>0</v>
      </c>
      <c r="AC46" s="5">
        <v>0.01</v>
      </c>
      <c r="AD46" s="43">
        <f t="shared" si="8"/>
        <v>1.01</v>
      </c>
      <c r="AE46" s="43">
        <f t="shared" si="4"/>
        <v>0.17</v>
      </c>
    </row>
    <row r="47" spans="1:31" ht="15.75" thickBot="1" x14ac:dyDescent="0.25">
      <c r="A47" s="124"/>
      <c r="B47" s="19">
        <v>46</v>
      </c>
      <c r="C47" s="19">
        <v>2189.0183000000006</v>
      </c>
      <c r="D47" s="17">
        <v>423</v>
      </c>
      <c r="E47" s="8" t="s">
        <v>206</v>
      </c>
      <c r="F47" s="5">
        <v>0.14000000000000001</v>
      </c>
      <c r="G47" s="5">
        <v>0.09</v>
      </c>
      <c r="H47" s="33">
        <v>0.03</v>
      </c>
      <c r="I47" s="62" t="s">
        <v>156</v>
      </c>
      <c r="J47" s="40">
        <v>2.08</v>
      </c>
      <c r="K47" s="40">
        <v>-5.57</v>
      </c>
      <c r="L47" s="37">
        <v>1.2</v>
      </c>
      <c r="M47" s="37">
        <v>-4.91</v>
      </c>
      <c r="N47" s="5">
        <f t="shared" si="5"/>
        <v>0.26</v>
      </c>
      <c r="O47" s="5">
        <v>0.06</v>
      </c>
      <c r="P47" s="5">
        <v>0.12</v>
      </c>
      <c r="Q47" s="5">
        <v>0.02</v>
      </c>
      <c r="R47" s="5">
        <f t="shared" si="1"/>
        <v>0.19999999999999998</v>
      </c>
      <c r="S47" s="5">
        <v>0.2</v>
      </c>
      <c r="T47" s="6" t="s">
        <v>20</v>
      </c>
      <c r="U47" s="5">
        <v>0.09</v>
      </c>
      <c r="V47" s="5">
        <v>0.25</v>
      </c>
      <c r="W47" s="5">
        <f t="shared" si="7"/>
        <v>0.54</v>
      </c>
      <c r="X47" s="6" t="s">
        <v>20</v>
      </c>
      <c r="Y47" s="6" t="s">
        <v>20</v>
      </c>
      <c r="Z47" s="5">
        <f t="shared" si="2"/>
        <v>0</v>
      </c>
      <c r="AA47" s="6">
        <v>0</v>
      </c>
      <c r="AB47" s="6">
        <v>0</v>
      </c>
      <c r="AC47" s="6">
        <v>0</v>
      </c>
      <c r="AD47" s="43">
        <f t="shared" si="8"/>
        <v>1</v>
      </c>
      <c r="AE47" s="43">
        <f t="shared" si="4"/>
        <v>0.54</v>
      </c>
    </row>
    <row r="48" spans="1:31" ht="42" thickBot="1" x14ac:dyDescent="0.25">
      <c r="A48" s="124"/>
      <c r="B48" s="19">
        <v>47</v>
      </c>
      <c r="C48" s="19">
        <v>2274.7283000000007</v>
      </c>
      <c r="D48" s="17">
        <v>424</v>
      </c>
      <c r="E48" s="68" t="s">
        <v>208</v>
      </c>
      <c r="F48" s="5">
        <v>7.0000000000000007E-2</v>
      </c>
      <c r="G48" s="5">
        <v>7.0000000000000007E-2</v>
      </c>
      <c r="H48" s="33">
        <v>0.02</v>
      </c>
      <c r="I48" s="62" t="s">
        <v>156</v>
      </c>
      <c r="J48" s="40">
        <v>3.41</v>
      </c>
      <c r="K48" s="40">
        <v>-5.13</v>
      </c>
      <c r="L48" s="76">
        <v>3.29</v>
      </c>
      <c r="M48" s="46">
        <v>-6.38</v>
      </c>
      <c r="N48" s="5">
        <f t="shared" si="5"/>
        <v>0.16</v>
      </c>
      <c r="O48" s="5">
        <v>0.05</v>
      </c>
      <c r="P48" s="5">
        <v>0.08</v>
      </c>
      <c r="Q48" s="5">
        <v>0.03</v>
      </c>
      <c r="R48" s="5">
        <f t="shared" si="1"/>
        <v>0.16</v>
      </c>
      <c r="S48" s="5">
        <v>0.1</v>
      </c>
      <c r="T48" s="6" t="s">
        <v>20</v>
      </c>
      <c r="U48" s="5">
        <v>0.09</v>
      </c>
      <c r="V48" s="5">
        <v>0.46</v>
      </c>
      <c r="W48" s="5">
        <f t="shared" si="7"/>
        <v>0.65</v>
      </c>
      <c r="X48" s="6" t="s">
        <v>20</v>
      </c>
      <c r="Y48" s="6" t="s">
        <v>20</v>
      </c>
      <c r="Z48" s="5">
        <f t="shared" si="2"/>
        <v>0</v>
      </c>
      <c r="AA48" s="6">
        <v>0</v>
      </c>
      <c r="AB48" s="6">
        <v>0</v>
      </c>
      <c r="AC48" s="5">
        <v>0.03</v>
      </c>
      <c r="AD48" s="43">
        <f t="shared" si="8"/>
        <v>1</v>
      </c>
      <c r="AE48" s="43">
        <f t="shared" si="4"/>
        <v>0.65</v>
      </c>
    </row>
    <row r="49" spans="1:31" ht="42" thickBot="1" x14ac:dyDescent="0.25">
      <c r="A49" s="124"/>
      <c r="B49" s="19">
        <v>48</v>
      </c>
      <c r="C49" s="19">
        <v>2303.2983000000013</v>
      </c>
      <c r="D49" s="17">
        <v>425</v>
      </c>
      <c r="E49" s="68" t="s">
        <v>209</v>
      </c>
      <c r="F49" s="5">
        <v>0.1</v>
      </c>
      <c r="G49" s="5">
        <v>0.08</v>
      </c>
      <c r="H49" s="33">
        <v>0.02</v>
      </c>
      <c r="I49" s="62" t="s">
        <v>156</v>
      </c>
      <c r="J49" s="40">
        <v>3.22</v>
      </c>
      <c r="K49" s="40">
        <v>-6.66</v>
      </c>
      <c r="L49" s="76">
        <v>3.49</v>
      </c>
      <c r="M49" s="46">
        <v>-7.37</v>
      </c>
      <c r="N49" s="5">
        <f t="shared" si="5"/>
        <v>0.19999999999999998</v>
      </c>
      <c r="O49" s="5">
        <v>0.06</v>
      </c>
      <c r="P49" s="5">
        <v>0.1</v>
      </c>
      <c r="Q49" s="6" t="s">
        <v>20</v>
      </c>
      <c r="R49" s="5">
        <f t="shared" si="1"/>
        <v>0.16</v>
      </c>
      <c r="S49" s="5">
        <v>0.15</v>
      </c>
      <c r="T49" s="6" t="s">
        <v>20</v>
      </c>
      <c r="U49" s="5">
        <v>0.04</v>
      </c>
      <c r="V49" s="5">
        <v>0.44</v>
      </c>
      <c r="W49" s="5">
        <f t="shared" si="7"/>
        <v>0.63</v>
      </c>
      <c r="X49" s="6" t="s">
        <v>20</v>
      </c>
      <c r="Y49" s="6" t="s">
        <v>20</v>
      </c>
      <c r="Z49" s="5">
        <f t="shared" si="2"/>
        <v>0</v>
      </c>
      <c r="AA49" s="6">
        <v>0</v>
      </c>
      <c r="AB49" s="6">
        <v>0</v>
      </c>
      <c r="AC49" s="6">
        <v>0</v>
      </c>
      <c r="AD49" s="43">
        <f t="shared" si="8"/>
        <v>0.99</v>
      </c>
      <c r="AE49" s="43">
        <f t="shared" si="4"/>
        <v>0.63</v>
      </c>
    </row>
    <row r="50" spans="1:31" ht="28.5" thickBot="1" x14ac:dyDescent="0.25">
      <c r="A50" s="124"/>
      <c r="B50" s="19">
        <v>49</v>
      </c>
      <c r="C50" s="19">
        <v>2217.5883000000003</v>
      </c>
      <c r="D50" s="17">
        <v>426</v>
      </c>
      <c r="E50" s="68" t="s">
        <v>101</v>
      </c>
      <c r="F50" s="5">
        <v>0.27</v>
      </c>
      <c r="G50" s="5">
        <v>0.16</v>
      </c>
      <c r="H50" s="33">
        <v>0.04</v>
      </c>
      <c r="I50" s="62" t="s">
        <v>157</v>
      </c>
      <c r="J50" s="40">
        <v>-1.27</v>
      </c>
      <c r="K50" s="40">
        <v>-8.4499999999999993</v>
      </c>
      <c r="L50" s="76"/>
      <c r="M50" s="76"/>
      <c r="N50" s="5">
        <f>SUM(F50:H50)</f>
        <v>0.47000000000000003</v>
      </c>
      <c r="O50" s="5">
        <v>0.12</v>
      </c>
      <c r="P50" s="5">
        <v>0.23</v>
      </c>
      <c r="Q50" s="5">
        <v>7.0000000000000007E-2</v>
      </c>
      <c r="R50" s="5">
        <f>SUM(O50:Q50)</f>
        <v>0.42</v>
      </c>
      <c r="S50" s="5">
        <v>0.11</v>
      </c>
      <c r="T50" s="6" t="s">
        <v>20</v>
      </c>
      <c r="U50" s="6" t="s">
        <v>20</v>
      </c>
      <c r="V50" s="6" t="s">
        <v>20</v>
      </c>
      <c r="W50" s="5">
        <f>SUM(S50:V50)</f>
        <v>0.11</v>
      </c>
      <c r="X50" s="6" t="s">
        <v>20</v>
      </c>
      <c r="Y50" s="6" t="s">
        <v>20</v>
      </c>
      <c r="Z50" s="5">
        <f>SUM(X50:Y50)</f>
        <v>0</v>
      </c>
      <c r="AA50" s="6">
        <v>0</v>
      </c>
      <c r="AB50" s="6">
        <v>0</v>
      </c>
      <c r="AC50" s="6">
        <v>0</v>
      </c>
      <c r="AD50" s="43">
        <f>AC50+N50+R50+W50+Z50+AA50+AB50</f>
        <v>1</v>
      </c>
      <c r="AE50" s="43">
        <f>W50+Z50+AA50</f>
        <v>0.11</v>
      </c>
    </row>
    <row r="51" spans="1:31" ht="28.5" thickBot="1" x14ac:dyDescent="0.25">
      <c r="A51" s="124"/>
      <c r="B51" s="19">
        <v>50</v>
      </c>
      <c r="C51" s="19">
        <v>2246.158300000001</v>
      </c>
      <c r="D51" s="17">
        <v>427</v>
      </c>
      <c r="E51" s="68" t="s">
        <v>207</v>
      </c>
      <c r="F51" s="5">
        <v>0.3</v>
      </c>
      <c r="G51" s="5">
        <v>0.22</v>
      </c>
      <c r="H51" s="33">
        <v>7.0000000000000007E-2</v>
      </c>
      <c r="I51" s="63" t="s">
        <v>157</v>
      </c>
      <c r="J51" s="40">
        <v>-1.17</v>
      </c>
      <c r="K51" s="40">
        <v>-9.24</v>
      </c>
      <c r="L51" s="76"/>
      <c r="M51" s="76"/>
      <c r="N51" s="5">
        <f>SUM(F51:H51)</f>
        <v>0.59000000000000008</v>
      </c>
      <c r="O51" s="5">
        <v>0.14000000000000001</v>
      </c>
      <c r="P51" s="5">
        <v>0.16</v>
      </c>
      <c r="Q51" s="5">
        <v>0.03</v>
      </c>
      <c r="R51" s="5">
        <f>SUM(O51:Q51)</f>
        <v>0.33000000000000007</v>
      </c>
      <c r="S51" s="5">
        <v>0.08</v>
      </c>
      <c r="T51" s="6" t="s">
        <v>20</v>
      </c>
      <c r="U51" s="6" t="s">
        <v>20</v>
      </c>
      <c r="V51" s="6" t="s">
        <v>20</v>
      </c>
      <c r="W51" s="5">
        <f>SUM(S51:V51)</f>
        <v>0.08</v>
      </c>
      <c r="X51" s="6" t="s">
        <v>20</v>
      </c>
      <c r="Y51" s="6" t="s">
        <v>20</v>
      </c>
      <c r="Z51" s="5">
        <f>SUM(X51:Y51)</f>
        <v>0</v>
      </c>
      <c r="AA51" s="6">
        <v>0</v>
      </c>
      <c r="AB51" s="6">
        <v>0</v>
      </c>
      <c r="AC51" s="6">
        <v>0</v>
      </c>
      <c r="AD51" s="43">
        <f>AC51+N51+R51+W51+Z51+AA51+AB51</f>
        <v>1.0000000000000002</v>
      </c>
      <c r="AE51" s="43">
        <f>W51+Z51+AA51</f>
        <v>0.08</v>
      </c>
    </row>
    <row r="52" spans="1:31" ht="28.5" thickBot="1" x14ac:dyDescent="0.25">
      <c r="A52" s="125"/>
      <c r="B52" s="19">
        <v>51</v>
      </c>
      <c r="C52" s="19">
        <v>2160.4483</v>
      </c>
      <c r="D52" s="17">
        <v>428</v>
      </c>
      <c r="E52" s="68" t="s">
        <v>155</v>
      </c>
      <c r="F52" s="5">
        <v>0.27</v>
      </c>
      <c r="G52" s="5">
        <v>0.17</v>
      </c>
      <c r="H52" s="33">
        <v>0.04</v>
      </c>
      <c r="I52" s="65" t="s">
        <v>153</v>
      </c>
      <c r="J52" s="40">
        <v>-1.58</v>
      </c>
      <c r="K52" s="40">
        <v>-9.24</v>
      </c>
      <c r="L52" s="76"/>
      <c r="M52" s="76"/>
      <c r="N52" s="5">
        <f>SUM(F52:H52)</f>
        <v>0.48000000000000004</v>
      </c>
      <c r="O52" s="5">
        <v>0.15</v>
      </c>
      <c r="P52" s="5">
        <v>0.19</v>
      </c>
      <c r="Q52" s="5">
        <v>0.04</v>
      </c>
      <c r="R52" s="5">
        <f>SUM(O52:Q52)</f>
        <v>0.37999999999999995</v>
      </c>
      <c r="S52" s="5">
        <v>0.14000000000000001</v>
      </c>
      <c r="T52" s="6" t="s">
        <v>20</v>
      </c>
      <c r="U52" s="6" t="s">
        <v>20</v>
      </c>
      <c r="V52" s="6" t="s">
        <v>20</v>
      </c>
      <c r="W52" s="5">
        <f>SUM(S52:V52)</f>
        <v>0.14000000000000001</v>
      </c>
      <c r="X52" s="6" t="s">
        <v>20</v>
      </c>
      <c r="Y52" s="6" t="s">
        <v>20</v>
      </c>
      <c r="Z52" s="5">
        <f>SUM(X52:Y52)</f>
        <v>0</v>
      </c>
      <c r="AA52" s="6">
        <v>0</v>
      </c>
      <c r="AB52" s="6">
        <v>0</v>
      </c>
      <c r="AC52" s="6">
        <v>0</v>
      </c>
      <c r="AD52" s="43">
        <f>AC52+N52+R52+W52+Z52+AA52+AB52</f>
        <v>1</v>
      </c>
      <c r="AE52" s="43">
        <f>W52+Z52+AA52</f>
        <v>0.14000000000000001</v>
      </c>
    </row>
    <row r="53" spans="1:31" x14ac:dyDescent="0.2">
      <c r="A53" s="47" t="s">
        <v>219</v>
      </c>
      <c r="J53">
        <f>AVERAGE(J2:J52)</f>
        <v>-1.330196078431372</v>
      </c>
      <c r="K53">
        <f t="shared" ref="K53:AC53" si="9">AVERAGE(K2:K52)</f>
        <v>-8.3349019607843129</v>
      </c>
      <c r="L53">
        <f t="shared" si="9"/>
        <v>0.20083333333333328</v>
      </c>
      <c r="M53">
        <f t="shared" si="9"/>
        <v>-5.915</v>
      </c>
      <c r="N53" s="80">
        <f t="shared" si="9"/>
        <v>0.50313725490196082</v>
      </c>
      <c r="O53" s="80">
        <f t="shared" si="9"/>
        <v>0.10392156862745097</v>
      </c>
      <c r="P53" s="80">
        <f t="shared" si="9"/>
        <v>0.14411764705882354</v>
      </c>
      <c r="Q53" s="80">
        <f t="shared" si="9"/>
        <v>4.0454545454545472E-2</v>
      </c>
      <c r="R53" s="80">
        <f t="shared" si="9"/>
        <v>0.26549019607843133</v>
      </c>
      <c r="S53" s="80">
        <f t="shared" si="9"/>
        <v>0.17098039215686275</v>
      </c>
      <c r="T53" s="80" t="e">
        <f t="shared" si="9"/>
        <v>#DIV/0!</v>
      </c>
      <c r="U53" s="80">
        <f t="shared" si="9"/>
        <v>9.5000000000000015E-2</v>
      </c>
      <c r="V53" s="80">
        <f>AVERAGE(V2:V52)</f>
        <v>0.30599999999999999</v>
      </c>
      <c r="W53" s="80">
        <f t="shared" si="9"/>
        <v>0.22333333333333338</v>
      </c>
      <c r="X53" s="80" t="e">
        <f t="shared" si="9"/>
        <v>#DIV/0!</v>
      </c>
      <c r="Y53" s="80" t="e">
        <f t="shared" si="9"/>
        <v>#DIV/0!</v>
      </c>
      <c r="Z53" s="80">
        <f t="shared" si="9"/>
        <v>0</v>
      </c>
      <c r="AA53" s="80">
        <f t="shared" si="9"/>
        <v>7.8431372549019605E-4</v>
      </c>
      <c r="AB53" s="80">
        <f t="shared" si="9"/>
        <v>1.3725490196078429E-3</v>
      </c>
      <c r="AC53" s="80">
        <f t="shared" si="9"/>
        <v>5.686274509803922E-3</v>
      </c>
    </row>
    <row r="54" spans="1:31" x14ac:dyDescent="0.2">
      <c r="A54" s="47" t="s">
        <v>220</v>
      </c>
      <c r="J54">
        <f>_xlfn.STDEV.P(J2:J53)</f>
        <v>1.5805798475876827</v>
      </c>
      <c r="K54">
        <f>_xlfn.STDEV.P(K2:K53)</f>
        <v>1.4390159198202892</v>
      </c>
    </row>
    <row r="55" spans="1:31" x14ac:dyDescent="0.2">
      <c r="W55" s="81">
        <f>17.1/22.33</f>
        <v>0.7657859381997314</v>
      </c>
    </row>
  </sheetData>
  <mergeCells count="2">
    <mergeCell ref="A2:A24"/>
    <mergeCell ref="A25:A52"/>
  </mergeCells>
  <phoneticPr fontId="37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991ED-983A-4C60-AF33-F264D6556AB8}">
  <dimension ref="A1:AG123"/>
  <sheetViews>
    <sheetView zoomScaleNormal="100" workbookViewId="0">
      <pane ySplit="1" topLeftCell="A2" activePane="bottomLeft" state="frozen"/>
      <selection pane="bottomLeft" activeCell="I16" sqref="I16"/>
    </sheetView>
  </sheetViews>
  <sheetFormatPr defaultRowHeight="14.25" x14ac:dyDescent="0.2"/>
  <cols>
    <col min="1" max="2" width="9" style="20"/>
    <col min="3" max="3" width="19.625" style="71" customWidth="1"/>
    <col min="4" max="4" width="9" customWidth="1"/>
    <col min="5" max="5" width="7.5" customWidth="1"/>
    <col min="6" max="6" width="8.25" customWidth="1"/>
    <col min="8" max="9" width="9" style="42"/>
    <col min="13" max="15" width="9" customWidth="1"/>
    <col min="16" max="16" width="8.25" customWidth="1"/>
    <col min="17" max="19" width="8.875" customWidth="1"/>
    <col min="20" max="20" width="8.75" customWidth="1"/>
    <col min="21" max="21" width="8.625" customWidth="1"/>
    <col min="22" max="22" width="11.125" customWidth="1"/>
    <col min="23" max="23" width="7.625" customWidth="1"/>
  </cols>
  <sheetData>
    <row r="1" spans="1:33" ht="37.9" customHeight="1" thickBot="1" x14ac:dyDescent="0.25">
      <c r="A1" s="49" t="s">
        <v>0</v>
      </c>
      <c r="B1" s="49" t="s">
        <v>222</v>
      </c>
      <c r="C1" s="49" t="s">
        <v>52</v>
      </c>
      <c r="D1" s="49" t="s">
        <v>1</v>
      </c>
      <c r="E1" s="49" t="s">
        <v>2</v>
      </c>
      <c r="F1" s="49" t="s">
        <v>3</v>
      </c>
      <c r="G1" s="49" t="s">
        <v>94</v>
      </c>
      <c r="H1" s="50" t="s">
        <v>95</v>
      </c>
      <c r="I1" s="50" t="s">
        <v>96</v>
      </c>
      <c r="J1" s="50" t="s">
        <v>97</v>
      </c>
      <c r="K1" s="50" t="s">
        <v>98</v>
      </c>
      <c r="L1" s="51" t="s">
        <v>5</v>
      </c>
      <c r="M1" s="78" t="s">
        <v>6</v>
      </c>
      <c r="N1" s="51" t="s">
        <v>7</v>
      </c>
      <c r="O1" s="78" t="s">
        <v>4</v>
      </c>
      <c r="P1" s="51" t="s">
        <v>8</v>
      </c>
      <c r="Q1" s="51" t="s">
        <v>9</v>
      </c>
      <c r="R1" s="51" t="s">
        <v>10</v>
      </c>
      <c r="S1" s="51" t="s">
        <v>11</v>
      </c>
      <c r="T1" s="51" t="s">
        <v>12</v>
      </c>
      <c r="U1" s="52" t="s">
        <v>13</v>
      </c>
      <c r="V1" s="51" t="s">
        <v>14</v>
      </c>
      <c r="W1" s="51" t="s">
        <v>15</v>
      </c>
      <c r="X1" s="52" t="s">
        <v>16</v>
      </c>
      <c r="Y1" s="51" t="s">
        <v>17</v>
      </c>
      <c r="Z1" s="51" t="s">
        <v>18</v>
      </c>
      <c r="AA1" s="51" t="s">
        <v>19</v>
      </c>
      <c r="AB1" s="51" t="s">
        <v>88</v>
      </c>
      <c r="AC1" s="51" t="s">
        <v>89</v>
      </c>
      <c r="AD1" s="53" t="s">
        <v>39</v>
      </c>
    </row>
    <row r="2" spans="1:33" ht="15" thickBot="1" x14ac:dyDescent="0.25">
      <c r="A2" s="17">
        <v>601</v>
      </c>
      <c r="B2" s="45">
        <v>9.2881144191476945</v>
      </c>
      <c r="C2" s="67" t="s">
        <v>174</v>
      </c>
      <c r="D2" s="5">
        <v>0.18</v>
      </c>
      <c r="E2" s="5">
        <v>0.1</v>
      </c>
      <c r="F2" s="5">
        <v>0.04</v>
      </c>
      <c r="G2" s="56" t="s">
        <v>134</v>
      </c>
      <c r="H2" s="6">
        <v>-0.01</v>
      </c>
      <c r="I2" s="6">
        <v>-2.29</v>
      </c>
      <c r="J2" s="6">
        <v>0.15</v>
      </c>
      <c r="K2" s="6">
        <v>-4.0999999999999996</v>
      </c>
      <c r="L2" s="5">
        <f t="shared" ref="L2:L33" si="0">SUM(D2:F2)</f>
        <v>0.32</v>
      </c>
      <c r="M2" s="5">
        <v>0.11</v>
      </c>
      <c r="N2" s="5">
        <v>0.16</v>
      </c>
      <c r="O2" s="5">
        <v>0.04</v>
      </c>
      <c r="P2" s="5">
        <f>SUM(M2:O2)</f>
        <v>0.31</v>
      </c>
      <c r="Q2" s="5">
        <v>0.12</v>
      </c>
      <c r="R2" s="6" t="s">
        <v>20</v>
      </c>
      <c r="S2" s="6" t="s">
        <v>20</v>
      </c>
      <c r="T2" s="5">
        <v>0.22</v>
      </c>
      <c r="U2" s="5">
        <f>SUM(Q2:T2)</f>
        <v>0.33999999999999997</v>
      </c>
      <c r="V2" s="6" t="s">
        <v>20</v>
      </c>
      <c r="W2" s="6" t="s">
        <v>20</v>
      </c>
      <c r="X2" s="5">
        <f t="shared" ref="X2:X61" si="1">SUM(V2:W2)</f>
        <v>0</v>
      </c>
      <c r="Y2" s="5">
        <v>0.03</v>
      </c>
      <c r="Z2" s="6">
        <v>0</v>
      </c>
      <c r="AA2" s="6">
        <v>0</v>
      </c>
      <c r="AB2" s="43">
        <f>L2+P2+U2+X2+Y2+Z2</f>
        <v>1</v>
      </c>
      <c r="AC2" s="43">
        <f>U2+X2+Y2</f>
        <v>0.37</v>
      </c>
      <c r="AD2" s="14">
        <f t="shared" ref="AD2:AD65" si="2">L2/P2</f>
        <v>1.032258064516129</v>
      </c>
      <c r="AE2">
        <v>1</v>
      </c>
    </row>
    <row r="3" spans="1:33" ht="15" thickBot="1" x14ac:dyDescent="0.25">
      <c r="A3" s="17">
        <v>602</v>
      </c>
      <c r="B3" s="45">
        <v>9.3201868067717442</v>
      </c>
      <c r="C3" s="67" t="s">
        <v>105</v>
      </c>
      <c r="D3" s="5">
        <v>0.25</v>
      </c>
      <c r="E3" s="5">
        <v>0.12</v>
      </c>
      <c r="F3" s="5">
        <v>0.06</v>
      </c>
      <c r="G3" s="56" t="s">
        <v>134</v>
      </c>
      <c r="H3" s="6">
        <v>-1.29</v>
      </c>
      <c r="I3" s="6">
        <v>-5.46</v>
      </c>
      <c r="J3" s="6"/>
      <c r="K3" s="6"/>
      <c r="L3" s="5">
        <f t="shared" si="0"/>
        <v>0.43</v>
      </c>
      <c r="M3" s="5">
        <v>0.12</v>
      </c>
      <c r="N3" s="5">
        <v>0.21</v>
      </c>
      <c r="O3" s="5">
        <v>0.03</v>
      </c>
      <c r="P3" s="5">
        <f t="shared" ref="P3:P61" si="3">SUM(M3:O3)</f>
        <v>0.36</v>
      </c>
      <c r="Q3" s="5">
        <v>0.18</v>
      </c>
      <c r="R3" s="6" t="s">
        <v>20</v>
      </c>
      <c r="S3" s="6" t="s">
        <v>20</v>
      </c>
      <c r="T3" s="6" t="s">
        <v>20</v>
      </c>
      <c r="U3" s="5">
        <f t="shared" ref="U3:U66" si="4">SUM(Q3:T3)</f>
        <v>0.18</v>
      </c>
      <c r="V3" s="6" t="s">
        <v>20</v>
      </c>
      <c r="W3" s="6" t="s">
        <v>20</v>
      </c>
      <c r="X3" s="5">
        <f t="shared" si="1"/>
        <v>0</v>
      </c>
      <c r="Y3" s="5">
        <v>0.03</v>
      </c>
      <c r="Z3" s="6">
        <v>0</v>
      </c>
      <c r="AA3" s="6">
        <v>0</v>
      </c>
      <c r="AB3" s="43">
        <f>AA3+L3+P3+U3+X3+Y3+Z3</f>
        <v>1</v>
      </c>
      <c r="AC3" s="43">
        <f t="shared" ref="AC3:AC66" si="5">U3+X3+Y3</f>
        <v>0.21</v>
      </c>
      <c r="AD3" s="14">
        <f t="shared" si="2"/>
        <v>1.1944444444444444</v>
      </c>
      <c r="AE3">
        <v>2</v>
      </c>
    </row>
    <row r="4" spans="1:33" ht="15" thickBot="1" x14ac:dyDescent="0.25">
      <c r="A4" s="17">
        <v>603</v>
      </c>
      <c r="B4" s="45">
        <v>11.416311446833236</v>
      </c>
      <c r="C4" s="67" t="s">
        <v>135</v>
      </c>
      <c r="D4" s="5">
        <v>0.22</v>
      </c>
      <c r="E4" s="5">
        <v>0.13</v>
      </c>
      <c r="F4" s="5">
        <v>0.04</v>
      </c>
      <c r="G4" s="56" t="s">
        <v>136</v>
      </c>
      <c r="H4" s="6">
        <v>-1.56</v>
      </c>
      <c r="I4" s="6">
        <v>-5.26</v>
      </c>
      <c r="J4" s="6"/>
      <c r="K4" s="6"/>
      <c r="L4" s="5">
        <f t="shared" si="0"/>
        <v>0.38999999999999996</v>
      </c>
      <c r="M4" s="5">
        <v>0.11</v>
      </c>
      <c r="N4" s="5">
        <v>0.18</v>
      </c>
      <c r="O4" s="6" t="s">
        <v>20</v>
      </c>
      <c r="P4" s="5">
        <f>SUM(M4:O4)</f>
        <v>0.28999999999999998</v>
      </c>
      <c r="Q4" s="5">
        <v>0.28999999999999998</v>
      </c>
      <c r="R4" s="6" t="s">
        <v>20</v>
      </c>
      <c r="S4" s="6" t="s">
        <v>20</v>
      </c>
      <c r="T4" s="6" t="s">
        <v>20</v>
      </c>
      <c r="U4" s="5">
        <f t="shared" si="4"/>
        <v>0.28999999999999998</v>
      </c>
      <c r="V4" s="6" t="s">
        <v>20</v>
      </c>
      <c r="W4" s="6" t="s">
        <v>20</v>
      </c>
      <c r="X4" s="5">
        <f t="shared" si="1"/>
        <v>0</v>
      </c>
      <c r="Y4" s="5">
        <v>0.02</v>
      </c>
      <c r="Z4" s="6">
        <v>0</v>
      </c>
      <c r="AA4" s="5">
        <v>0.02</v>
      </c>
      <c r="AB4" s="43">
        <f t="shared" ref="AB4:AB68" si="6">AA4+L4+P4+U4+X4+Y4+Z4</f>
        <v>1.01</v>
      </c>
      <c r="AC4" s="43">
        <f t="shared" si="5"/>
        <v>0.31</v>
      </c>
      <c r="AD4" s="14">
        <f t="shared" si="2"/>
        <v>1.3448275862068966</v>
      </c>
      <c r="AE4">
        <v>3</v>
      </c>
    </row>
    <row r="5" spans="1:33" ht="15" thickBot="1" x14ac:dyDescent="0.25">
      <c r="A5" s="17">
        <v>604</v>
      </c>
      <c r="B5" s="45">
        <v>11.650519465427076</v>
      </c>
      <c r="C5" s="67" t="s">
        <v>105</v>
      </c>
      <c r="D5" s="5">
        <v>0.23</v>
      </c>
      <c r="E5" s="5">
        <v>0.13</v>
      </c>
      <c r="F5" s="5">
        <v>0.04</v>
      </c>
      <c r="G5" s="56" t="s">
        <v>136</v>
      </c>
      <c r="H5" s="6">
        <v>-0.27</v>
      </c>
      <c r="I5" s="6">
        <v>0.2</v>
      </c>
      <c r="J5" s="6">
        <v>-1.53</v>
      </c>
      <c r="K5" s="6">
        <v>-1.64</v>
      </c>
      <c r="L5" s="5">
        <f t="shared" si="0"/>
        <v>0.39999999999999997</v>
      </c>
      <c r="M5" s="5">
        <v>0.09</v>
      </c>
      <c r="N5" s="5">
        <v>0.16</v>
      </c>
      <c r="O5" s="6" t="s">
        <v>20</v>
      </c>
      <c r="P5" s="5">
        <f t="shared" si="3"/>
        <v>0.25</v>
      </c>
      <c r="Q5" s="5">
        <v>0.09</v>
      </c>
      <c r="R5" s="6" t="s">
        <v>20</v>
      </c>
      <c r="S5" s="5">
        <v>0.08</v>
      </c>
      <c r="T5" s="5">
        <v>0.12</v>
      </c>
      <c r="U5" s="5">
        <f t="shared" si="4"/>
        <v>0.28999999999999998</v>
      </c>
      <c r="V5" s="6" t="s">
        <v>20</v>
      </c>
      <c r="W5" s="6" t="s">
        <v>20</v>
      </c>
      <c r="X5" s="5">
        <f t="shared" si="1"/>
        <v>0</v>
      </c>
      <c r="Y5" s="5">
        <v>0.03</v>
      </c>
      <c r="Z5" s="6">
        <v>0</v>
      </c>
      <c r="AA5" s="5">
        <v>0.04</v>
      </c>
      <c r="AB5" s="43">
        <f t="shared" si="6"/>
        <v>1.01</v>
      </c>
      <c r="AC5" s="43">
        <f t="shared" si="5"/>
        <v>0.31999999999999995</v>
      </c>
      <c r="AD5" s="14">
        <f t="shared" si="2"/>
        <v>1.5999999999999999</v>
      </c>
      <c r="AE5">
        <v>4</v>
      </c>
    </row>
    <row r="6" spans="1:33" ht="15" thickBot="1" x14ac:dyDescent="0.25">
      <c r="A6" s="17">
        <v>605</v>
      </c>
      <c r="B6" s="45">
        <v>11.873281812899476</v>
      </c>
      <c r="C6" s="67" t="s">
        <v>175</v>
      </c>
      <c r="D6" s="5">
        <v>0.27</v>
      </c>
      <c r="E6" s="5">
        <v>0.14000000000000001</v>
      </c>
      <c r="F6" s="5">
        <v>0.04</v>
      </c>
      <c r="G6" s="56" t="s">
        <v>136</v>
      </c>
      <c r="H6" s="6">
        <v>-1.22</v>
      </c>
      <c r="I6" s="6">
        <v>-7.84</v>
      </c>
      <c r="J6" s="6"/>
      <c r="K6" s="6"/>
      <c r="L6" s="5">
        <f t="shared" si="0"/>
        <v>0.45</v>
      </c>
      <c r="M6" s="5">
        <v>0.13</v>
      </c>
      <c r="N6" s="5">
        <v>0.27</v>
      </c>
      <c r="O6" s="6" t="s">
        <v>20</v>
      </c>
      <c r="P6" s="5">
        <f t="shared" si="3"/>
        <v>0.4</v>
      </c>
      <c r="Q6" s="5">
        <v>0.08</v>
      </c>
      <c r="R6" s="6" t="s">
        <v>20</v>
      </c>
      <c r="S6" s="6" t="s">
        <v>20</v>
      </c>
      <c r="T6" s="6" t="s">
        <v>20</v>
      </c>
      <c r="U6" s="5">
        <f t="shared" si="4"/>
        <v>0.08</v>
      </c>
      <c r="V6" s="6" t="s">
        <v>20</v>
      </c>
      <c r="W6" s="6" t="s">
        <v>20</v>
      </c>
      <c r="X6" s="5">
        <f t="shared" si="1"/>
        <v>0</v>
      </c>
      <c r="Y6" s="5">
        <v>0.04</v>
      </c>
      <c r="Z6" s="6">
        <v>0</v>
      </c>
      <c r="AA6" s="5">
        <v>0.03</v>
      </c>
      <c r="AB6" s="43">
        <f t="shared" si="6"/>
        <v>1</v>
      </c>
      <c r="AC6" s="43">
        <f t="shared" si="5"/>
        <v>0.12</v>
      </c>
      <c r="AD6" s="14">
        <f t="shared" si="2"/>
        <v>1.125</v>
      </c>
      <c r="AE6">
        <v>5</v>
      </c>
    </row>
    <row r="7" spans="1:33" ht="15" thickBot="1" x14ac:dyDescent="0.25">
      <c r="A7" s="17">
        <v>606</v>
      </c>
      <c r="B7" s="45">
        <v>11.59750853630776</v>
      </c>
      <c r="C7" s="67" t="s">
        <v>105</v>
      </c>
      <c r="D7" s="5">
        <v>0.21</v>
      </c>
      <c r="E7" s="5">
        <v>0.11</v>
      </c>
      <c r="F7" s="5">
        <v>0.04</v>
      </c>
      <c r="G7" s="56" t="s">
        <v>137</v>
      </c>
      <c r="H7" s="6">
        <v>-0.63</v>
      </c>
      <c r="I7" s="6">
        <v>-3.7</v>
      </c>
      <c r="J7" s="6">
        <v>-1.63</v>
      </c>
      <c r="K7" s="6">
        <v>-2.72</v>
      </c>
      <c r="L7" s="5">
        <f t="shared" si="0"/>
        <v>0.36</v>
      </c>
      <c r="M7" s="5">
        <v>0.09</v>
      </c>
      <c r="N7" s="5">
        <v>0.25</v>
      </c>
      <c r="O7" s="6" t="s">
        <v>20</v>
      </c>
      <c r="P7" s="5">
        <f t="shared" si="3"/>
        <v>0.33999999999999997</v>
      </c>
      <c r="Q7" s="5">
        <v>0.17</v>
      </c>
      <c r="R7" s="6" t="s">
        <v>20</v>
      </c>
      <c r="S7" s="5">
        <v>7.0000000000000007E-2</v>
      </c>
      <c r="T7" s="6" t="s">
        <v>20</v>
      </c>
      <c r="U7" s="5">
        <f t="shared" si="4"/>
        <v>0.24000000000000002</v>
      </c>
      <c r="V7" s="6" t="s">
        <v>20</v>
      </c>
      <c r="W7" s="6" t="s">
        <v>20</v>
      </c>
      <c r="X7" s="5">
        <f t="shared" si="1"/>
        <v>0</v>
      </c>
      <c r="Y7" s="5">
        <v>0.03</v>
      </c>
      <c r="Z7" s="6">
        <v>0</v>
      </c>
      <c r="AA7" s="5">
        <v>0.04</v>
      </c>
      <c r="AB7" s="43">
        <f t="shared" si="6"/>
        <v>1.01</v>
      </c>
      <c r="AC7" s="43">
        <f t="shared" si="5"/>
        <v>0.27</v>
      </c>
      <c r="AD7" s="14">
        <f t="shared" si="2"/>
        <v>1.0588235294117647</v>
      </c>
      <c r="AE7">
        <v>6</v>
      </c>
    </row>
    <row r="8" spans="1:33" ht="15" thickBot="1" x14ac:dyDescent="0.25">
      <c r="A8" s="17">
        <v>607</v>
      </c>
      <c r="B8" s="45">
        <v>11.76375028454359</v>
      </c>
      <c r="C8" s="67" t="s">
        <v>135</v>
      </c>
      <c r="D8" s="5">
        <v>0.18</v>
      </c>
      <c r="E8" s="5">
        <v>0.14000000000000001</v>
      </c>
      <c r="F8" s="5">
        <v>0.03</v>
      </c>
      <c r="G8" s="56" t="s">
        <v>137</v>
      </c>
      <c r="H8" s="6">
        <v>-0.61</v>
      </c>
      <c r="I8" s="6">
        <v>-2.25</v>
      </c>
      <c r="J8" s="6">
        <v>-1.1599999999999999</v>
      </c>
      <c r="K8" s="6">
        <v>-0.27</v>
      </c>
      <c r="L8" s="5">
        <f t="shared" si="0"/>
        <v>0.35</v>
      </c>
      <c r="M8" s="5">
        <v>0.09</v>
      </c>
      <c r="N8" s="5">
        <v>0.18</v>
      </c>
      <c r="O8" s="6" t="s">
        <v>20</v>
      </c>
      <c r="P8" s="5">
        <f t="shared" si="3"/>
        <v>0.27</v>
      </c>
      <c r="Q8" s="5">
        <v>0.1</v>
      </c>
      <c r="R8" s="6" t="s">
        <v>20</v>
      </c>
      <c r="S8" s="5">
        <v>0.24</v>
      </c>
      <c r="T8" s="6" t="s">
        <v>20</v>
      </c>
      <c r="U8" s="5">
        <f t="shared" si="4"/>
        <v>0.33999999999999997</v>
      </c>
      <c r="V8" s="6" t="s">
        <v>20</v>
      </c>
      <c r="W8" s="6" t="s">
        <v>20</v>
      </c>
      <c r="X8" s="5">
        <f t="shared" si="1"/>
        <v>0</v>
      </c>
      <c r="Y8" s="5">
        <v>0.03</v>
      </c>
      <c r="Z8" s="6">
        <v>0</v>
      </c>
      <c r="AA8" s="5">
        <v>0.02</v>
      </c>
      <c r="AB8" s="43">
        <f t="shared" si="6"/>
        <v>1.01</v>
      </c>
      <c r="AC8" s="43">
        <f t="shared" si="5"/>
        <v>0.37</v>
      </c>
      <c r="AD8" s="14">
        <f t="shared" si="2"/>
        <v>1.2962962962962961</v>
      </c>
      <c r="AE8">
        <v>7</v>
      </c>
    </row>
    <row r="9" spans="1:33" ht="15" thickBot="1" x14ac:dyDescent="0.25">
      <c r="A9" s="17">
        <v>608</v>
      </c>
      <c r="B9" s="45">
        <v>12.321956521739128</v>
      </c>
      <c r="C9" s="67" t="s">
        <v>135</v>
      </c>
      <c r="D9" s="5">
        <v>0.21</v>
      </c>
      <c r="E9" s="5">
        <v>0.11</v>
      </c>
      <c r="F9" s="5">
        <v>0.04</v>
      </c>
      <c r="G9" s="56" t="s">
        <v>137</v>
      </c>
      <c r="H9" s="6">
        <v>1.01</v>
      </c>
      <c r="I9" s="6">
        <v>-3.05</v>
      </c>
      <c r="J9" s="6">
        <v>0.2</v>
      </c>
      <c r="K9" s="6">
        <v>-2.11</v>
      </c>
      <c r="L9" s="5">
        <f t="shared" si="0"/>
        <v>0.36</v>
      </c>
      <c r="M9" s="5">
        <v>0.11</v>
      </c>
      <c r="N9" s="5">
        <v>0.14000000000000001</v>
      </c>
      <c r="O9" s="5">
        <v>0.04</v>
      </c>
      <c r="P9" s="5">
        <f t="shared" si="3"/>
        <v>0.28999999999999998</v>
      </c>
      <c r="Q9" s="5">
        <v>0.18</v>
      </c>
      <c r="R9" s="6" t="s">
        <v>20</v>
      </c>
      <c r="S9" s="5">
        <v>0.11</v>
      </c>
      <c r="T9" s="6" t="s">
        <v>20</v>
      </c>
      <c r="U9" s="5">
        <f t="shared" si="4"/>
        <v>0.28999999999999998</v>
      </c>
      <c r="V9" s="6" t="s">
        <v>20</v>
      </c>
      <c r="W9" s="6" t="s">
        <v>20</v>
      </c>
      <c r="X9" s="5">
        <f t="shared" si="1"/>
        <v>0</v>
      </c>
      <c r="Y9" s="5">
        <v>0.02</v>
      </c>
      <c r="Z9" s="6">
        <v>0</v>
      </c>
      <c r="AA9" s="5">
        <v>0.03</v>
      </c>
      <c r="AB9" s="43">
        <f t="shared" si="6"/>
        <v>0.99</v>
      </c>
      <c r="AC9" s="43">
        <f t="shared" si="5"/>
        <v>0.31</v>
      </c>
      <c r="AD9" s="14">
        <f t="shared" si="2"/>
        <v>1.2413793103448276</v>
      </c>
      <c r="AE9">
        <v>8</v>
      </c>
      <c r="AF9" s="18" t="s">
        <v>47</v>
      </c>
      <c r="AG9">
        <f>500/28</f>
        <v>17.857142857142858</v>
      </c>
    </row>
    <row r="10" spans="1:33" ht="15" thickBot="1" x14ac:dyDescent="0.25">
      <c r="A10" s="17">
        <v>609</v>
      </c>
      <c r="B10" s="45">
        <v>10.943370134304574</v>
      </c>
      <c r="C10" s="67" t="s">
        <v>175</v>
      </c>
      <c r="D10" s="5">
        <v>0.26</v>
      </c>
      <c r="E10" s="5">
        <v>0.12</v>
      </c>
      <c r="F10" s="5">
        <v>0.04</v>
      </c>
      <c r="G10" s="56" t="s">
        <v>138</v>
      </c>
      <c r="H10" s="6">
        <v>-2.25</v>
      </c>
      <c r="I10" s="6">
        <v>-5.78</v>
      </c>
      <c r="J10" s="6"/>
      <c r="K10" s="6"/>
      <c r="L10" s="5">
        <f t="shared" si="0"/>
        <v>0.42</v>
      </c>
      <c r="M10" s="5">
        <v>0.11</v>
      </c>
      <c r="N10" s="5">
        <v>0.19</v>
      </c>
      <c r="O10" s="5">
        <v>0.05</v>
      </c>
      <c r="P10" s="5">
        <f t="shared" si="3"/>
        <v>0.35</v>
      </c>
      <c r="Q10" s="5">
        <v>0.18</v>
      </c>
      <c r="R10" s="6" t="s">
        <v>20</v>
      </c>
      <c r="S10" s="6" t="s">
        <v>20</v>
      </c>
      <c r="T10" s="6" t="s">
        <v>20</v>
      </c>
      <c r="U10" s="5">
        <f t="shared" si="4"/>
        <v>0.18</v>
      </c>
      <c r="V10" s="6" t="s">
        <v>20</v>
      </c>
      <c r="W10" s="6" t="s">
        <v>20</v>
      </c>
      <c r="X10" s="5">
        <f t="shared" si="1"/>
        <v>0</v>
      </c>
      <c r="Y10" s="5">
        <v>0.03</v>
      </c>
      <c r="Z10" s="6">
        <v>0</v>
      </c>
      <c r="AA10" s="5">
        <v>0.02</v>
      </c>
      <c r="AB10" s="43">
        <f t="shared" si="6"/>
        <v>1</v>
      </c>
      <c r="AC10" s="43">
        <f t="shared" si="5"/>
        <v>0.21</v>
      </c>
      <c r="AD10" s="14">
        <f t="shared" si="2"/>
        <v>1.2</v>
      </c>
      <c r="AE10">
        <v>9</v>
      </c>
    </row>
    <row r="11" spans="1:33" ht="15" thickBot="1" x14ac:dyDescent="0.25">
      <c r="A11" s="17">
        <v>610</v>
      </c>
      <c r="B11" s="45">
        <v>10.992937628044615</v>
      </c>
      <c r="C11" s="67" t="s">
        <v>105</v>
      </c>
      <c r="D11" s="5">
        <v>0.17</v>
      </c>
      <c r="E11" s="5">
        <v>0.1</v>
      </c>
      <c r="F11" s="5">
        <v>0.03</v>
      </c>
      <c r="G11" s="56" t="s">
        <v>138</v>
      </c>
      <c r="H11" s="6">
        <v>-0.27</v>
      </c>
      <c r="I11" s="6">
        <v>-2.72</v>
      </c>
      <c r="J11" s="6">
        <v>-7.0000000000000007E-2</v>
      </c>
      <c r="K11" s="6">
        <v>-3.48</v>
      </c>
      <c r="L11" s="5">
        <f t="shared" si="0"/>
        <v>0.30000000000000004</v>
      </c>
      <c r="M11" s="5">
        <v>7.0000000000000007E-2</v>
      </c>
      <c r="N11" s="5">
        <v>0.24</v>
      </c>
      <c r="O11" s="6" t="s">
        <v>20</v>
      </c>
      <c r="P11" s="5">
        <f t="shared" si="3"/>
        <v>0.31</v>
      </c>
      <c r="Q11" s="5">
        <v>0.18</v>
      </c>
      <c r="R11" s="6" t="s">
        <v>20</v>
      </c>
      <c r="S11" s="5">
        <v>0.14000000000000001</v>
      </c>
      <c r="T11" s="6" t="s">
        <v>20</v>
      </c>
      <c r="U11" s="5">
        <f t="shared" si="4"/>
        <v>0.32</v>
      </c>
      <c r="V11" s="6" t="s">
        <v>20</v>
      </c>
      <c r="W11" s="6" t="s">
        <v>20</v>
      </c>
      <c r="X11" s="5">
        <f t="shared" si="1"/>
        <v>0</v>
      </c>
      <c r="Y11" s="5">
        <v>0.03</v>
      </c>
      <c r="Z11" s="6">
        <v>0</v>
      </c>
      <c r="AA11" s="5">
        <v>0.04</v>
      </c>
      <c r="AB11" s="43">
        <f t="shared" si="6"/>
        <v>1</v>
      </c>
      <c r="AC11" s="43">
        <f t="shared" si="5"/>
        <v>0.35</v>
      </c>
      <c r="AD11" s="14">
        <f t="shared" si="2"/>
        <v>0.96774193548387111</v>
      </c>
      <c r="AE11">
        <v>10</v>
      </c>
    </row>
    <row r="12" spans="1:33" ht="15" thickBot="1" x14ac:dyDescent="0.25">
      <c r="A12" s="17" t="s">
        <v>22</v>
      </c>
      <c r="B12" s="45">
        <v>11.466497837468699</v>
      </c>
      <c r="C12" s="67" t="s">
        <v>176</v>
      </c>
      <c r="D12" s="5">
        <v>0.25</v>
      </c>
      <c r="E12" s="5">
        <v>0.13</v>
      </c>
      <c r="F12" s="5">
        <v>0.03</v>
      </c>
      <c r="G12" s="56" t="s">
        <v>138</v>
      </c>
      <c r="H12" s="6">
        <v>-1.41</v>
      </c>
      <c r="I12" s="6">
        <v>-5.6</v>
      </c>
      <c r="J12" s="5"/>
      <c r="K12" s="5"/>
      <c r="L12" s="5">
        <f t="shared" si="0"/>
        <v>0.41000000000000003</v>
      </c>
      <c r="M12" s="5">
        <v>0.13</v>
      </c>
      <c r="N12" s="5">
        <v>0.17</v>
      </c>
      <c r="O12" s="5">
        <v>0.03</v>
      </c>
      <c r="P12" s="5">
        <f t="shared" si="3"/>
        <v>0.33000000000000007</v>
      </c>
      <c r="Q12" s="5">
        <v>0.21</v>
      </c>
      <c r="R12" s="6" t="s">
        <v>20</v>
      </c>
      <c r="S12" s="6" t="s">
        <v>20</v>
      </c>
      <c r="T12" s="6" t="s">
        <v>20</v>
      </c>
      <c r="U12" s="5">
        <f t="shared" si="4"/>
        <v>0.21</v>
      </c>
      <c r="V12" s="6" t="s">
        <v>20</v>
      </c>
      <c r="W12" s="6" t="s">
        <v>20</v>
      </c>
      <c r="X12" s="5">
        <f t="shared" si="1"/>
        <v>0</v>
      </c>
      <c r="Y12" s="5">
        <v>0.03</v>
      </c>
      <c r="Z12" s="6">
        <v>0</v>
      </c>
      <c r="AA12" s="5">
        <v>0.02</v>
      </c>
      <c r="AB12" s="43">
        <f t="shared" si="6"/>
        <v>1</v>
      </c>
      <c r="AC12" s="43">
        <f t="shared" si="5"/>
        <v>0.24</v>
      </c>
      <c r="AD12" s="14">
        <f t="shared" si="2"/>
        <v>1.2424242424242422</v>
      </c>
      <c r="AE12">
        <v>11</v>
      </c>
    </row>
    <row r="13" spans="1:33" ht="15" thickBot="1" x14ac:dyDescent="0.25">
      <c r="A13" s="17">
        <v>611</v>
      </c>
      <c r="B13" s="45">
        <v>11.484418392897791</v>
      </c>
      <c r="C13" s="67" t="s">
        <v>175</v>
      </c>
      <c r="D13" s="5">
        <v>0.27</v>
      </c>
      <c r="E13" s="5">
        <v>0.12</v>
      </c>
      <c r="F13" s="5">
        <v>0.04</v>
      </c>
      <c r="G13" s="56" t="s">
        <v>138</v>
      </c>
      <c r="H13" s="6">
        <v>-1.8</v>
      </c>
      <c r="I13" s="6">
        <v>-6.5</v>
      </c>
      <c r="J13" s="5"/>
      <c r="K13" s="5"/>
      <c r="L13" s="5">
        <f t="shared" si="0"/>
        <v>0.43</v>
      </c>
      <c r="M13" s="5">
        <v>0.14000000000000001</v>
      </c>
      <c r="N13" s="5">
        <v>0.19</v>
      </c>
      <c r="O13" s="6" t="s">
        <v>20</v>
      </c>
      <c r="P13" s="5">
        <f t="shared" si="3"/>
        <v>0.33</v>
      </c>
      <c r="Q13" s="5">
        <v>0.22</v>
      </c>
      <c r="R13" s="6" t="s">
        <v>20</v>
      </c>
      <c r="S13" s="6" t="s">
        <v>20</v>
      </c>
      <c r="T13" s="6" t="s">
        <v>20</v>
      </c>
      <c r="U13" s="5">
        <f t="shared" si="4"/>
        <v>0.22</v>
      </c>
      <c r="V13" s="6" t="s">
        <v>20</v>
      </c>
      <c r="W13" s="6" t="s">
        <v>20</v>
      </c>
      <c r="X13" s="5">
        <f t="shared" si="1"/>
        <v>0</v>
      </c>
      <c r="Y13" s="6">
        <v>0</v>
      </c>
      <c r="Z13" s="6">
        <v>0</v>
      </c>
      <c r="AA13" s="5">
        <v>0.01</v>
      </c>
      <c r="AB13" s="43">
        <f t="shared" si="6"/>
        <v>0.99</v>
      </c>
      <c r="AC13" s="43">
        <f t="shared" si="5"/>
        <v>0.22</v>
      </c>
      <c r="AD13" s="14">
        <f t="shared" si="2"/>
        <v>1.303030303030303</v>
      </c>
      <c r="AE13">
        <v>12</v>
      </c>
    </row>
    <row r="14" spans="1:33" ht="15" thickBot="1" x14ac:dyDescent="0.25">
      <c r="A14" s="17">
        <v>612</v>
      </c>
      <c r="B14" s="45">
        <v>11.644559526519462</v>
      </c>
      <c r="C14" s="67" t="s">
        <v>175</v>
      </c>
      <c r="D14" s="5">
        <v>0.28000000000000003</v>
      </c>
      <c r="E14" s="5">
        <v>0.14000000000000001</v>
      </c>
      <c r="F14" s="5">
        <v>0.03</v>
      </c>
      <c r="G14" s="56" t="s">
        <v>138</v>
      </c>
      <c r="H14" s="6">
        <v>-2.0099999999999998</v>
      </c>
      <c r="I14" s="6">
        <v>-5.25</v>
      </c>
      <c r="J14" s="6">
        <v>-1.1200000000000001</v>
      </c>
      <c r="K14" s="6">
        <v>-6.5</v>
      </c>
      <c r="L14" s="5">
        <f t="shared" si="0"/>
        <v>0.45000000000000007</v>
      </c>
      <c r="M14" s="5">
        <v>0.13</v>
      </c>
      <c r="N14" s="5">
        <v>0.17</v>
      </c>
      <c r="O14" s="5">
        <v>0.02</v>
      </c>
      <c r="P14" s="5">
        <f t="shared" si="3"/>
        <v>0.32000000000000006</v>
      </c>
      <c r="Q14" s="5">
        <v>0.21</v>
      </c>
      <c r="R14" s="6" t="s">
        <v>20</v>
      </c>
      <c r="S14" s="6" t="s">
        <v>20</v>
      </c>
      <c r="T14" s="6" t="s">
        <v>20</v>
      </c>
      <c r="U14" s="5">
        <f t="shared" si="4"/>
        <v>0.21</v>
      </c>
      <c r="V14" s="6" t="s">
        <v>20</v>
      </c>
      <c r="W14" s="6" t="s">
        <v>20</v>
      </c>
      <c r="X14" s="5">
        <f t="shared" si="1"/>
        <v>0</v>
      </c>
      <c r="Y14" s="6">
        <v>0</v>
      </c>
      <c r="Z14" s="6">
        <v>0</v>
      </c>
      <c r="AA14" s="5">
        <v>0.02</v>
      </c>
      <c r="AB14" s="43">
        <f t="shared" si="6"/>
        <v>1.0000000000000002</v>
      </c>
      <c r="AC14" s="43">
        <f t="shared" si="5"/>
        <v>0.21</v>
      </c>
      <c r="AD14" s="14">
        <f t="shared" si="2"/>
        <v>1.40625</v>
      </c>
      <c r="AE14">
        <v>13</v>
      </c>
    </row>
    <row r="15" spans="1:33" ht="15" thickBot="1" x14ac:dyDescent="0.25">
      <c r="A15" s="17">
        <v>613</v>
      </c>
      <c r="B15" s="45">
        <v>11.777247894377417</v>
      </c>
      <c r="C15" s="67" t="s">
        <v>122</v>
      </c>
      <c r="D15" s="5">
        <v>0.18</v>
      </c>
      <c r="E15" s="5">
        <v>0.1</v>
      </c>
      <c r="F15" s="5">
        <v>0.04</v>
      </c>
      <c r="G15" s="56" t="s">
        <v>138</v>
      </c>
      <c r="H15" s="6">
        <v>-0.9</v>
      </c>
      <c r="I15" s="6">
        <v>-1.34</v>
      </c>
      <c r="J15" s="6">
        <v>-1.03</v>
      </c>
      <c r="K15" s="6">
        <v>-1.41</v>
      </c>
      <c r="L15" s="5">
        <f t="shared" si="0"/>
        <v>0.32</v>
      </c>
      <c r="M15" s="5">
        <v>0.09</v>
      </c>
      <c r="N15" s="5">
        <v>0.21</v>
      </c>
      <c r="O15" s="6" t="s">
        <v>20</v>
      </c>
      <c r="P15" s="5">
        <f t="shared" si="3"/>
        <v>0.3</v>
      </c>
      <c r="Q15" s="5">
        <v>7.0000000000000007E-2</v>
      </c>
      <c r="R15" s="6" t="s">
        <v>20</v>
      </c>
      <c r="S15" s="5">
        <v>0.27</v>
      </c>
      <c r="T15" s="6" t="s">
        <v>20</v>
      </c>
      <c r="U15" s="5">
        <f t="shared" si="4"/>
        <v>0.34</v>
      </c>
      <c r="V15" s="6" t="s">
        <v>20</v>
      </c>
      <c r="W15" s="6" t="s">
        <v>20</v>
      </c>
      <c r="X15" s="5">
        <f t="shared" si="1"/>
        <v>0</v>
      </c>
      <c r="Y15" s="6">
        <v>0</v>
      </c>
      <c r="Z15" s="6">
        <v>0</v>
      </c>
      <c r="AA15" s="5">
        <v>0.04</v>
      </c>
      <c r="AB15" s="43">
        <f t="shared" si="6"/>
        <v>1</v>
      </c>
      <c r="AC15" s="43">
        <f t="shared" si="5"/>
        <v>0.34</v>
      </c>
      <c r="AD15" s="14">
        <f t="shared" si="2"/>
        <v>1.0666666666666667</v>
      </c>
      <c r="AE15">
        <v>14</v>
      </c>
    </row>
    <row r="16" spans="1:33" ht="15" thickBot="1" x14ac:dyDescent="0.25">
      <c r="A16" s="17">
        <v>614</v>
      </c>
      <c r="B16" s="45">
        <v>12.429251081265647</v>
      </c>
      <c r="C16" s="67" t="s">
        <v>105</v>
      </c>
      <c r="D16" s="5">
        <v>0.24</v>
      </c>
      <c r="E16" s="5">
        <v>0.09</v>
      </c>
      <c r="F16" s="5">
        <v>7.0000000000000007E-2</v>
      </c>
      <c r="G16" s="56" t="s">
        <v>138</v>
      </c>
      <c r="H16" s="6">
        <v>-1.63</v>
      </c>
      <c r="I16" s="6">
        <v>-4.0999999999999996</v>
      </c>
      <c r="J16" s="6">
        <v>-1.33</v>
      </c>
      <c r="K16" s="6">
        <v>-5.04</v>
      </c>
      <c r="L16" s="5">
        <f t="shared" si="0"/>
        <v>0.39999999999999997</v>
      </c>
      <c r="M16" s="5">
        <v>0.1</v>
      </c>
      <c r="N16" s="5">
        <v>0.19</v>
      </c>
      <c r="O16" s="5">
        <v>0.04</v>
      </c>
      <c r="P16" s="5">
        <f t="shared" si="3"/>
        <v>0.33</v>
      </c>
      <c r="Q16" s="5">
        <v>0.2</v>
      </c>
      <c r="R16" s="6" t="s">
        <v>20</v>
      </c>
      <c r="S16" s="5">
        <v>0.05</v>
      </c>
      <c r="T16" s="6" t="s">
        <v>20</v>
      </c>
      <c r="U16" s="5">
        <f t="shared" si="4"/>
        <v>0.25</v>
      </c>
      <c r="V16" s="6" t="s">
        <v>20</v>
      </c>
      <c r="W16" s="6" t="s">
        <v>20</v>
      </c>
      <c r="X16" s="5">
        <f t="shared" si="1"/>
        <v>0</v>
      </c>
      <c r="Y16" s="6">
        <v>0</v>
      </c>
      <c r="Z16" s="6">
        <v>0</v>
      </c>
      <c r="AA16" s="5">
        <v>0.03</v>
      </c>
      <c r="AB16" s="43">
        <f t="shared" si="6"/>
        <v>1.01</v>
      </c>
      <c r="AC16" s="43">
        <f t="shared" si="5"/>
        <v>0.25</v>
      </c>
      <c r="AD16" s="14">
        <f t="shared" si="2"/>
        <v>1.2121212121212119</v>
      </c>
      <c r="AE16">
        <v>15</v>
      </c>
    </row>
    <row r="17" spans="1:31" ht="15" thickBot="1" x14ac:dyDescent="0.25">
      <c r="A17" s="17">
        <v>615</v>
      </c>
      <c r="B17" s="45">
        <v>12.571852947871612</v>
      </c>
      <c r="C17" s="67" t="s">
        <v>122</v>
      </c>
      <c r="D17" s="5">
        <v>0.16</v>
      </c>
      <c r="E17" s="5">
        <v>0.08</v>
      </c>
      <c r="F17" s="5">
        <v>0.03</v>
      </c>
      <c r="G17" s="56" t="s">
        <v>138</v>
      </c>
      <c r="H17" s="6">
        <v>0.33</v>
      </c>
      <c r="I17" s="6">
        <v>-5.42</v>
      </c>
      <c r="J17" s="6"/>
      <c r="K17" s="6"/>
      <c r="L17" s="5">
        <f t="shared" si="0"/>
        <v>0.27</v>
      </c>
      <c r="M17" s="5">
        <v>7.0000000000000007E-2</v>
      </c>
      <c r="N17" s="5">
        <v>0.18</v>
      </c>
      <c r="O17" s="5">
        <v>0.03</v>
      </c>
      <c r="P17" s="5">
        <f t="shared" si="3"/>
        <v>0.28000000000000003</v>
      </c>
      <c r="Q17" s="5">
        <v>0.36</v>
      </c>
      <c r="R17" s="6" t="s">
        <v>20</v>
      </c>
      <c r="S17" s="5">
        <v>0.04</v>
      </c>
      <c r="T17" s="6" t="s">
        <v>20</v>
      </c>
      <c r="U17" s="5">
        <f t="shared" si="4"/>
        <v>0.39999999999999997</v>
      </c>
      <c r="V17" s="6" t="s">
        <v>20</v>
      </c>
      <c r="W17" s="6" t="s">
        <v>20</v>
      </c>
      <c r="X17" s="5">
        <f t="shared" si="1"/>
        <v>0</v>
      </c>
      <c r="Y17" s="5">
        <v>0.03</v>
      </c>
      <c r="Z17" s="6">
        <v>0</v>
      </c>
      <c r="AA17" s="5">
        <v>0.02</v>
      </c>
      <c r="AB17" s="43">
        <f t="shared" si="6"/>
        <v>1</v>
      </c>
      <c r="AC17" s="43">
        <f t="shared" si="5"/>
        <v>0.42999999999999994</v>
      </c>
      <c r="AD17" s="14">
        <f t="shared" si="2"/>
        <v>0.9642857142857143</v>
      </c>
      <c r="AE17">
        <v>16</v>
      </c>
    </row>
    <row r="18" spans="1:31" ht="15" thickBot="1" x14ac:dyDescent="0.25">
      <c r="A18" s="17">
        <v>616</v>
      </c>
      <c r="B18" s="45">
        <v>8.8259478483442635</v>
      </c>
      <c r="C18" s="72" t="s">
        <v>177</v>
      </c>
      <c r="D18" s="5">
        <v>0.34</v>
      </c>
      <c r="E18" s="5">
        <v>0.18</v>
      </c>
      <c r="F18" s="5">
        <v>0.06</v>
      </c>
      <c r="G18" s="56" t="s">
        <v>133</v>
      </c>
      <c r="H18" s="6">
        <v>-1.05</v>
      </c>
      <c r="I18" s="6">
        <v>-10.06</v>
      </c>
      <c r="J18" s="6"/>
      <c r="K18" s="6"/>
      <c r="L18" s="5">
        <f t="shared" si="0"/>
        <v>0.58000000000000007</v>
      </c>
      <c r="M18" s="5">
        <v>0.16</v>
      </c>
      <c r="N18" s="5">
        <v>0.14000000000000001</v>
      </c>
      <c r="O18" s="6" t="s">
        <v>20</v>
      </c>
      <c r="P18" s="5">
        <f t="shared" si="3"/>
        <v>0.30000000000000004</v>
      </c>
      <c r="Q18" s="5">
        <v>0.11</v>
      </c>
      <c r="R18" s="6" t="s">
        <v>20</v>
      </c>
      <c r="S18" s="6" t="s">
        <v>20</v>
      </c>
      <c r="T18" s="6" t="s">
        <v>20</v>
      </c>
      <c r="U18" s="5">
        <f t="shared" si="4"/>
        <v>0.11</v>
      </c>
      <c r="V18" s="6" t="s">
        <v>20</v>
      </c>
      <c r="W18" s="6" t="s">
        <v>20</v>
      </c>
      <c r="X18" s="5">
        <f t="shared" si="1"/>
        <v>0</v>
      </c>
      <c r="Y18" s="6">
        <v>0</v>
      </c>
      <c r="Z18" s="6">
        <v>0</v>
      </c>
      <c r="AA18" s="6">
        <v>0</v>
      </c>
      <c r="AB18" s="43">
        <f t="shared" si="6"/>
        <v>0.9900000000000001</v>
      </c>
      <c r="AC18" s="43">
        <f t="shared" si="5"/>
        <v>0.11</v>
      </c>
      <c r="AD18" s="14">
        <f t="shared" si="2"/>
        <v>1.9333333333333333</v>
      </c>
      <c r="AE18">
        <v>17</v>
      </c>
    </row>
    <row r="19" spans="1:31" ht="15" thickBot="1" x14ac:dyDescent="0.25">
      <c r="A19" s="17">
        <v>624</v>
      </c>
      <c r="B19" s="45">
        <v>8.8175568345323736</v>
      </c>
      <c r="C19" s="8" t="s">
        <v>178</v>
      </c>
      <c r="D19" s="5">
        <v>0.28999999999999998</v>
      </c>
      <c r="E19" s="5">
        <v>0.17</v>
      </c>
      <c r="F19" s="5">
        <v>0.06</v>
      </c>
      <c r="G19" s="56" t="s">
        <v>132</v>
      </c>
      <c r="H19" s="35">
        <v>-2.17</v>
      </c>
      <c r="I19" s="35">
        <v>-9.5500000000000007</v>
      </c>
      <c r="J19" s="36"/>
      <c r="K19" s="36"/>
      <c r="L19" s="5">
        <f t="shared" si="0"/>
        <v>0.52</v>
      </c>
      <c r="M19" s="5">
        <v>0.15</v>
      </c>
      <c r="N19" s="5">
        <v>0.24</v>
      </c>
      <c r="O19" s="6" t="s">
        <v>20</v>
      </c>
      <c r="P19" s="5">
        <f t="shared" si="3"/>
        <v>0.39</v>
      </c>
      <c r="Q19" s="5">
        <v>0.09</v>
      </c>
      <c r="R19" s="6" t="s">
        <v>20</v>
      </c>
      <c r="S19" s="6" t="s">
        <v>20</v>
      </c>
      <c r="T19" s="6" t="s">
        <v>20</v>
      </c>
      <c r="U19" s="5">
        <f t="shared" si="4"/>
        <v>0.09</v>
      </c>
      <c r="V19" s="6" t="s">
        <v>20</v>
      </c>
      <c r="W19" s="6" t="s">
        <v>20</v>
      </c>
      <c r="X19" s="5">
        <f t="shared" si="1"/>
        <v>0</v>
      </c>
      <c r="Y19" s="6">
        <v>0</v>
      </c>
      <c r="Z19" s="6">
        <v>0</v>
      </c>
      <c r="AA19" s="6">
        <v>0</v>
      </c>
      <c r="AB19" s="43">
        <f t="shared" si="6"/>
        <v>1</v>
      </c>
      <c r="AC19" s="43">
        <f t="shared" si="5"/>
        <v>0.09</v>
      </c>
      <c r="AD19" s="14">
        <f t="shared" si="2"/>
        <v>1.3333333333333333</v>
      </c>
      <c r="AE19">
        <v>18</v>
      </c>
    </row>
    <row r="20" spans="1:31" ht="15" thickBot="1" x14ac:dyDescent="0.25">
      <c r="A20" s="17">
        <v>621</v>
      </c>
      <c r="B20" s="45">
        <v>10.969514170040485</v>
      </c>
      <c r="C20" s="8" t="s">
        <v>179</v>
      </c>
      <c r="D20" s="5">
        <v>0.3</v>
      </c>
      <c r="E20" s="5">
        <v>0.17</v>
      </c>
      <c r="F20" s="33">
        <v>7.0000000000000007E-2</v>
      </c>
      <c r="G20" s="56" t="s">
        <v>130</v>
      </c>
      <c r="H20" s="40">
        <v>-4.51</v>
      </c>
      <c r="I20" s="40">
        <v>-8.3000000000000007</v>
      </c>
      <c r="J20" s="38"/>
      <c r="K20" s="38"/>
      <c r="L20" s="5">
        <f t="shared" si="0"/>
        <v>0.54</v>
      </c>
      <c r="M20" s="5">
        <v>7.0000000000000007E-2</v>
      </c>
      <c r="N20" s="5">
        <v>7.0000000000000007E-2</v>
      </c>
      <c r="O20" s="6" t="s">
        <v>20</v>
      </c>
      <c r="P20" s="5">
        <f t="shared" si="3"/>
        <v>0.14000000000000001</v>
      </c>
      <c r="Q20" s="5">
        <v>0.32</v>
      </c>
      <c r="R20" s="6" t="s">
        <v>20</v>
      </c>
      <c r="S20" s="6" t="s">
        <v>20</v>
      </c>
      <c r="T20" s="6" t="s">
        <v>20</v>
      </c>
      <c r="U20" s="5">
        <f t="shared" si="4"/>
        <v>0.32</v>
      </c>
      <c r="V20" s="6" t="s">
        <v>20</v>
      </c>
      <c r="W20" s="6" t="s">
        <v>20</v>
      </c>
      <c r="X20" s="5">
        <f t="shared" si="1"/>
        <v>0</v>
      </c>
      <c r="Y20" s="6">
        <v>0</v>
      </c>
      <c r="Z20" s="6">
        <v>0</v>
      </c>
      <c r="AA20" s="5">
        <v>0.01</v>
      </c>
      <c r="AB20" s="43">
        <f t="shared" si="6"/>
        <v>1.01</v>
      </c>
      <c r="AC20" s="43">
        <f t="shared" si="5"/>
        <v>0.32</v>
      </c>
      <c r="AD20" s="14">
        <f t="shared" si="2"/>
        <v>3.8571428571428572</v>
      </c>
      <c r="AE20">
        <v>19</v>
      </c>
    </row>
    <row r="21" spans="1:31" ht="15" thickBot="1" x14ac:dyDescent="0.25">
      <c r="A21" s="17">
        <v>625</v>
      </c>
      <c r="B21" s="45">
        <v>10.701654676258993</v>
      </c>
      <c r="C21" s="8" t="s">
        <v>180</v>
      </c>
      <c r="D21" s="5">
        <v>0.4</v>
      </c>
      <c r="E21" s="5">
        <v>0.15</v>
      </c>
      <c r="F21" s="33">
        <v>0.06</v>
      </c>
      <c r="G21" s="56" t="s">
        <v>132</v>
      </c>
      <c r="H21" s="40">
        <v>-1.93</v>
      </c>
      <c r="I21" s="40">
        <v>-10.39</v>
      </c>
      <c r="J21" s="38"/>
      <c r="K21" s="38"/>
      <c r="L21" s="5">
        <f t="shared" si="0"/>
        <v>0.6100000000000001</v>
      </c>
      <c r="M21" s="5">
        <v>0.12</v>
      </c>
      <c r="N21" s="5">
        <v>0.17</v>
      </c>
      <c r="O21" s="6" t="s">
        <v>20</v>
      </c>
      <c r="P21" s="5">
        <f t="shared" si="3"/>
        <v>0.29000000000000004</v>
      </c>
      <c r="Q21" s="5">
        <v>0.09</v>
      </c>
      <c r="R21" s="6" t="s">
        <v>20</v>
      </c>
      <c r="S21" s="6" t="s">
        <v>20</v>
      </c>
      <c r="T21" s="6" t="s">
        <v>20</v>
      </c>
      <c r="U21" s="5">
        <f t="shared" si="4"/>
        <v>0.09</v>
      </c>
      <c r="V21" s="6" t="s">
        <v>20</v>
      </c>
      <c r="W21" s="6" t="s">
        <v>20</v>
      </c>
      <c r="X21" s="5">
        <f t="shared" si="1"/>
        <v>0</v>
      </c>
      <c r="Y21" s="6">
        <v>0</v>
      </c>
      <c r="Z21" s="6">
        <v>0</v>
      </c>
      <c r="AA21" s="6">
        <v>0</v>
      </c>
      <c r="AB21" s="43">
        <f t="shared" si="6"/>
        <v>0.9900000000000001</v>
      </c>
      <c r="AC21" s="43">
        <f t="shared" si="5"/>
        <v>0.09</v>
      </c>
      <c r="AD21" s="14">
        <f t="shared" si="2"/>
        <v>2.103448275862069</v>
      </c>
      <c r="AE21">
        <v>20</v>
      </c>
    </row>
    <row r="22" spans="1:31" ht="15" thickBot="1" x14ac:dyDescent="0.25">
      <c r="A22" s="17">
        <v>622</v>
      </c>
      <c r="B22" s="45">
        <v>11.797836707152495</v>
      </c>
      <c r="C22" s="8" t="s">
        <v>124</v>
      </c>
      <c r="D22" s="5">
        <v>0.25</v>
      </c>
      <c r="E22" s="5">
        <v>0.17</v>
      </c>
      <c r="F22" s="33">
        <v>0.08</v>
      </c>
      <c r="G22" s="56" t="s">
        <v>130</v>
      </c>
      <c r="H22" s="40">
        <v>-4.0199999999999996</v>
      </c>
      <c r="I22" s="40">
        <v>-11.46</v>
      </c>
      <c r="J22" s="38"/>
      <c r="K22" s="38"/>
      <c r="L22" s="5">
        <f t="shared" si="0"/>
        <v>0.5</v>
      </c>
      <c r="M22" s="5">
        <v>0.08</v>
      </c>
      <c r="N22" s="5">
        <v>0.12</v>
      </c>
      <c r="O22" s="6" t="s">
        <v>20</v>
      </c>
      <c r="P22" s="5">
        <f t="shared" si="3"/>
        <v>0.2</v>
      </c>
      <c r="Q22" s="5">
        <v>0.3</v>
      </c>
      <c r="R22" s="6" t="s">
        <v>20</v>
      </c>
      <c r="S22" s="6" t="s">
        <v>20</v>
      </c>
      <c r="T22" s="6" t="s">
        <v>20</v>
      </c>
      <c r="U22" s="5">
        <f t="shared" si="4"/>
        <v>0.3</v>
      </c>
      <c r="V22" s="6" t="s">
        <v>20</v>
      </c>
      <c r="W22" s="6" t="s">
        <v>20</v>
      </c>
      <c r="X22" s="5">
        <f t="shared" si="1"/>
        <v>0</v>
      </c>
      <c r="Y22" s="6">
        <v>0</v>
      </c>
      <c r="Z22" s="6">
        <v>0</v>
      </c>
      <c r="AA22" s="6">
        <v>0</v>
      </c>
      <c r="AB22" s="43">
        <f t="shared" si="6"/>
        <v>1</v>
      </c>
      <c r="AC22" s="43">
        <f t="shared" si="5"/>
        <v>0.3</v>
      </c>
      <c r="AD22" s="14">
        <f t="shared" si="2"/>
        <v>2.5</v>
      </c>
      <c r="AE22">
        <v>21</v>
      </c>
    </row>
    <row r="23" spans="1:31" ht="15" thickBot="1" x14ac:dyDescent="0.25">
      <c r="A23" s="17">
        <v>618</v>
      </c>
      <c r="B23" s="45">
        <v>12.584221686746986</v>
      </c>
      <c r="C23" s="8" t="s">
        <v>120</v>
      </c>
      <c r="D23" s="5">
        <v>0.39</v>
      </c>
      <c r="E23" s="5">
        <v>0.2</v>
      </c>
      <c r="F23" s="33">
        <v>0.08</v>
      </c>
      <c r="G23" s="56" t="s">
        <v>131</v>
      </c>
      <c r="H23" s="40">
        <v>-7.49</v>
      </c>
      <c r="I23" s="40">
        <v>-8.5299999999999994</v>
      </c>
      <c r="J23" s="38"/>
      <c r="K23" s="38"/>
      <c r="L23" s="5">
        <f t="shared" si="0"/>
        <v>0.67</v>
      </c>
      <c r="M23" s="5">
        <v>0.06</v>
      </c>
      <c r="N23" s="5">
        <v>0.09</v>
      </c>
      <c r="O23" s="6" t="s">
        <v>20</v>
      </c>
      <c r="P23" s="5">
        <f t="shared" si="3"/>
        <v>0.15</v>
      </c>
      <c r="Q23" s="5">
        <v>0.17</v>
      </c>
      <c r="R23" s="6" t="s">
        <v>20</v>
      </c>
      <c r="S23" s="6" t="s">
        <v>20</v>
      </c>
      <c r="T23" s="6" t="s">
        <v>20</v>
      </c>
      <c r="U23" s="5">
        <f t="shared" si="4"/>
        <v>0.17</v>
      </c>
      <c r="V23" s="6" t="s">
        <v>20</v>
      </c>
      <c r="W23" s="6" t="s">
        <v>20</v>
      </c>
      <c r="X23" s="5">
        <f t="shared" si="1"/>
        <v>0</v>
      </c>
      <c r="Y23" s="6">
        <v>0</v>
      </c>
      <c r="Z23" s="6">
        <v>0</v>
      </c>
      <c r="AA23" s="5">
        <v>0.01</v>
      </c>
      <c r="AB23" s="43">
        <f t="shared" si="6"/>
        <v>1</v>
      </c>
      <c r="AC23" s="43">
        <f t="shared" si="5"/>
        <v>0.17</v>
      </c>
      <c r="AD23" s="14">
        <f t="shared" si="2"/>
        <v>4.4666666666666668</v>
      </c>
      <c r="AE23">
        <v>22</v>
      </c>
    </row>
    <row r="24" spans="1:31" ht="15" thickBot="1" x14ac:dyDescent="0.25">
      <c r="A24" s="17">
        <v>623</v>
      </c>
      <c r="B24" s="45">
        <v>12.216564102564103</v>
      </c>
      <c r="C24" s="8" t="s">
        <v>100</v>
      </c>
      <c r="D24" s="5">
        <v>0.3</v>
      </c>
      <c r="E24" s="5">
        <v>0.12</v>
      </c>
      <c r="F24" s="33">
        <v>0.05</v>
      </c>
      <c r="G24" s="56" t="s">
        <v>130</v>
      </c>
      <c r="H24" s="40">
        <v>-3.9</v>
      </c>
      <c r="I24" s="40">
        <v>-9.7899999999999991</v>
      </c>
      <c r="J24" s="38"/>
      <c r="K24" s="38"/>
      <c r="L24" s="5">
        <f t="shared" si="0"/>
        <v>0.47</v>
      </c>
      <c r="M24" s="5">
        <v>0.1</v>
      </c>
      <c r="N24" s="5">
        <v>0.12</v>
      </c>
      <c r="O24" s="6" t="s">
        <v>20</v>
      </c>
      <c r="P24" s="5">
        <f t="shared" si="3"/>
        <v>0.22</v>
      </c>
      <c r="Q24" s="5">
        <v>0.31</v>
      </c>
      <c r="R24" s="6" t="s">
        <v>20</v>
      </c>
      <c r="S24" s="6" t="s">
        <v>20</v>
      </c>
      <c r="T24" s="6" t="s">
        <v>20</v>
      </c>
      <c r="U24" s="5">
        <f t="shared" si="4"/>
        <v>0.31</v>
      </c>
      <c r="V24" s="6" t="s">
        <v>20</v>
      </c>
      <c r="W24" s="6" t="s">
        <v>20</v>
      </c>
      <c r="X24" s="5">
        <f t="shared" si="1"/>
        <v>0</v>
      </c>
      <c r="Y24" s="6">
        <v>0</v>
      </c>
      <c r="Z24" s="6">
        <v>0</v>
      </c>
      <c r="AA24" s="5">
        <v>0.01</v>
      </c>
      <c r="AB24" s="43">
        <f t="shared" si="6"/>
        <v>1.01</v>
      </c>
      <c r="AC24" s="43">
        <f t="shared" si="5"/>
        <v>0.31</v>
      </c>
      <c r="AD24" s="14">
        <f t="shared" si="2"/>
        <v>2.1363636363636362</v>
      </c>
      <c r="AE24">
        <v>23</v>
      </c>
    </row>
    <row r="25" spans="1:31" ht="15" thickBot="1" x14ac:dyDescent="0.25">
      <c r="A25" s="17">
        <v>617</v>
      </c>
      <c r="B25" s="45">
        <v>13.823453571428571</v>
      </c>
      <c r="C25" s="8" t="s">
        <v>181</v>
      </c>
      <c r="D25" s="5">
        <v>0.33</v>
      </c>
      <c r="E25" s="5">
        <v>0.16</v>
      </c>
      <c r="F25" s="33">
        <v>0.04</v>
      </c>
      <c r="G25" s="56" t="s">
        <v>129</v>
      </c>
      <c r="H25" s="40">
        <v>-2.64</v>
      </c>
      <c r="I25" s="40">
        <v>-9.7100000000000009</v>
      </c>
      <c r="J25" s="38"/>
      <c r="K25" s="38"/>
      <c r="L25" s="5">
        <f t="shared" si="0"/>
        <v>0.53</v>
      </c>
      <c r="M25" s="5">
        <v>0.11</v>
      </c>
      <c r="N25" s="5">
        <v>0.23</v>
      </c>
      <c r="O25" s="6" t="s">
        <v>20</v>
      </c>
      <c r="P25" s="5">
        <f t="shared" si="3"/>
        <v>0.34</v>
      </c>
      <c r="Q25" s="5">
        <v>0.11</v>
      </c>
      <c r="R25" s="6" t="s">
        <v>20</v>
      </c>
      <c r="S25" s="6" t="s">
        <v>20</v>
      </c>
      <c r="T25" s="6" t="s">
        <v>20</v>
      </c>
      <c r="U25" s="5">
        <f t="shared" si="4"/>
        <v>0.11</v>
      </c>
      <c r="V25" s="6" t="s">
        <v>20</v>
      </c>
      <c r="W25" s="6" t="s">
        <v>20</v>
      </c>
      <c r="X25" s="5">
        <f t="shared" si="1"/>
        <v>0</v>
      </c>
      <c r="Y25" s="6">
        <v>0</v>
      </c>
      <c r="Z25" s="6">
        <v>0</v>
      </c>
      <c r="AA25" s="5">
        <v>0.01</v>
      </c>
      <c r="AB25" s="43">
        <f t="shared" si="6"/>
        <v>0.9900000000000001</v>
      </c>
      <c r="AC25" s="43">
        <f t="shared" si="5"/>
        <v>0.11</v>
      </c>
      <c r="AD25" s="14">
        <f t="shared" si="2"/>
        <v>1.5588235294117647</v>
      </c>
      <c r="AE25">
        <v>24</v>
      </c>
    </row>
    <row r="26" spans="1:31" ht="15" thickBot="1" x14ac:dyDescent="0.25">
      <c r="A26" s="17">
        <v>627</v>
      </c>
      <c r="B26" s="45">
        <v>12.450445859872611</v>
      </c>
      <c r="C26" s="8" t="s">
        <v>182</v>
      </c>
      <c r="D26" s="5">
        <v>0.36</v>
      </c>
      <c r="E26" s="5">
        <v>0.22</v>
      </c>
      <c r="F26" s="33">
        <v>7.0000000000000007E-2</v>
      </c>
      <c r="G26" s="56" t="s">
        <v>128</v>
      </c>
      <c r="H26" s="40">
        <v>-2.25</v>
      </c>
      <c r="I26" s="40">
        <v>-10.15</v>
      </c>
      <c r="J26" s="38"/>
      <c r="K26" s="38"/>
      <c r="L26" s="5">
        <f t="shared" si="0"/>
        <v>0.64999999999999991</v>
      </c>
      <c r="M26" s="5">
        <v>0.1</v>
      </c>
      <c r="N26" s="5">
        <v>0.14000000000000001</v>
      </c>
      <c r="O26" s="6" t="s">
        <v>20</v>
      </c>
      <c r="P26" s="5">
        <f t="shared" si="3"/>
        <v>0.24000000000000002</v>
      </c>
      <c r="Q26" s="5">
        <v>0.1</v>
      </c>
      <c r="R26" s="6" t="s">
        <v>20</v>
      </c>
      <c r="S26" s="6" t="s">
        <v>20</v>
      </c>
      <c r="T26" s="6" t="s">
        <v>20</v>
      </c>
      <c r="U26" s="5">
        <f t="shared" si="4"/>
        <v>0.1</v>
      </c>
      <c r="V26" s="6" t="s">
        <v>20</v>
      </c>
      <c r="W26" s="6" t="s">
        <v>20</v>
      </c>
      <c r="X26" s="5">
        <f t="shared" si="1"/>
        <v>0</v>
      </c>
      <c r="Y26" s="6">
        <v>0</v>
      </c>
      <c r="Z26" s="6">
        <v>0</v>
      </c>
      <c r="AA26" s="5">
        <v>0.01</v>
      </c>
      <c r="AB26" s="43">
        <f t="shared" si="6"/>
        <v>0.99999999999999989</v>
      </c>
      <c r="AC26" s="43">
        <f t="shared" si="5"/>
        <v>0.1</v>
      </c>
      <c r="AD26" s="14">
        <f t="shared" si="2"/>
        <v>2.7083333333333326</v>
      </c>
      <c r="AE26">
        <v>25</v>
      </c>
    </row>
    <row r="27" spans="1:31" ht="15" thickBot="1" x14ac:dyDescent="0.25">
      <c r="A27" s="17">
        <v>626</v>
      </c>
      <c r="B27" s="45">
        <v>13.52009872611465</v>
      </c>
      <c r="C27" s="8" t="s">
        <v>183</v>
      </c>
      <c r="D27" s="5">
        <v>0.34</v>
      </c>
      <c r="E27" s="5">
        <v>0.26</v>
      </c>
      <c r="F27" s="33">
        <v>0.06</v>
      </c>
      <c r="G27" s="56" t="s">
        <v>127</v>
      </c>
      <c r="H27" s="40">
        <v>-5.15</v>
      </c>
      <c r="I27" s="40">
        <v>-13.16</v>
      </c>
      <c r="J27" s="38"/>
      <c r="K27" s="38"/>
      <c r="L27" s="5">
        <f t="shared" si="0"/>
        <v>0.66000000000000014</v>
      </c>
      <c r="M27" s="5">
        <v>0.06</v>
      </c>
      <c r="N27" s="5">
        <v>0.12</v>
      </c>
      <c r="O27" s="6" t="s">
        <v>20</v>
      </c>
      <c r="P27" s="5">
        <f t="shared" si="3"/>
        <v>0.18</v>
      </c>
      <c r="Q27" s="5">
        <v>0.16</v>
      </c>
      <c r="R27" s="6" t="s">
        <v>20</v>
      </c>
      <c r="S27" s="6" t="s">
        <v>20</v>
      </c>
      <c r="T27" s="6" t="s">
        <v>20</v>
      </c>
      <c r="U27" s="5">
        <f t="shared" si="4"/>
        <v>0.16</v>
      </c>
      <c r="V27" s="6" t="s">
        <v>20</v>
      </c>
      <c r="W27" s="6" t="s">
        <v>20</v>
      </c>
      <c r="X27" s="5">
        <f t="shared" si="1"/>
        <v>0</v>
      </c>
      <c r="Y27" s="6">
        <v>0</v>
      </c>
      <c r="Z27" s="6">
        <v>0</v>
      </c>
      <c r="AA27" s="6">
        <v>0</v>
      </c>
      <c r="AB27" s="43">
        <f t="shared" si="6"/>
        <v>1</v>
      </c>
      <c r="AC27" s="43">
        <f t="shared" si="5"/>
        <v>0.16</v>
      </c>
      <c r="AD27" s="14">
        <f t="shared" si="2"/>
        <v>3.6666666666666674</v>
      </c>
      <c r="AE27">
        <v>26</v>
      </c>
    </row>
    <row r="28" spans="1:31" ht="15" thickBot="1" x14ac:dyDescent="0.25">
      <c r="A28" s="17">
        <v>619</v>
      </c>
      <c r="B28" s="45">
        <v>14.557022423083609</v>
      </c>
      <c r="C28" s="8" t="s">
        <v>184</v>
      </c>
      <c r="D28" s="5">
        <v>0.32</v>
      </c>
      <c r="E28" s="5">
        <v>0.23</v>
      </c>
      <c r="F28" s="33">
        <v>0.05</v>
      </c>
      <c r="G28" s="56" t="s">
        <v>126</v>
      </c>
      <c r="H28" s="40">
        <v>-2.68</v>
      </c>
      <c r="I28" s="40">
        <v>-9.36</v>
      </c>
      <c r="J28" s="38"/>
      <c r="K28" s="38"/>
      <c r="L28" s="5">
        <f t="shared" si="0"/>
        <v>0.60000000000000009</v>
      </c>
      <c r="M28" s="5">
        <v>0.14000000000000001</v>
      </c>
      <c r="N28" s="5">
        <v>0.13</v>
      </c>
      <c r="O28" s="6" t="s">
        <v>20</v>
      </c>
      <c r="P28" s="5">
        <f t="shared" si="3"/>
        <v>0.27</v>
      </c>
      <c r="Q28" s="5">
        <v>0.12</v>
      </c>
      <c r="R28" s="6" t="s">
        <v>20</v>
      </c>
      <c r="S28" s="6" t="s">
        <v>20</v>
      </c>
      <c r="T28" s="6" t="s">
        <v>20</v>
      </c>
      <c r="U28" s="5">
        <f t="shared" si="4"/>
        <v>0.12</v>
      </c>
      <c r="V28" s="6" t="s">
        <v>20</v>
      </c>
      <c r="W28" s="6" t="s">
        <v>20</v>
      </c>
      <c r="X28" s="5">
        <f t="shared" si="1"/>
        <v>0</v>
      </c>
      <c r="Y28" s="6">
        <v>0</v>
      </c>
      <c r="Z28" s="6">
        <v>0</v>
      </c>
      <c r="AA28" s="6">
        <v>0</v>
      </c>
      <c r="AB28" s="43">
        <f t="shared" si="6"/>
        <v>0.9900000000000001</v>
      </c>
      <c r="AC28" s="43">
        <f t="shared" si="5"/>
        <v>0.12</v>
      </c>
      <c r="AD28" s="14">
        <f t="shared" si="2"/>
        <v>2.2222222222222223</v>
      </c>
      <c r="AE28">
        <v>27</v>
      </c>
    </row>
    <row r="29" spans="1:31" ht="15" thickBot="1" x14ac:dyDescent="0.25">
      <c r="A29" s="17">
        <v>620</v>
      </c>
      <c r="B29" s="45">
        <v>14.767234486354944</v>
      </c>
      <c r="C29" s="8" t="s">
        <v>181</v>
      </c>
      <c r="D29" s="5">
        <v>0.36</v>
      </c>
      <c r="E29" s="5">
        <v>0.17</v>
      </c>
      <c r="F29" s="33">
        <v>0.05</v>
      </c>
      <c r="G29" s="56" t="s">
        <v>126</v>
      </c>
      <c r="H29" s="40">
        <v>-2.5499999999999998</v>
      </c>
      <c r="I29" s="40">
        <v>-10.17</v>
      </c>
      <c r="J29" s="38"/>
      <c r="K29" s="38"/>
      <c r="L29" s="5">
        <f t="shared" si="0"/>
        <v>0.58000000000000007</v>
      </c>
      <c r="M29" s="5">
        <v>0.14000000000000001</v>
      </c>
      <c r="N29" s="5">
        <v>0.18</v>
      </c>
      <c r="O29" s="6" t="s">
        <v>20</v>
      </c>
      <c r="P29" s="5">
        <f t="shared" si="3"/>
        <v>0.32</v>
      </c>
      <c r="Q29" s="5">
        <v>0.09</v>
      </c>
      <c r="R29" s="6" t="s">
        <v>20</v>
      </c>
      <c r="S29" s="6" t="s">
        <v>20</v>
      </c>
      <c r="T29" s="6" t="s">
        <v>20</v>
      </c>
      <c r="U29" s="5">
        <f t="shared" si="4"/>
        <v>0.09</v>
      </c>
      <c r="V29" s="6" t="s">
        <v>20</v>
      </c>
      <c r="W29" s="6" t="s">
        <v>20</v>
      </c>
      <c r="X29" s="5">
        <f t="shared" si="1"/>
        <v>0</v>
      </c>
      <c r="Y29" s="6">
        <v>0</v>
      </c>
      <c r="Z29" s="6">
        <v>0</v>
      </c>
      <c r="AA29" s="5">
        <v>0.02</v>
      </c>
      <c r="AB29" s="43">
        <f t="shared" si="6"/>
        <v>1.0100000000000002</v>
      </c>
      <c r="AC29" s="43">
        <f t="shared" si="5"/>
        <v>0.09</v>
      </c>
      <c r="AD29" s="14">
        <f t="shared" si="2"/>
        <v>1.8125000000000002</v>
      </c>
      <c r="AE29">
        <v>28</v>
      </c>
    </row>
    <row r="30" spans="1:31" ht="15" customHeight="1" thickBot="1" x14ac:dyDescent="0.25">
      <c r="A30" s="17">
        <v>516</v>
      </c>
      <c r="B30" s="45">
        <v>14.765999999999998</v>
      </c>
      <c r="C30" s="8" t="s">
        <v>112</v>
      </c>
      <c r="D30" s="5">
        <v>0.3</v>
      </c>
      <c r="E30" s="5">
        <v>0.16</v>
      </c>
      <c r="F30" s="33">
        <v>0.05</v>
      </c>
      <c r="G30" s="56" t="s">
        <v>125</v>
      </c>
      <c r="H30" s="40">
        <v>-2.38</v>
      </c>
      <c r="I30" s="40">
        <v>-9.5</v>
      </c>
      <c r="J30" s="38"/>
      <c r="K30" s="38"/>
      <c r="L30" s="5">
        <f t="shared" si="0"/>
        <v>0.51</v>
      </c>
      <c r="M30" s="5">
        <v>0.14000000000000001</v>
      </c>
      <c r="N30" s="5">
        <v>0.23</v>
      </c>
      <c r="O30" s="6" t="s">
        <v>20</v>
      </c>
      <c r="P30" s="5">
        <f t="shared" si="3"/>
        <v>0.37</v>
      </c>
      <c r="Q30" s="5">
        <v>0.08</v>
      </c>
      <c r="R30" s="6" t="s">
        <v>20</v>
      </c>
      <c r="S30" s="6" t="s">
        <v>21</v>
      </c>
      <c r="T30" s="6" t="s">
        <v>20</v>
      </c>
      <c r="U30" s="5">
        <f t="shared" si="4"/>
        <v>0.08</v>
      </c>
      <c r="V30" s="6" t="s">
        <v>20</v>
      </c>
      <c r="W30" s="6" t="s">
        <v>20</v>
      </c>
      <c r="X30" s="5">
        <f t="shared" si="1"/>
        <v>0</v>
      </c>
      <c r="Y30" s="5">
        <v>0.04</v>
      </c>
      <c r="Z30" s="6">
        <v>0</v>
      </c>
      <c r="AA30" s="6">
        <v>0</v>
      </c>
      <c r="AB30" s="43">
        <f t="shared" si="6"/>
        <v>1</v>
      </c>
      <c r="AC30" s="43">
        <f t="shared" si="5"/>
        <v>0.12</v>
      </c>
      <c r="AD30" s="14">
        <f t="shared" si="2"/>
        <v>1.3783783783783785</v>
      </c>
      <c r="AE30">
        <v>29</v>
      </c>
    </row>
    <row r="31" spans="1:31" ht="15" thickBot="1" x14ac:dyDescent="0.25">
      <c r="A31" s="17">
        <v>501</v>
      </c>
      <c r="B31" s="45">
        <v>16.083333333333332</v>
      </c>
      <c r="C31" s="8" t="s">
        <v>175</v>
      </c>
      <c r="D31" s="5">
        <v>0.26</v>
      </c>
      <c r="E31" s="5">
        <v>0.15</v>
      </c>
      <c r="F31" s="33">
        <v>0.05</v>
      </c>
      <c r="G31" s="56" t="s">
        <v>115</v>
      </c>
      <c r="H31" s="40">
        <v>-1.05</v>
      </c>
      <c r="I31" s="40">
        <v>-8.9499999999999993</v>
      </c>
      <c r="J31" s="38"/>
      <c r="K31" s="38"/>
      <c r="L31" s="5">
        <f t="shared" si="0"/>
        <v>0.46</v>
      </c>
      <c r="M31" s="5">
        <v>0.17</v>
      </c>
      <c r="N31" s="5">
        <v>0.23</v>
      </c>
      <c r="O31" s="6" t="s">
        <v>20</v>
      </c>
      <c r="P31" s="5">
        <f>SUM(M31:O31)</f>
        <v>0.4</v>
      </c>
      <c r="Q31" s="5">
        <v>0.13</v>
      </c>
      <c r="R31" s="6" t="s">
        <v>20</v>
      </c>
      <c r="S31" s="6" t="s">
        <v>20</v>
      </c>
      <c r="T31" s="6" t="s">
        <v>20</v>
      </c>
      <c r="U31" s="5">
        <f>SUM(Q31:T31)</f>
        <v>0.13</v>
      </c>
      <c r="V31" s="6" t="s">
        <v>20</v>
      </c>
      <c r="W31" s="6" t="s">
        <v>20</v>
      </c>
      <c r="X31" s="5">
        <f>SUM(V31:W31)</f>
        <v>0</v>
      </c>
      <c r="Y31" s="6">
        <v>0</v>
      </c>
      <c r="Z31" s="5">
        <v>0.02</v>
      </c>
      <c r="AA31" s="6">
        <v>0</v>
      </c>
      <c r="AB31" s="43">
        <f>AA31+L31+P31+U31+X31+Y31+Z31</f>
        <v>1.01</v>
      </c>
      <c r="AC31" s="43">
        <f>U31+X31+Y31</f>
        <v>0.13</v>
      </c>
      <c r="AD31" s="14">
        <f>L31/P31</f>
        <v>1.1499999999999999</v>
      </c>
      <c r="AE31">
        <v>32</v>
      </c>
    </row>
    <row r="32" spans="1:31" ht="15" thickBot="1" x14ac:dyDescent="0.25">
      <c r="A32" s="17">
        <v>508</v>
      </c>
      <c r="B32" s="45">
        <v>16.477777777777778</v>
      </c>
      <c r="C32" s="8" t="s">
        <v>185</v>
      </c>
      <c r="D32" s="5">
        <v>0.33</v>
      </c>
      <c r="E32" s="5">
        <v>0.19</v>
      </c>
      <c r="F32" s="33">
        <v>0.06</v>
      </c>
      <c r="G32" s="56" t="s">
        <v>116</v>
      </c>
      <c r="H32" s="40">
        <v>-2.0499999999999998</v>
      </c>
      <c r="I32" s="40">
        <v>-9.76</v>
      </c>
      <c r="J32" s="38"/>
      <c r="K32" s="38"/>
      <c r="L32" s="5">
        <f t="shared" si="0"/>
        <v>0.58000000000000007</v>
      </c>
      <c r="M32" s="5">
        <v>0.17</v>
      </c>
      <c r="N32" s="5">
        <v>0.11</v>
      </c>
      <c r="O32" s="6" t="s">
        <v>20</v>
      </c>
      <c r="P32" s="5">
        <f t="shared" si="3"/>
        <v>0.28000000000000003</v>
      </c>
      <c r="Q32" s="5">
        <v>0.13</v>
      </c>
      <c r="R32" s="6" t="s">
        <v>20</v>
      </c>
      <c r="S32" s="6" t="s">
        <v>20</v>
      </c>
      <c r="T32" s="6" t="s">
        <v>20</v>
      </c>
      <c r="U32" s="5">
        <f t="shared" si="4"/>
        <v>0.13</v>
      </c>
      <c r="V32" s="6" t="s">
        <v>20</v>
      </c>
      <c r="W32" s="6" t="s">
        <v>20</v>
      </c>
      <c r="X32" s="5">
        <f t="shared" si="1"/>
        <v>0</v>
      </c>
      <c r="Y32" s="6">
        <v>0</v>
      </c>
      <c r="Z32" s="6">
        <v>0</v>
      </c>
      <c r="AA32" s="6">
        <v>0</v>
      </c>
      <c r="AB32" s="43">
        <f t="shared" si="6"/>
        <v>0.9900000000000001</v>
      </c>
      <c r="AC32" s="43">
        <f t="shared" si="5"/>
        <v>0.13</v>
      </c>
      <c r="AD32" s="14">
        <f t="shared" si="2"/>
        <v>2.0714285714285716</v>
      </c>
      <c r="AE32">
        <v>33</v>
      </c>
    </row>
    <row r="33" spans="1:32" ht="15" thickBot="1" x14ac:dyDescent="0.25">
      <c r="A33" s="17">
        <v>509</v>
      </c>
      <c r="B33" s="45">
        <v>16.477777777777778</v>
      </c>
      <c r="C33" s="8" t="s">
        <v>114</v>
      </c>
      <c r="D33" s="5">
        <v>0.32</v>
      </c>
      <c r="E33" s="5">
        <v>0.28000000000000003</v>
      </c>
      <c r="F33" s="33">
        <v>0.08</v>
      </c>
      <c r="G33" s="56" t="s">
        <v>116</v>
      </c>
      <c r="H33" s="40">
        <v>-1.72</v>
      </c>
      <c r="I33" s="40">
        <v>-9.14</v>
      </c>
      <c r="J33" s="38"/>
      <c r="K33" s="38"/>
      <c r="L33" s="5">
        <f t="shared" si="0"/>
        <v>0.68</v>
      </c>
      <c r="M33" s="5">
        <v>0.08</v>
      </c>
      <c r="N33" s="5">
        <v>0.08</v>
      </c>
      <c r="O33" s="6" t="s">
        <v>20</v>
      </c>
      <c r="P33" s="5">
        <f t="shared" si="3"/>
        <v>0.16</v>
      </c>
      <c r="Q33" s="5">
        <v>0.16</v>
      </c>
      <c r="R33" s="6" t="s">
        <v>20</v>
      </c>
      <c r="S33" s="6" t="s">
        <v>20</v>
      </c>
      <c r="T33" s="6" t="s">
        <v>20</v>
      </c>
      <c r="U33" s="5">
        <f t="shared" si="4"/>
        <v>0.16</v>
      </c>
      <c r="V33" s="6" t="s">
        <v>20</v>
      </c>
      <c r="W33" s="6" t="s">
        <v>20</v>
      </c>
      <c r="X33" s="5">
        <f t="shared" si="1"/>
        <v>0</v>
      </c>
      <c r="Y33" s="6">
        <v>0</v>
      </c>
      <c r="Z33" s="6">
        <v>0</v>
      </c>
      <c r="AA33" s="6">
        <v>0</v>
      </c>
      <c r="AB33" s="43">
        <f t="shared" si="6"/>
        <v>1</v>
      </c>
      <c r="AC33" s="43">
        <f t="shared" si="5"/>
        <v>0.16</v>
      </c>
      <c r="AD33" s="14">
        <f t="shared" si="2"/>
        <v>4.25</v>
      </c>
      <c r="AE33">
        <v>34</v>
      </c>
    </row>
    <row r="34" spans="1:32" ht="15" thickBot="1" x14ac:dyDescent="0.25">
      <c r="A34" s="17">
        <v>517</v>
      </c>
      <c r="B34" s="45">
        <v>16.872222222222224</v>
      </c>
      <c r="C34" s="8" t="s">
        <v>175</v>
      </c>
      <c r="D34" s="5">
        <v>0.35</v>
      </c>
      <c r="E34" s="5">
        <v>0.18</v>
      </c>
      <c r="F34" s="33">
        <v>0.08</v>
      </c>
      <c r="G34" s="57" t="s">
        <v>117</v>
      </c>
      <c r="H34" s="40">
        <v>-2.17</v>
      </c>
      <c r="I34" s="40">
        <v>-9.1</v>
      </c>
      <c r="J34" s="38"/>
      <c r="K34" s="38"/>
      <c r="L34" s="5">
        <f t="shared" ref="L34:L65" si="7">SUM(D34:F34)</f>
        <v>0.61</v>
      </c>
      <c r="M34" s="5">
        <v>0.13</v>
      </c>
      <c r="N34" s="5">
        <v>0.15</v>
      </c>
      <c r="O34" s="6" t="s">
        <v>20</v>
      </c>
      <c r="P34" s="5">
        <f t="shared" si="3"/>
        <v>0.28000000000000003</v>
      </c>
      <c r="Q34" s="5">
        <v>0.11</v>
      </c>
      <c r="R34" s="6" t="s">
        <v>20</v>
      </c>
      <c r="S34" s="6" t="s">
        <v>20</v>
      </c>
      <c r="T34" s="6" t="s">
        <v>20</v>
      </c>
      <c r="U34" s="5">
        <f t="shared" si="4"/>
        <v>0.11</v>
      </c>
      <c r="V34" s="6" t="s">
        <v>20</v>
      </c>
      <c r="W34" s="6" t="s">
        <v>20</v>
      </c>
      <c r="X34" s="5">
        <f t="shared" si="1"/>
        <v>0</v>
      </c>
      <c r="Y34" s="6">
        <v>0</v>
      </c>
      <c r="Z34" s="6">
        <v>0</v>
      </c>
      <c r="AA34" s="6">
        <v>0</v>
      </c>
      <c r="AB34" s="43">
        <f t="shared" si="6"/>
        <v>1</v>
      </c>
      <c r="AC34" s="43">
        <f t="shared" si="5"/>
        <v>0.11</v>
      </c>
      <c r="AD34" s="14">
        <f t="shared" si="2"/>
        <v>2.1785714285714284</v>
      </c>
      <c r="AE34">
        <v>35</v>
      </c>
    </row>
    <row r="35" spans="1:32" ht="15" thickBot="1" x14ac:dyDescent="0.25">
      <c r="A35" s="17">
        <v>510</v>
      </c>
      <c r="B35" s="45">
        <v>17.266666666666666</v>
      </c>
      <c r="C35" s="8" t="s">
        <v>124</v>
      </c>
      <c r="D35" s="5">
        <v>0.35</v>
      </c>
      <c r="E35" s="5">
        <v>0.21</v>
      </c>
      <c r="F35" s="33">
        <v>0.09</v>
      </c>
      <c r="G35" s="56" t="s">
        <v>116</v>
      </c>
      <c r="H35" s="40">
        <v>-2.75</v>
      </c>
      <c r="I35" s="40">
        <v>-9.02</v>
      </c>
      <c r="J35" s="38"/>
      <c r="K35" s="38"/>
      <c r="L35" s="5">
        <f t="shared" si="7"/>
        <v>0.64999999999999991</v>
      </c>
      <c r="M35" s="5">
        <v>0.1</v>
      </c>
      <c r="N35" s="5">
        <v>0.08</v>
      </c>
      <c r="O35" s="6" t="s">
        <v>20</v>
      </c>
      <c r="P35" s="5">
        <f t="shared" si="3"/>
        <v>0.18</v>
      </c>
      <c r="Q35" s="5">
        <v>0.18</v>
      </c>
      <c r="R35" s="6" t="s">
        <v>20</v>
      </c>
      <c r="S35" s="6" t="s">
        <v>20</v>
      </c>
      <c r="T35" s="6" t="s">
        <v>20</v>
      </c>
      <c r="U35" s="5">
        <f t="shared" si="4"/>
        <v>0.18</v>
      </c>
      <c r="V35" s="6" t="s">
        <v>20</v>
      </c>
      <c r="W35" s="6" t="s">
        <v>20</v>
      </c>
      <c r="X35" s="5">
        <f t="shared" si="1"/>
        <v>0</v>
      </c>
      <c r="Y35" s="6">
        <v>0</v>
      </c>
      <c r="Z35" s="6">
        <v>0</v>
      </c>
      <c r="AA35" s="6">
        <v>0</v>
      </c>
      <c r="AB35" s="43">
        <f t="shared" si="6"/>
        <v>1.0099999999999998</v>
      </c>
      <c r="AC35" s="43">
        <f t="shared" si="5"/>
        <v>0.18</v>
      </c>
      <c r="AD35" s="14">
        <f t="shared" si="2"/>
        <v>3.6111111111111107</v>
      </c>
      <c r="AE35">
        <v>36</v>
      </c>
    </row>
    <row r="36" spans="1:32" ht="15" thickBot="1" x14ac:dyDescent="0.25">
      <c r="A36" s="17">
        <v>513</v>
      </c>
      <c r="B36" s="45">
        <v>17.661111111111111</v>
      </c>
      <c r="C36" s="8" t="s">
        <v>186</v>
      </c>
      <c r="D36" s="5">
        <v>0.31</v>
      </c>
      <c r="E36" s="5">
        <v>0.19</v>
      </c>
      <c r="F36" s="33">
        <v>0.06</v>
      </c>
      <c r="G36" s="56" t="s">
        <v>119</v>
      </c>
      <c r="H36" s="40">
        <v>-3.61</v>
      </c>
      <c r="I36" s="40">
        <v>-8.51</v>
      </c>
      <c r="J36" s="38"/>
      <c r="K36" s="38"/>
      <c r="L36" s="5">
        <f t="shared" si="7"/>
        <v>0.56000000000000005</v>
      </c>
      <c r="M36" s="5">
        <v>0.16</v>
      </c>
      <c r="N36" s="5">
        <v>0.16</v>
      </c>
      <c r="O36" s="6" t="s">
        <v>20</v>
      </c>
      <c r="P36" s="5">
        <f t="shared" si="3"/>
        <v>0.32</v>
      </c>
      <c r="Q36" s="5">
        <v>0.12</v>
      </c>
      <c r="R36" s="6" t="s">
        <v>20</v>
      </c>
      <c r="S36" s="6" t="s">
        <v>20</v>
      </c>
      <c r="T36" s="6" t="s">
        <v>20</v>
      </c>
      <c r="U36" s="5">
        <f t="shared" si="4"/>
        <v>0.12</v>
      </c>
      <c r="V36" s="6" t="s">
        <v>20</v>
      </c>
      <c r="W36" s="6" t="s">
        <v>20</v>
      </c>
      <c r="X36" s="5">
        <f t="shared" si="1"/>
        <v>0</v>
      </c>
      <c r="Y36" s="6">
        <v>0</v>
      </c>
      <c r="Z36" s="6">
        <v>0</v>
      </c>
      <c r="AA36" s="6">
        <v>0</v>
      </c>
      <c r="AB36" s="43">
        <f t="shared" si="6"/>
        <v>1</v>
      </c>
      <c r="AC36" s="43">
        <f t="shared" si="5"/>
        <v>0.12</v>
      </c>
      <c r="AD36" s="14">
        <f t="shared" si="2"/>
        <v>1.7500000000000002</v>
      </c>
      <c r="AE36">
        <v>37</v>
      </c>
    </row>
    <row r="37" spans="1:32" ht="15" thickBot="1" x14ac:dyDescent="0.25">
      <c r="A37" s="17">
        <v>511</v>
      </c>
      <c r="B37" s="45">
        <v>18.055555555555557</v>
      </c>
      <c r="C37" s="8" t="s">
        <v>120</v>
      </c>
      <c r="D37" s="5">
        <v>0.34</v>
      </c>
      <c r="E37" s="5">
        <v>0.23</v>
      </c>
      <c r="F37" s="33">
        <v>7.0000000000000007E-2</v>
      </c>
      <c r="G37" s="56" t="s">
        <v>116</v>
      </c>
      <c r="H37" s="40">
        <v>-2.83</v>
      </c>
      <c r="I37" s="40">
        <v>-9.5</v>
      </c>
      <c r="J37" s="38"/>
      <c r="K37" s="38"/>
      <c r="L37" s="5">
        <f t="shared" si="7"/>
        <v>0.64000000000000012</v>
      </c>
      <c r="M37" s="5">
        <v>0.1</v>
      </c>
      <c r="N37" s="5">
        <v>0.08</v>
      </c>
      <c r="O37" s="6" t="s">
        <v>20</v>
      </c>
      <c r="P37" s="5">
        <f t="shared" si="3"/>
        <v>0.18</v>
      </c>
      <c r="Q37" s="5">
        <v>0.17</v>
      </c>
      <c r="R37" s="6" t="s">
        <v>20</v>
      </c>
      <c r="S37" s="6" t="s">
        <v>20</v>
      </c>
      <c r="T37" s="6" t="s">
        <v>20</v>
      </c>
      <c r="U37" s="5">
        <f t="shared" si="4"/>
        <v>0.17</v>
      </c>
      <c r="V37" s="6" t="s">
        <v>20</v>
      </c>
      <c r="W37" s="6" t="s">
        <v>20</v>
      </c>
      <c r="X37" s="5">
        <f t="shared" si="1"/>
        <v>0</v>
      </c>
      <c r="Y37" s="6">
        <v>0</v>
      </c>
      <c r="Z37" s="6">
        <v>0</v>
      </c>
      <c r="AA37" s="6">
        <v>0</v>
      </c>
      <c r="AB37" s="43">
        <f t="shared" si="6"/>
        <v>0.9900000000000001</v>
      </c>
      <c r="AC37" s="43">
        <f t="shared" si="5"/>
        <v>0.17</v>
      </c>
      <c r="AD37" s="14">
        <f t="shared" si="2"/>
        <v>3.5555555555555562</v>
      </c>
      <c r="AE37">
        <v>38</v>
      </c>
      <c r="AF37">
        <f>1000/23</f>
        <v>43.478260869565219</v>
      </c>
    </row>
    <row r="38" spans="1:32" ht="15" thickBot="1" x14ac:dyDescent="0.25">
      <c r="A38" s="17">
        <v>512</v>
      </c>
      <c r="B38" s="45">
        <v>18.055555555555557</v>
      </c>
      <c r="C38" s="73" t="s">
        <v>188</v>
      </c>
      <c r="D38" s="5">
        <v>0.4</v>
      </c>
      <c r="E38" s="5">
        <v>0.27</v>
      </c>
      <c r="F38" s="33">
        <v>7.0000000000000007E-2</v>
      </c>
      <c r="G38" s="56" t="s">
        <v>116</v>
      </c>
      <c r="H38" s="40">
        <v>-2.34</v>
      </c>
      <c r="I38" s="40">
        <v>-9.4600000000000009</v>
      </c>
      <c r="J38" s="38"/>
      <c r="K38" s="38"/>
      <c r="L38" s="5">
        <f t="shared" si="7"/>
        <v>0.74</v>
      </c>
      <c r="M38" s="5">
        <v>0.06</v>
      </c>
      <c r="N38" s="5">
        <v>0.06</v>
      </c>
      <c r="O38" s="6" t="s">
        <v>20</v>
      </c>
      <c r="P38" s="5">
        <f t="shared" si="3"/>
        <v>0.12</v>
      </c>
      <c r="Q38" s="5">
        <v>0.14000000000000001</v>
      </c>
      <c r="R38" s="6" t="s">
        <v>20</v>
      </c>
      <c r="S38" s="6" t="s">
        <v>20</v>
      </c>
      <c r="T38" s="6" t="s">
        <v>20</v>
      </c>
      <c r="U38" s="5">
        <f t="shared" si="4"/>
        <v>0.14000000000000001</v>
      </c>
      <c r="V38" s="6" t="s">
        <v>20</v>
      </c>
      <c r="W38" s="6" t="s">
        <v>20</v>
      </c>
      <c r="X38" s="5">
        <f t="shared" si="1"/>
        <v>0</v>
      </c>
      <c r="Y38" s="6">
        <v>0</v>
      </c>
      <c r="Z38" s="6">
        <v>0</v>
      </c>
      <c r="AA38" s="6">
        <v>0</v>
      </c>
      <c r="AB38" s="43">
        <f t="shared" si="6"/>
        <v>1</v>
      </c>
      <c r="AC38" s="43">
        <f t="shared" si="5"/>
        <v>0.14000000000000001</v>
      </c>
      <c r="AD38" s="14">
        <f t="shared" si="2"/>
        <v>6.166666666666667</v>
      </c>
      <c r="AE38">
        <v>39</v>
      </c>
    </row>
    <row r="39" spans="1:32" ht="15" thickBot="1" x14ac:dyDescent="0.25">
      <c r="A39" s="17">
        <v>502</v>
      </c>
      <c r="B39" s="45">
        <v>18.45</v>
      </c>
      <c r="C39" s="8" t="s">
        <v>105</v>
      </c>
      <c r="D39" s="5">
        <v>0.25</v>
      </c>
      <c r="E39" s="5">
        <v>0.1</v>
      </c>
      <c r="F39" s="33">
        <v>0.04</v>
      </c>
      <c r="G39" s="56" t="s">
        <v>121</v>
      </c>
      <c r="H39" s="40">
        <v>-2.42</v>
      </c>
      <c r="I39" s="40">
        <v>-8.2100000000000009</v>
      </c>
      <c r="J39" s="38"/>
      <c r="K39" s="38"/>
      <c r="L39" s="5">
        <f t="shared" si="7"/>
        <v>0.38999999999999996</v>
      </c>
      <c r="M39" s="5">
        <v>0.13</v>
      </c>
      <c r="N39" s="5">
        <v>0.2</v>
      </c>
      <c r="O39" s="6" t="s">
        <v>20</v>
      </c>
      <c r="P39" s="5">
        <f>SUM(M39:O39)</f>
        <v>0.33</v>
      </c>
      <c r="Q39" s="5">
        <v>0.26</v>
      </c>
      <c r="R39" s="6" t="s">
        <v>20</v>
      </c>
      <c r="S39" s="6" t="s">
        <v>20</v>
      </c>
      <c r="T39" s="6" t="s">
        <v>20</v>
      </c>
      <c r="U39" s="5">
        <f>SUM(Q39:T39)</f>
        <v>0.26</v>
      </c>
      <c r="V39" s="6" t="s">
        <v>20</v>
      </c>
      <c r="W39" s="6" t="s">
        <v>20</v>
      </c>
      <c r="X39" s="5">
        <f>SUM(V39:W39)</f>
        <v>0</v>
      </c>
      <c r="Y39" s="6">
        <v>0</v>
      </c>
      <c r="Z39" s="5">
        <v>0.02</v>
      </c>
      <c r="AA39" s="6">
        <v>0</v>
      </c>
      <c r="AB39" s="43">
        <f>AA39+L39+P39+U39+X39+Y39+Z39</f>
        <v>1</v>
      </c>
      <c r="AC39" s="43">
        <f>U39+X39+Y39</f>
        <v>0.26</v>
      </c>
      <c r="AD39" s="14">
        <f>L39/P39</f>
        <v>1.1818181818181817</v>
      </c>
      <c r="AE39">
        <v>30</v>
      </c>
    </row>
    <row r="40" spans="1:32" ht="15" thickBot="1" x14ac:dyDescent="0.25">
      <c r="A40" s="17">
        <v>514</v>
      </c>
      <c r="B40" s="45">
        <v>18.45</v>
      </c>
      <c r="C40" s="8" t="s">
        <v>178</v>
      </c>
      <c r="D40" s="5">
        <v>0.33</v>
      </c>
      <c r="E40" s="5">
        <v>0.18</v>
      </c>
      <c r="F40" s="33">
        <v>0.05</v>
      </c>
      <c r="G40" s="56" t="s">
        <v>119</v>
      </c>
      <c r="H40" s="40">
        <v>-1.73</v>
      </c>
      <c r="I40" s="40">
        <v>-9.5</v>
      </c>
      <c r="J40" s="38"/>
      <c r="K40" s="38"/>
      <c r="L40" s="5">
        <f t="shared" si="7"/>
        <v>0.56000000000000005</v>
      </c>
      <c r="M40" s="5">
        <v>0.16</v>
      </c>
      <c r="N40" s="5">
        <v>0.15</v>
      </c>
      <c r="O40" s="6" t="s">
        <v>20</v>
      </c>
      <c r="P40" s="5">
        <f>SUM(M40:O40)</f>
        <v>0.31</v>
      </c>
      <c r="Q40" s="5">
        <v>0.13</v>
      </c>
      <c r="R40" s="6" t="s">
        <v>20</v>
      </c>
      <c r="S40" s="6" t="s">
        <v>20</v>
      </c>
      <c r="T40" s="6" t="s">
        <v>20</v>
      </c>
      <c r="U40" s="5">
        <f>SUM(Q40:T40)</f>
        <v>0.13</v>
      </c>
      <c r="V40" s="6" t="s">
        <v>20</v>
      </c>
      <c r="W40" s="6" t="s">
        <v>20</v>
      </c>
      <c r="X40" s="5">
        <f>SUM(V40:W40)</f>
        <v>0</v>
      </c>
      <c r="Y40" s="6">
        <v>0</v>
      </c>
      <c r="Z40" s="6">
        <v>0</v>
      </c>
      <c r="AA40" s="6">
        <v>0</v>
      </c>
      <c r="AB40" s="43">
        <f>AA40+L40+P40+U40+X40+Y40+Z40</f>
        <v>1</v>
      </c>
      <c r="AC40" s="43">
        <f>U40+X40+Y40</f>
        <v>0.13</v>
      </c>
      <c r="AD40" s="14">
        <f>L40/P40</f>
        <v>1.806451612903226</v>
      </c>
      <c r="AE40">
        <v>31</v>
      </c>
    </row>
    <row r="41" spans="1:32" ht="15" thickBot="1" x14ac:dyDescent="0.25">
      <c r="A41" s="17">
        <v>503</v>
      </c>
      <c r="B41" s="45">
        <v>18.844444444444445</v>
      </c>
      <c r="C41" s="8" t="s">
        <v>189</v>
      </c>
      <c r="D41" s="5">
        <v>0.33</v>
      </c>
      <c r="E41" s="5">
        <v>0.22</v>
      </c>
      <c r="F41" s="33">
        <v>0.05</v>
      </c>
      <c r="G41" s="56" t="s">
        <v>121</v>
      </c>
      <c r="H41" s="40">
        <v>-1.1000000000000001</v>
      </c>
      <c r="I41" s="40">
        <v>-8.81</v>
      </c>
      <c r="J41" s="38"/>
      <c r="K41" s="38"/>
      <c r="L41" s="5">
        <f t="shared" si="7"/>
        <v>0.60000000000000009</v>
      </c>
      <c r="M41" s="5">
        <v>0.17</v>
      </c>
      <c r="N41" s="5">
        <v>0.13</v>
      </c>
      <c r="O41" s="6" t="s">
        <v>20</v>
      </c>
      <c r="P41" s="5">
        <f t="shared" si="3"/>
        <v>0.30000000000000004</v>
      </c>
      <c r="Q41" s="5">
        <v>0.09</v>
      </c>
      <c r="R41" s="6" t="s">
        <v>20</v>
      </c>
      <c r="S41" s="6" t="s">
        <v>20</v>
      </c>
      <c r="T41" s="6" t="s">
        <v>20</v>
      </c>
      <c r="U41" s="5">
        <f t="shared" si="4"/>
        <v>0.09</v>
      </c>
      <c r="V41" s="6" t="s">
        <v>20</v>
      </c>
      <c r="W41" s="6" t="s">
        <v>20</v>
      </c>
      <c r="X41" s="5">
        <f t="shared" si="1"/>
        <v>0</v>
      </c>
      <c r="Y41" s="6">
        <v>0</v>
      </c>
      <c r="Z41" s="6">
        <v>0</v>
      </c>
      <c r="AA41" s="6">
        <v>0</v>
      </c>
      <c r="AB41" s="43">
        <f t="shared" si="6"/>
        <v>0.9900000000000001</v>
      </c>
      <c r="AC41" s="43">
        <f t="shared" si="5"/>
        <v>0.09</v>
      </c>
      <c r="AD41" s="14">
        <f t="shared" si="2"/>
        <v>2</v>
      </c>
      <c r="AE41">
        <v>40</v>
      </c>
    </row>
    <row r="42" spans="1:32" ht="15" thickBot="1" x14ac:dyDescent="0.25">
      <c r="A42" s="17">
        <v>504</v>
      </c>
      <c r="B42" s="45">
        <v>19.238888888888891</v>
      </c>
      <c r="C42" s="8" t="s">
        <v>190</v>
      </c>
      <c r="D42" s="5">
        <v>0.28999999999999998</v>
      </c>
      <c r="E42" s="5">
        <v>0.15</v>
      </c>
      <c r="F42" s="33">
        <v>0.04</v>
      </c>
      <c r="G42" s="56" t="s">
        <v>121</v>
      </c>
      <c r="H42" s="40">
        <v>-1.67</v>
      </c>
      <c r="I42" s="40">
        <v>-9.07</v>
      </c>
      <c r="J42" s="38"/>
      <c r="K42" s="38"/>
      <c r="L42" s="5">
        <f t="shared" si="7"/>
        <v>0.47999999999999993</v>
      </c>
      <c r="M42" s="5">
        <v>0.15</v>
      </c>
      <c r="N42" s="5">
        <v>0.22</v>
      </c>
      <c r="O42" s="6" t="s">
        <v>20</v>
      </c>
      <c r="P42" s="5">
        <f t="shared" si="3"/>
        <v>0.37</v>
      </c>
      <c r="Q42" s="5">
        <v>0.13</v>
      </c>
      <c r="R42" s="6" t="s">
        <v>20</v>
      </c>
      <c r="S42" s="6" t="s">
        <v>20</v>
      </c>
      <c r="T42" s="6" t="s">
        <v>20</v>
      </c>
      <c r="U42" s="5">
        <f t="shared" si="4"/>
        <v>0.13</v>
      </c>
      <c r="V42" s="6" t="s">
        <v>20</v>
      </c>
      <c r="W42" s="6" t="s">
        <v>20</v>
      </c>
      <c r="X42" s="5">
        <f t="shared" si="1"/>
        <v>0</v>
      </c>
      <c r="Y42" s="6">
        <v>0</v>
      </c>
      <c r="Z42" s="5">
        <v>0.02</v>
      </c>
      <c r="AA42" s="6">
        <v>0</v>
      </c>
      <c r="AB42" s="43">
        <f t="shared" si="6"/>
        <v>0.99999999999999989</v>
      </c>
      <c r="AC42" s="43">
        <f t="shared" si="5"/>
        <v>0.13</v>
      </c>
      <c r="AD42" s="14">
        <f t="shared" si="2"/>
        <v>1.2972972972972971</v>
      </c>
      <c r="AE42">
        <v>41</v>
      </c>
    </row>
    <row r="43" spans="1:32" ht="15" thickBot="1" x14ac:dyDescent="0.25">
      <c r="A43" s="17">
        <v>505</v>
      </c>
      <c r="B43" s="45">
        <v>19.633333333333333</v>
      </c>
      <c r="C43" s="8" t="s">
        <v>190</v>
      </c>
      <c r="D43" s="5">
        <v>0.35</v>
      </c>
      <c r="E43" s="5">
        <v>0.18</v>
      </c>
      <c r="F43" s="33">
        <v>0.05</v>
      </c>
      <c r="G43" s="56" t="s">
        <v>121</v>
      </c>
      <c r="H43" s="40">
        <v>-2.0099999999999998</v>
      </c>
      <c r="I43" s="40">
        <v>-9.0500000000000007</v>
      </c>
      <c r="J43" s="38"/>
      <c r="K43" s="38"/>
      <c r="L43" s="5">
        <f t="shared" si="7"/>
        <v>0.58000000000000007</v>
      </c>
      <c r="M43" s="5">
        <v>0.14000000000000001</v>
      </c>
      <c r="N43" s="5">
        <v>0.17</v>
      </c>
      <c r="O43" s="6" t="s">
        <v>20</v>
      </c>
      <c r="P43" s="5">
        <f t="shared" si="3"/>
        <v>0.31000000000000005</v>
      </c>
      <c r="Q43" s="5">
        <v>0.11</v>
      </c>
      <c r="R43" s="6" t="s">
        <v>20</v>
      </c>
      <c r="S43" s="6" t="s">
        <v>20</v>
      </c>
      <c r="T43" s="6" t="s">
        <v>20</v>
      </c>
      <c r="U43" s="5">
        <f t="shared" si="4"/>
        <v>0.11</v>
      </c>
      <c r="V43" s="6" t="s">
        <v>20</v>
      </c>
      <c r="W43" s="6" t="s">
        <v>20</v>
      </c>
      <c r="X43" s="5">
        <f t="shared" si="1"/>
        <v>0</v>
      </c>
      <c r="Y43" s="6">
        <v>0</v>
      </c>
      <c r="Z43" s="6">
        <v>0</v>
      </c>
      <c r="AA43" s="6">
        <v>0</v>
      </c>
      <c r="AB43" s="43">
        <f t="shared" si="6"/>
        <v>1.0000000000000002</v>
      </c>
      <c r="AC43" s="43">
        <f t="shared" si="5"/>
        <v>0.11</v>
      </c>
      <c r="AD43" s="14">
        <f t="shared" si="2"/>
        <v>1.8709677419354838</v>
      </c>
      <c r="AE43">
        <v>42</v>
      </c>
    </row>
    <row r="44" spans="1:32" ht="15" thickBot="1" x14ac:dyDescent="0.25">
      <c r="A44" s="17">
        <v>518</v>
      </c>
      <c r="B44" s="45">
        <v>19.633333333333333</v>
      </c>
      <c r="C44" s="72" t="s">
        <v>124</v>
      </c>
      <c r="D44" s="5">
        <v>0.33</v>
      </c>
      <c r="E44" s="5">
        <v>0.2</v>
      </c>
      <c r="F44" s="33">
        <v>7.0000000000000007E-2</v>
      </c>
      <c r="G44" s="56" t="s">
        <v>123</v>
      </c>
      <c r="H44" s="40">
        <v>-2.88</v>
      </c>
      <c r="I44" s="40">
        <v>-8.4600000000000009</v>
      </c>
      <c r="J44" s="38"/>
      <c r="K44" s="38"/>
      <c r="L44" s="5">
        <f t="shared" si="7"/>
        <v>0.60000000000000009</v>
      </c>
      <c r="M44" s="5">
        <v>0.06</v>
      </c>
      <c r="N44" s="5">
        <v>7.0000000000000007E-2</v>
      </c>
      <c r="O44" s="6" t="s">
        <v>20</v>
      </c>
      <c r="P44" s="5">
        <f t="shared" si="3"/>
        <v>0.13</v>
      </c>
      <c r="Q44" s="5">
        <v>0.25</v>
      </c>
      <c r="R44" s="6" t="s">
        <v>20</v>
      </c>
      <c r="S44" s="6" t="s">
        <v>20</v>
      </c>
      <c r="T44" s="6" t="s">
        <v>20</v>
      </c>
      <c r="U44" s="5">
        <f t="shared" si="4"/>
        <v>0.25</v>
      </c>
      <c r="V44" s="6" t="s">
        <v>20</v>
      </c>
      <c r="W44" s="6" t="s">
        <v>20</v>
      </c>
      <c r="X44" s="5">
        <f t="shared" si="1"/>
        <v>0</v>
      </c>
      <c r="Y44" s="6">
        <v>0</v>
      </c>
      <c r="Z44" s="5">
        <v>0.01</v>
      </c>
      <c r="AA44" s="6">
        <v>0</v>
      </c>
      <c r="AB44" s="43">
        <f t="shared" si="6"/>
        <v>0.9900000000000001</v>
      </c>
      <c r="AC44" s="43">
        <f t="shared" si="5"/>
        <v>0.25</v>
      </c>
      <c r="AD44" s="14">
        <f t="shared" si="2"/>
        <v>4.6153846153846159</v>
      </c>
      <c r="AE44">
        <v>43</v>
      </c>
    </row>
    <row r="45" spans="1:32" ht="15" thickBot="1" x14ac:dyDescent="0.25">
      <c r="A45" s="17">
        <v>519</v>
      </c>
      <c r="B45" s="45">
        <v>20.422222222222224</v>
      </c>
      <c r="C45" s="8" t="s">
        <v>191</v>
      </c>
      <c r="D45" s="5">
        <v>0.35</v>
      </c>
      <c r="E45" s="5">
        <v>0.19</v>
      </c>
      <c r="F45" s="33">
        <v>0.04</v>
      </c>
      <c r="G45" s="56" t="s">
        <v>123</v>
      </c>
      <c r="H45" s="40">
        <v>-1.61</v>
      </c>
      <c r="I45" s="40">
        <v>-6.12</v>
      </c>
      <c r="J45" s="38"/>
      <c r="K45" s="38"/>
      <c r="L45" s="5">
        <f t="shared" si="7"/>
        <v>0.58000000000000007</v>
      </c>
      <c r="M45" s="5">
        <v>0.12</v>
      </c>
      <c r="N45" s="5">
        <v>0.18</v>
      </c>
      <c r="O45" s="6" t="s">
        <v>20</v>
      </c>
      <c r="P45" s="5">
        <f t="shared" si="3"/>
        <v>0.3</v>
      </c>
      <c r="Q45" s="5">
        <v>0.11</v>
      </c>
      <c r="R45" s="6" t="s">
        <v>20</v>
      </c>
      <c r="S45" s="6" t="s">
        <v>20</v>
      </c>
      <c r="T45" s="6" t="s">
        <v>20</v>
      </c>
      <c r="U45" s="5">
        <f t="shared" si="4"/>
        <v>0.11</v>
      </c>
      <c r="V45" s="6" t="s">
        <v>20</v>
      </c>
      <c r="W45" s="6" t="s">
        <v>20</v>
      </c>
      <c r="X45" s="5">
        <f t="shared" si="1"/>
        <v>0</v>
      </c>
      <c r="Y45" s="6">
        <v>0</v>
      </c>
      <c r="Z45" s="6">
        <v>0</v>
      </c>
      <c r="AA45" s="6">
        <v>0</v>
      </c>
      <c r="AB45" s="43">
        <f t="shared" si="6"/>
        <v>0.9900000000000001</v>
      </c>
      <c r="AC45" s="43">
        <f t="shared" si="5"/>
        <v>0.11</v>
      </c>
      <c r="AD45" s="14">
        <f t="shared" si="2"/>
        <v>1.9333333333333336</v>
      </c>
      <c r="AE45">
        <v>44</v>
      </c>
    </row>
    <row r="46" spans="1:32" ht="15" thickBot="1" x14ac:dyDescent="0.25">
      <c r="A46" s="17">
        <v>506</v>
      </c>
      <c r="B46" s="45">
        <v>20.816666666666666</v>
      </c>
      <c r="C46" s="8" t="s">
        <v>122</v>
      </c>
      <c r="D46" s="5">
        <v>0.24</v>
      </c>
      <c r="E46" s="5">
        <v>0.13</v>
      </c>
      <c r="F46" s="33">
        <v>0.05</v>
      </c>
      <c r="G46" s="56" t="s">
        <v>121</v>
      </c>
      <c r="H46" s="40">
        <v>-0.93</v>
      </c>
      <c r="I46" s="40">
        <v>-7.37</v>
      </c>
      <c r="J46" s="38"/>
      <c r="K46" s="38"/>
      <c r="L46" s="5">
        <f t="shared" si="7"/>
        <v>0.42</v>
      </c>
      <c r="M46" s="5">
        <v>0.09</v>
      </c>
      <c r="N46" s="5">
        <v>0.18</v>
      </c>
      <c r="O46" s="6" t="s">
        <v>20</v>
      </c>
      <c r="P46" s="5">
        <f t="shared" si="3"/>
        <v>0.27</v>
      </c>
      <c r="Q46" s="5">
        <v>0.28999999999999998</v>
      </c>
      <c r="R46" s="6" t="s">
        <v>20</v>
      </c>
      <c r="S46" s="6" t="s">
        <v>20</v>
      </c>
      <c r="T46" s="6" t="s">
        <v>20</v>
      </c>
      <c r="U46" s="5">
        <f t="shared" si="4"/>
        <v>0.28999999999999998</v>
      </c>
      <c r="V46" s="6" t="s">
        <v>20</v>
      </c>
      <c r="W46" s="6" t="s">
        <v>20</v>
      </c>
      <c r="X46" s="5">
        <f t="shared" si="1"/>
        <v>0</v>
      </c>
      <c r="Y46" s="6">
        <v>0</v>
      </c>
      <c r="Z46" s="6">
        <v>0</v>
      </c>
      <c r="AA46" s="5">
        <v>0.03</v>
      </c>
      <c r="AB46" s="43">
        <f t="shared" si="6"/>
        <v>1.01</v>
      </c>
      <c r="AC46" s="43">
        <f t="shared" si="5"/>
        <v>0.28999999999999998</v>
      </c>
      <c r="AD46" s="14">
        <f t="shared" si="2"/>
        <v>1.5555555555555554</v>
      </c>
      <c r="AE46">
        <v>45</v>
      </c>
    </row>
    <row r="47" spans="1:32" ht="15" thickBot="1" x14ac:dyDescent="0.25">
      <c r="A47" s="17">
        <v>515</v>
      </c>
      <c r="B47" s="45">
        <v>20.816666666666666</v>
      </c>
      <c r="C47" s="8" t="s">
        <v>105</v>
      </c>
      <c r="D47" s="5">
        <v>0.21</v>
      </c>
      <c r="E47" s="5">
        <v>0.13</v>
      </c>
      <c r="F47" s="33">
        <v>0.03</v>
      </c>
      <c r="G47" s="56" t="s">
        <v>119</v>
      </c>
      <c r="H47" s="40">
        <v>-0.17</v>
      </c>
      <c r="I47" s="40">
        <v>-5.72</v>
      </c>
      <c r="J47" s="37">
        <v>-0.49</v>
      </c>
      <c r="K47" s="37">
        <v>-4.5599999999999996</v>
      </c>
      <c r="L47" s="5">
        <f t="shared" si="7"/>
        <v>0.37</v>
      </c>
      <c r="M47" s="5">
        <v>0.09</v>
      </c>
      <c r="N47" s="5">
        <v>0.17</v>
      </c>
      <c r="O47" s="5">
        <v>0.03</v>
      </c>
      <c r="P47" s="5">
        <f t="shared" si="3"/>
        <v>0.29000000000000004</v>
      </c>
      <c r="Q47" s="5">
        <v>0.26</v>
      </c>
      <c r="R47" s="6" t="s">
        <v>20</v>
      </c>
      <c r="S47" s="5">
        <v>0.06</v>
      </c>
      <c r="T47" s="6" t="s">
        <v>20</v>
      </c>
      <c r="U47" s="5">
        <f t="shared" si="4"/>
        <v>0.32</v>
      </c>
      <c r="V47" s="6" t="s">
        <v>20</v>
      </c>
      <c r="W47" s="6" t="s">
        <v>20</v>
      </c>
      <c r="X47" s="5">
        <f t="shared" si="1"/>
        <v>0</v>
      </c>
      <c r="Y47" s="6">
        <v>0</v>
      </c>
      <c r="Z47" s="6">
        <v>0</v>
      </c>
      <c r="AA47" s="5">
        <v>0.03</v>
      </c>
      <c r="AB47" s="43">
        <f t="shared" si="6"/>
        <v>1.01</v>
      </c>
      <c r="AC47" s="43">
        <f t="shared" si="5"/>
        <v>0.32</v>
      </c>
      <c r="AD47" s="14">
        <f t="shared" si="2"/>
        <v>1.2758620689655171</v>
      </c>
      <c r="AE47">
        <v>46</v>
      </c>
    </row>
    <row r="48" spans="1:32" ht="15" thickBot="1" x14ac:dyDescent="0.25">
      <c r="A48" s="17">
        <v>507</v>
      </c>
      <c r="B48" s="45">
        <v>21.211111111111109</v>
      </c>
      <c r="C48" s="8" t="s">
        <v>124</v>
      </c>
      <c r="D48" s="5">
        <v>0.3</v>
      </c>
      <c r="E48" s="5">
        <v>0.19</v>
      </c>
      <c r="F48" s="33">
        <v>0.03</v>
      </c>
      <c r="G48" s="56" t="s">
        <v>121</v>
      </c>
      <c r="H48" s="40">
        <v>-3.16</v>
      </c>
      <c r="I48" s="40">
        <v>-8.08</v>
      </c>
      <c r="J48" s="38"/>
      <c r="K48" s="38"/>
      <c r="L48" s="5">
        <f t="shared" si="7"/>
        <v>0.52</v>
      </c>
      <c r="M48" s="5">
        <v>0.1</v>
      </c>
      <c r="N48" s="5">
        <v>0.11</v>
      </c>
      <c r="O48" s="6" t="s">
        <v>20</v>
      </c>
      <c r="P48" s="5">
        <f t="shared" si="3"/>
        <v>0.21000000000000002</v>
      </c>
      <c r="Q48" s="5">
        <v>0.27</v>
      </c>
      <c r="R48" s="6" t="s">
        <v>20</v>
      </c>
      <c r="S48" s="6" t="s">
        <v>20</v>
      </c>
      <c r="T48" s="6" t="s">
        <v>20</v>
      </c>
      <c r="U48" s="5">
        <f t="shared" si="4"/>
        <v>0.27</v>
      </c>
      <c r="V48" s="6" t="s">
        <v>20</v>
      </c>
      <c r="W48" s="6" t="s">
        <v>20</v>
      </c>
      <c r="X48" s="5">
        <f t="shared" si="1"/>
        <v>0</v>
      </c>
      <c r="Y48" s="6">
        <v>0</v>
      </c>
      <c r="Z48" s="6">
        <v>0</v>
      </c>
      <c r="AA48" s="6">
        <v>0</v>
      </c>
      <c r="AB48" s="43">
        <f t="shared" si="6"/>
        <v>1</v>
      </c>
      <c r="AC48" s="43">
        <f t="shared" si="5"/>
        <v>0.27</v>
      </c>
      <c r="AD48" s="14">
        <f t="shared" si="2"/>
        <v>2.4761904761904758</v>
      </c>
      <c r="AE48">
        <v>47</v>
      </c>
    </row>
    <row r="49" spans="1:31" ht="15.75" thickBot="1" x14ac:dyDescent="0.25">
      <c r="A49" s="17">
        <v>520</v>
      </c>
      <c r="B49" s="45">
        <v>21.552860633484162</v>
      </c>
      <c r="C49" s="68" t="s">
        <v>105</v>
      </c>
      <c r="D49" s="5">
        <v>0.2</v>
      </c>
      <c r="E49" s="5">
        <v>0.12</v>
      </c>
      <c r="F49" s="33">
        <v>0.04</v>
      </c>
      <c r="G49" s="58" t="s">
        <v>139</v>
      </c>
      <c r="H49" s="40">
        <v>-0.61</v>
      </c>
      <c r="I49" s="40">
        <v>-5.54</v>
      </c>
      <c r="J49" s="39"/>
      <c r="K49" s="39"/>
      <c r="L49" s="5">
        <f t="shared" si="7"/>
        <v>0.36</v>
      </c>
      <c r="M49" s="5">
        <v>0.12</v>
      </c>
      <c r="N49" s="5">
        <v>0.25</v>
      </c>
      <c r="O49" s="6" t="s">
        <v>20</v>
      </c>
      <c r="P49" s="5">
        <f t="shared" si="3"/>
        <v>0.37</v>
      </c>
      <c r="Q49" s="5">
        <v>0.27</v>
      </c>
      <c r="R49" s="6" t="s">
        <v>20</v>
      </c>
      <c r="S49" s="6" t="s">
        <v>20</v>
      </c>
      <c r="T49" s="6" t="s">
        <v>20</v>
      </c>
      <c r="U49" s="5">
        <f t="shared" si="4"/>
        <v>0.27</v>
      </c>
      <c r="V49" s="6" t="s">
        <v>20</v>
      </c>
      <c r="W49" s="6" t="s">
        <v>20</v>
      </c>
      <c r="X49" s="5">
        <f t="shared" si="1"/>
        <v>0</v>
      </c>
      <c r="Y49" s="6">
        <v>0</v>
      </c>
      <c r="Z49" s="6">
        <v>0</v>
      </c>
      <c r="AA49" s="6">
        <v>0</v>
      </c>
      <c r="AB49" s="43">
        <f t="shared" si="6"/>
        <v>1</v>
      </c>
      <c r="AC49" s="43">
        <f t="shared" si="5"/>
        <v>0.27</v>
      </c>
      <c r="AD49" s="14">
        <f t="shared" si="2"/>
        <v>0.97297297297297292</v>
      </c>
      <c r="AE49">
        <v>48</v>
      </c>
    </row>
    <row r="50" spans="1:31" ht="15.75" thickBot="1" x14ac:dyDescent="0.25">
      <c r="A50" s="17">
        <v>521</v>
      </c>
      <c r="B50" s="45">
        <v>21.664112004950496</v>
      </c>
      <c r="C50" s="68" t="s">
        <v>192</v>
      </c>
      <c r="D50" s="5">
        <v>0.28999999999999998</v>
      </c>
      <c r="E50" s="5">
        <v>0.16</v>
      </c>
      <c r="F50" s="33">
        <v>0.03</v>
      </c>
      <c r="G50" s="58" t="s">
        <v>140</v>
      </c>
      <c r="H50" s="40">
        <v>-1.66</v>
      </c>
      <c r="I50" s="40">
        <v>-7.1</v>
      </c>
      <c r="J50" s="37">
        <v>-2.66</v>
      </c>
      <c r="K50" s="37">
        <v>-1.51</v>
      </c>
      <c r="L50" s="5">
        <f t="shared" si="7"/>
        <v>0.48</v>
      </c>
      <c r="M50" s="5">
        <v>0.1</v>
      </c>
      <c r="N50" s="5">
        <v>0.12</v>
      </c>
      <c r="O50" s="5">
        <v>0.03</v>
      </c>
      <c r="P50" s="5">
        <f t="shared" si="3"/>
        <v>0.25</v>
      </c>
      <c r="Q50" s="5">
        <v>0.16</v>
      </c>
      <c r="R50" s="6" t="s">
        <v>20</v>
      </c>
      <c r="S50" s="5">
        <v>0.11</v>
      </c>
      <c r="T50" s="6" t="s">
        <v>20</v>
      </c>
      <c r="U50" s="5">
        <f t="shared" si="4"/>
        <v>0.27</v>
      </c>
      <c r="V50" s="6" t="s">
        <v>20</v>
      </c>
      <c r="W50" s="6" t="s">
        <v>20</v>
      </c>
      <c r="X50" s="5">
        <f t="shared" si="1"/>
        <v>0</v>
      </c>
      <c r="Y50" s="6">
        <v>0</v>
      </c>
      <c r="Z50" s="6">
        <v>0</v>
      </c>
      <c r="AA50" s="6">
        <v>0</v>
      </c>
      <c r="AB50" s="43">
        <f t="shared" si="6"/>
        <v>1</v>
      </c>
      <c r="AC50" s="43">
        <f t="shared" si="5"/>
        <v>0.27</v>
      </c>
      <c r="AD50" s="14">
        <f t="shared" si="2"/>
        <v>1.92</v>
      </c>
      <c r="AE50">
        <v>49</v>
      </c>
    </row>
    <row r="51" spans="1:31" ht="15.75" thickBot="1" x14ac:dyDescent="0.25">
      <c r="A51" s="17">
        <v>522</v>
      </c>
      <c r="B51" s="45">
        <v>21.731427687411596</v>
      </c>
      <c r="C51" s="74" t="s">
        <v>193</v>
      </c>
      <c r="D51" s="5">
        <v>0.15</v>
      </c>
      <c r="E51" s="5">
        <v>7.0000000000000007E-2</v>
      </c>
      <c r="F51" s="33">
        <v>0.03</v>
      </c>
      <c r="G51" s="58" t="s">
        <v>141</v>
      </c>
      <c r="H51" s="40">
        <v>1.97</v>
      </c>
      <c r="I51" s="40">
        <v>-6.39</v>
      </c>
      <c r="J51" s="37">
        <v>2.46</v>
      </c>
      <c r="K51" s="37">
        <v>-6.69</v>
      </c>
      <c r="L51" s="5">
        <f t="shared" si="7"/>
        <v>0.25</v>
      </c>
      <c r="M51" s="5">
        <v>0.08</v>
      </c>
      <c r="N51" s="5">
        <v>0.15</v>
      </c>
      <c r="O51" s="6" t="s">
        <v>20</v>
      </c>
      <c r="P51" s="5">
        <f t="shared" si="3"/>
        <v>0.22999999999999998</v>
      </c>
      <c r="Q51" s="5">
        <v>0.27</v>
      </c>
      <c r="R51" s="6" t="s">
        <v>20</v>
      </c>
      <c r="S51" s="5">
        <v>0.06</v>
      </c>
      <c r="T51" s="5">
        <v>0.2</v>
      </c>
      <c r="U51" s="5">
        <f t="shared" si="4"/>
        <v>0.53</v>
      </c>
      <c r="V51" s="6" t="s">
        <v>20</v>
      </c>
      <c r="W51" s="6" t="s">
        <v>20</v>
      </c>
      <c r="X51" s="5">
        <f t="shared" si="1"/>
        <v>0</v>
      </c>
      <c r="Y51" s="6">
        <v>0</v>
      </c>
      <c r="Z51" s="6">
        <v>0</v>
      </c>
      <c r="AA51" s="6">
        <v>0</v>
      </c>
      <c r="AB51" s="43">
        <f t="shared" si="6"/>
        <v>1.01</v>
      </c>
      <c r="AC51" s="43">
        <f t="shared" si="5"/>
        <v>0.53</v>
      </c>
      <c r="AD51" s="14">
        <f t="shared" si="2"/>
        <v>1.0869565217391306</v>
      </c>
      <c r="AE51">
        <v>50</v>
      </c>
    </row>
    <row r="52" spans="1:31" ht="15.75" thickBot="1" x14ac:dyDescent="0.25">
      <c r="A52" s="17">
        <v>523</v>
      </c>
      <c r="B52" s="45">
        <v>21.677644183168315</v>
      </c>
      <c r="C52" s="75" t="s">
        <v>194</v>
      </c>
      <c r="D52" s="5">
        <v>0.12</v>
      </c>
      <c r="E52" s="5">
        <v>0.09</v>
      </c>
      <c r="F52" s="33">
        <v>0.04</v>
      </c>
      <c r="G52" s="59" t="s">
        <v>142</v>
      </c>
      <c r="H52" s="40">
        <v>0.7</v>
      </c>
      <c r="I52" s="40">
        <v>-5.36</v>
      </c>
      <c r="J52" s="37">
        <v>0.59</v>
      </c>
      <c r="K52" s="37">
        <v>-6.21</v>
      </c>
      <c r="L52" s="5">
        <f t="shared" si="7"/>
        <v>0.25</v>
      </c>
      <c r="M52" s="5">
        <v>7.0000000000000007E-2</v>
      </c>
      <c r="N52" s="5">
        <v>0.16</v>
      </c>
      <c r="O52" s="6" t="s">
        <v>20</v>
      </c>
      <c r="P52" s="5">
        <f t="shared" si="3"/>
        <v>0.23</v>
      </c>
      <c r="Q52" s="5">
        <v>0.17</v>
      </c>
      <c r="R52" s="6" t="s">
        <v>20</v>
      </c>
      <c r="S52" s="5">
        <v>0.17</v>
      </c>
      <c r="T52" s="5">
        <v>0.18</v>
      </c>
      <c r="U52" s="5">
        <f t="shared" si="4"/>
        <v>0.52</v>
      </c>
      <c r="V52" s="6" t="s">
        <v>20</v>
      </c>
      <c r="W52" s="6" t="s">
        <v>20</v>
      </c>
      <c r="X52" s="5">
        <f t="shared" si="1"/>
        <v>0</v>
      </c>
      <c r="Y52" s="6">
        <v>0</v>
      </c>
      <c r="Z52" s="6">
        <v>0</v>
      </c>
      <c r="AA52" s="6">
        <v>0</v>
      </c>
      <c r="AB52" s="43">
        <f t="shared" si="6"/>
        <v>1</v>
      </c>
      <c r="AC52" s="43">
        <f t="shared" si="5"/>
        <v>0.52</v>
      </c>
      <c r="AD52" s="14">
        <f t="shared" si="2"/>
        <v>1.0869565217391304</v>
      </c>
      <c r="AE52">
        <v>51</v>
      </c>
    </row>
    <row r="53" spans="1:31" ht="15.75" customHeight="1" thickBot="1" x14ac:dyDescent="0.25">
      <c r="A53" s="17">
        <v>402</v>
      </c>
      <c r="B53" s="45">
        <v>22.480490318780834</v>
      </c>
      <c r="C53" s="68" t="s">
        <v>195</v>
      </c>
      <c r="D53" s="5">
        <v>0.27</v>
      </c>
      <c r="E53" s="5">
        <v>0.15</v>
      </c>
      <c r="F53" s="33">
        <v>0.04</v>
      </c>
      <c r="G53" s="60" t="s">
        <v>143</v>
      </c>
      <c r="H53" s="40">
        <v>-0.38</v>
      </c>
      <c r="I53" s="40">
        <v>-8.7799999999999994</v>
      </c>
      <c r="J53" s="38"/>
      <c r="K53" s="38"/>
      <c r="L53" s="5">
        <f t="shared" si="7"/>
        <v>0.46</v>
      </c>
      <c r="M53" s="5">
        <v>0.12</v>
      </c>
      <c r="N53" s="5">
        <v>0.14000000000000001</v>
      </c>
      <c r="O53" s="6" t="s">
        <v>20</v>
      </c>
      <c r="P53" s="5">
        <f t="shared" si="3"/>
        <v>0.26</v>
      </c>
      <c r="Q53" s="5">
        <v>0.28000000000000003</v>
      </c>
      <c r="R53" s="6" t="s">
        <v>20</v>
      </c>
      <c r="S53" s="6" t="s">
        <v>20</v>
      </c>
      <c r="T53" s="6" t="s">
        <v>20</v>
      </c>
      <c r="U53" s="5">
        <f t="shared" si="4"/>
        <v>0.28000000000000003</v>
      </c>
      <c r="V53" s="6" t="s">
        <v>20</v>
      </c>
      <c r="W53" s="6" t="s">
        <v>20</v>
      </c>
      <c r="X53" s="5">
        <f t="shared" si="1"/>
        <v>0</v>
      </c>
      <c r="Y53" s="6">
        <v>0</v>
      </c>
      <c r="Z53" s="6">
        <v>0</v>
      </c>
      <c r="AA53" s="6">
        <v>0</v>
      </c>
      <c r="AB53" s="43">
        <f t="shared" si="6"/>
        <v>1</v>
      </c>
      <c r="AC53" s="43">
        <f t="shared" si="5"/>
        <v>0.28000000000000003</v>
      </c>
      <c r="AD53" s="14">
        <f t="shared" si="2"/>
        <v>1.7692307692307692</v>
      </c>
      <c r="AE53">
        <v>52</v>
      </c>
    </row>
    <row r="54" spans="1:31" ht="15.75" thickBot="1" x14ac:dyDescent="0.25">
      <c r="A54" s="17">
        <v>403</v>
      </c>
      <c r="B54" s="45">
        <v>23.546756870274809</v>
      </c>
      <c r="C54" s="68" t="s">
        <v>196</v>
      </c>
      <c r="D54" s="5">
        <v>0.38</v>
      </c>
      <c r="E54" s="5">
        <v>0.28000000000000003</v>
      </c>
      <c r="F54" s="33">
        <v>7.0000000000000007E-2</v>
      </c>
      <c r="G54" s="61" t="s">
        <v>144</v>
      </c>
      <c r="H54" s="40">
        <v>-3.68</v>
      </c>
      <c r="I54" s="40">
        <v>-10.08</v>
      </c>
      <c r="J54" s="38"/>
      <c r="K54" s="38"/>
      <c r="L54" s="5">
        <f t="shared" si="7"/>
        <v>0.73</v>
      </c>
      <c r="M54" s="5">
        <v>0.08</v>
      </c>
      <c r="N54" s="5">
        <v>0.09</v>
      </c>
      <c r="O54" s="6" t="s">
        <v>20</v>
      </c>
      <c r="P54" s="5">
        <f t="shared" si="3"/>
        <v>0.16999999999999998</v>
      </c>
      <c r="Q54" s="5">
        <v>0.09</v>
      </c>
      <c r="R54" s="6" t="s">
        <v>20</v>
      </c>
      <c r="S54" s="6" t="s">
        <v>20</v>
      </c>
      <c r="T54" s="6" t="s">
        <v>20</v>
      </c>
      <c r="U54" s="5">
        <f t="shared" si="4"/>
        <v>0.09</v>
      </c>
      <c r="V54" s="6" t="s">
        <v>20</v>
      </c>
      <c r="W54" s="6" t="s">
        <v>20</v>
      </c>
      <c r="X54" s="5">
        <f t="shared" si="1"/>
        <v>0</v>
      </c>
      <c r="Y54" s="6">
        <v>0</v>
      </c>
      <c r="Z54" s="6">
        <v>0</v>
      </c>
      <c r="AA54" s="6">
        <v>0</v>
      </c>
      <c r="AB54" s="43">
        <f t="shared" si="6"/>
        <v>0.98999999999999988</v>
      </c>
      <c r="AC54" s="43">
        <f t="shared" si="5"/>
        <v>0.09</v>
      </c>
      <c r="AD54" s="14">
        <f t="shared" si="2"/>
        <v>4.2941176470588243</v>
      </c>
      <c r="AE54">
        <v>53</v>
      </c>
    </row>
    <row r="55" spans="1:31" ht="15.75" thickBot="1" x14ac:dyDescent="0.25">
      <c r="A55" s="17">
        <v>404</v>
      </c>
      <c r="B55" s="45">
        <v>23.685699927997121</v>
      </c>
      <c r="C55" s="68" t="s">
        <v>180</v>
      </c>
      <c r="D55" s="5">
        <v>0.32</v>
      </c>
      <c r="E55" s="5">
        <v>0.28000000000000003</v>
      </c>
      <c r="F55" s="33">
        <v>0.09</v>
      </c>
      <c r="G55" s="61" t="s">
        <v>144</v>
      </c>
      <c r="H55" s="40">
        <v>-3.42</v>
      </c>
      <c r="I55" s="40">
        <v>-10.3</v>
      </c>
      <c r="J55" s="38"/>
      <c r="K55" s="38"/>
      <c r="L55" s="5">
        <f t="shared" si="7"/>
        <v>0.69000000000000006</v>
      </c>
      <c r="M55" s="5">
        <v>0.08</v>
      </c>
      <c r="N55" s="5">
        <v>0.09</v>
      </c>
      <c r="O55" s="6" t="s">
        <v>20</v>
      </c>
      <c r="P55" s="5">
        <f t="shared" si="3"/>
        <v>0.16999999999999998</v>
      </c>
      <c r="Q55" s="5">
        <v>0.15</v>
      </c>
      <c r="R55" s="6" t="s">
        <v>20</v>
      </c>
      <c r="S55" s="6" t="s">
        <v>20</v>
      </c>
      <c r="T55" s="6" t="s">
        <v>20</v>
      </c>
      <c r="U55" s="5">
        <f t="shared" si="4"/>
        <v>0.15</v>
      </c>
      <c r="V55" s="6" t="s">
        <v>20</v>
      </c>
      <c r="W55" s="6" t="s">
        <v>20</v>
      </c>
      <c r="X55" s="5">
        <f t="shared" si="1"/>
        <v>0</v>
      </c>
      <c r="Y55" s="6">
        <v>0</v>
      </c>
      <c r="Z55" s="6">
        <v>0</v>
      </c>
      <c r="AA55" s="6">
        <v>0</v>
      </c>
      <c r="AB55" s="43">
        <f t="shared" si="6"/>
        <v>1.01</v>
      </c>
      <c r="AC55" s="43">
        <f t="shared" si="5"/>
        <v>0.15</v>
      </c>
      <c r="AD55" s="14">
        <f t="shared" si="2"/>
        <v>4.0588235294117654</v>
      </c>
      <c r="AE55">
        <v>54</v>
      </c>
    </row>
    <row r="56" spans="1:31" ht="15.75" thickBot="1" x14ac:dyDescent="0.25">
      <c r="A56" s="17">
        <v>405</v>
      </c>
      <c r="B56" s="45">
        <v>23.575756460281234</v>
      </c>
      <c r="C56" s="68" t="s">
        <v>197</v>
      </c>
      <c r="D56" s="5">
        <v>0.36</v>
      </c>
      <c r="E56" s="5">
        <v>0.35</v>
      </c>
      <c r="F56" s="33">
        <v>0.05</v>
      </c>
      <c r="G56" s="62" t="s">
        <v>143</v>
      </c>
      <c r="H56" s="40">
        <v>-1.91</v>
      </c>
      <c r="I56" s="40">
        <v>-10.35</v>
      </c>
      <c r="J56" s="38"/>
      <c r="K56" s="38"/>
      <c r="L56" s="5">
        <f t="shared" si="7"/>
        <v>0.76</v>
      </c>
      <c r="M56" s="5">
        <v>0.05</v>
      </c>
      <c r="N56" s="5">
        <v>0.06</v>
      </c>
      <c r="O56" s="5">
        <v>0.03</v>
      </c>
      <c r="P56" s="5">
        <f t="shared" si="3"/>
        <v>0.14000000000000001</v>
      </c>
      <c r="Q56" s="5">
        <v>0.09</v>
      </c>
      <c r="R56" s="6" t="s">
        <v>20</v>
      </c>
      <c r="S56" s="6" t="s">
        <v>20</v>
      </c>
      <c r="T56" s="6" t="s">
        <v>20</v>
      </c>
      <c r="U56" s="5">
        <f t="shared" si="4"/>
        <v>0.09</v>
      </c>
      <c r="V56" s="6" t="s">
        <v>20</v>
      </c>
      <c r="W56" s="6" t="s">
        <v>20</v>
      </c>
      <c r="X56" s="5">
        <f t="shared" si="1"/>
        <v>0</v>
      </c>
      <c r="Y56" s="6">
        <v>0</v>
      </c>
      <c r="Z56" s="6">
        <v>0</v>
      </c>
      <c r="AA56" s="6">
        <v>0</v>
      </c>
      <c r="AB56" s="43">
        <f t="shared" si="6"/>
        <v>0.99</v>
      </c>
      <c r="AC56" s="43">
        <f t="shared" si="5"/>
        <v>0.09</v>
      </c>
      <c r="AD56" s="14">
        <f t="shared" si="2"/>
        <v>5.4285714285714279</v>
      </c>
      <c r="AE56">
        <v>55</v>
      </c>
    </row>
    <row r="57" spans="1:31" ht="28.5" thickBot="1" x14ac:dyDescent="0.25">
      <c r="A57" s="17">
        <v>406</v>
      </c>
      <c r="B57" s="45">
        <v>23.83176827073083</v>
      </c>
      <c r="C57" s="68" t="s">
        <v>198</v>
      </c>
      <c r="D57" s="5">
        <v>0.17</v>
      </c>
      <c r="E57" s="5">
        <v>0.12</v>
      </c>
      <c r="F57" s="33">
        <v>0.03</v>
      </c>
      <c r="G57" s="61" t="s">
        <v>144</v>
      </c>
      <c r="H57" s="40">
        <v>0.32</v>
      </c>
      <c r="I57" s="40">
        <v>-8.6300000000000008</v>
      </c>
      <c r="J57" s="38"/>
      <c r="K57" s="38"/>
      <c r="L57" s="5">
        <f t="shared" si="7"/>
        <v>0.32000000000000006</v>
      </c>
      <c r="M57" s="5">
        <v>7.0000000000000007E-2</v>
      </c>
      <c r="N57" s="5">
        <v>0.2</v>
      </c>
      <c r="O57" s="6" t="s">
        <v>20</v>
      </c>
      <c r="P57" s="5">
        <f>SUM(M57:O57)</f>
        <v>0.27</v>
      </c>
      <c r="Q57" s="5">
        <v>0.41</v>
      </c>
      <c r="R57" s="6" t="s">
        <v>20</v>
      </c>
      <c r="S57" s="6" t="s">
        <v>20</v>
      </c>
      <c r="T57" s="6" t="s">
        <v>20</v>
      </c>
      <c r="U57" s="5">
        <f>SUM(Q57:T57)</f>
        <v>0.41</v>
      </c>
      <c r="V57" s="6" t="s">
        <v>20</v>
      </c>
      <c r="W57" s="6" t="s">
        <v>20</v>
      </c>
      <c r="X57" s="5">
        <f>SUM(V57:W57)</f>
        <v>0</v>
      </c>
      <c r="Y57" s="6">
        <v>0</v>
      </c>
      <c r="Z57" s="6">
        <v>0</v>
      </c>
      <c r="AA57" s="6">
        <v>0</v>
      </c>
      <c r="AB57" s="43">
        <f>AA57+L57+P57+U57+X57+Y57+Z57</f>
        <v>1</v>
      </c>
      <c r="AC57" s="43">
        <f>U57+X57+Y57</f>
        <v>0.41</v>
      </c>
      <c r="AD57" s="14">
        <f>L57/P57</f>
        <v>1.1851851851851853</v>
      </c>
      <c r="AE57">
        <v>57</v>
      </c>
    </row>
    <row r="58" spans="1:31" ht="15.75" thickBot="1" x14ac:dyDescent="0.25">
      <c r="A58" s="17">
        <v>407</v>
      </c>
      <c r="B58" s="45">
        <v>23.666678936906429</v>
      </c>
      <c r="C58" s="68" t="s">
        <v>101</v>
      </c>
      <c r="D58" s="5">
        <v>0.35</v>
      </c>
      <c r="E58" s="5">
        <v>0.19</v>
      </c>
      <c r="F58" s="33">
        <v>0.06</v>
      </c>
      <c r="G58" s="62" t="s">
        <v>143</v>
      </c>
      <c r="H58" s="40">
        <v>-3.12</v>
      </c>
      <c r="I58" s="40">
        <v>-9.84</v>
      </c>
      <c r="J58" s="38"/>
      <c r="K58" s="38"/>
      <c r="L58" s="5">
        <f t="shared" si="7"/>
        <v>0.60000000000000009</v>
      </c>
      <c r="M58" s="5">
        <v>0.11</v>
      </c>
      <c r="N58" s="5">
        <v>0.16</v>
      </c>
      <c r="O58" s="5">
        <v>0.06</v>
      </c>
      <c r="P58" s="5">
        <f t="shared" si="3"/>
        <v>0.33</v>
      </c>
      <c r="Q58" s="5">
        <v>7.0000000000000007E-2</v>
      </c>
      <c r="R58" s="6" t="s">
        <v>20</v>
      </c>
      <c r="S58" s="6" t="s">
        <v>20</v>
      </c>
      <c r="T58" s="6" t="s">
        <v>20</v>
      </c>
      <c r="U58" s="5">
        <f t="shared" si="4"/>
        <v>7.0000000000000007E-2</v>
      </c>
      <c r="V58" s="6" t="s">
        <v>20</v>
      </c>
      <c r="W58" s="6" t="s">
        <v>20</v>
      </c>
      <c r="X58" s="5">
        <f t="shared" si="1"/>
        <v>0</v>
      </c>
      <c r="Y58" s="6">
        <v>0</v>
      </c>
      <c r="Z58" s="6">
        <v>0</v>
      </c>
      <c r="AA58" s="6">
        <v>0</v>
      </c>
      <c r="AB58" s="43">
        <f t="shared" si="6"/>
        <v>1.0000000000000002</v>
      </c>
      <c r="AC58" s="43">
        <f t="shared" si="5"/>
        <v>7.0000000000000007E-2</v>
      </c>
      <c r="AD58" s="14">
        <f t="shared" si="2"/>
        <v>1.8181818181818183</v>
      </c>
      <c r="AE58">
        <v>56</v>
      </c>
    </row>
    <row r="59" spans="1:31" ht="15.75" thickBot="1" x14ac:dyDescent="0.25">
      <c r="A59" s="17">
        <v>408</v>
      </c>
      <c r="B59" s="45">
        <v>23.805160862843262</v>
      </c>
      <c r="C59" s="68" t="s">
        <v>145</v>
      </c>
      <c r="D59" s="5">
        <v>0.21</v>
      </c>
      <c r="E59" s="5">
        <v>0.12</v>
      </c>
      <c r="F59" s="33">
        <v>0.04</v>
      </c>
      <c r="G59" s="62" t="s">
        <v>143</v>
      </c>
      <c r="H59" s="40">
        <v>-1.61</v>
      </c>
      <c r="I59" s="40">
        <v>-6.66</v>
      </c>
      <c r="J59" s="38"/>
      <c r="K59" s="38"/>
      <c r="L59" s="5">
        <f t="shared" si="7"/>
        <v>0.36999999999999994</v>
      </c>
      <c r="M59" s="5">
        <v>0.15</v>
      </c>
      <c r="N59" s="5">
        <v>0.35</v>
      </c>
      <c r="O59" s="5">
        <v>0.04</v>
      </c>
      <c r="P59" s="5">
        <f t="shared" si="3"/>
        <v>0.54</v>
      </c>
      <c r="Q59" s="5">
        <v>0.09</v>
      </c>
      <c r="R59" s="6" t="s">
        <v>20</v>
      </c>
      <c r="S59" s="6" t="s">
        <v>20</v>
      </c>
      <c r="T59" s="6" t="s">
        <v>20</v>
      </c>
      <c r="U59" s="5">
        <f t="shared" si="4"/>
        <v>0.09</v>
      </c>
      <c r="V59" s="6" t="s">
        <v>20</v>
      </c>
      <c r="W59" s="6" t="s">
        <v>20</v>
      </c>
      <c r="X59" s="5">
        <f t="shared" si="1"/>
        <v>0</v>
      </c>
      <c r="Y59" s="6">
        <v>0</v>
      </c>
      <c r="Z59" s="6">
        <v>0</v>
      </c>
      <c r="AA59" s="6">
        <v>0</v>
      </c>
      <c r="AB59" s="43">
        <f t="shared" si="6"/>
        <v>0.99999999999999989</v>
      </c>
      <c r="AC59" s="43">
        <f t="shared" si="5"/>
        <v>0.09</v>
      </c>
      <c r="AD59" s="14">
        <f t="shared" si="2"/>
        <v>0.68518518518518501</v>
      </c>
      <c r="AE59">
        <v>58</v>
      </c>
    </row>
    <row r="60" spans="1:31" ht="15.75" thickBot="1" x14ac:dyDescent="0.25">
      <c r="A60" s="17">
        <v>411</v>
      </c>
      <c r="B60" s="45">
        <v>23.881118171984859</v>
      </c>
      <c r="C60" s="68" t="s">
        <v>124</v>
      </c>
      <c r="D60" s="5">
        <v>0.2</v>
      </c>
      <c r="E60" s="5">
        <v>0.13</v>
      </c>
      <c r="F60" s="33">
        <v>0.03</v>
      </c>
      <c r="G60" s="62" t="s">
        <v>146</v>
      </c>
      <c r="H60" s="40">
        <v>0.13</v>
      </c>
      <c r="I60" s="40">
        <v>-6.59</v>
      </c>
      <c r="J60" s="37">
        <v>0.22</v>
      </c>
      <c r="K60" s="37">
        <v>-6.22</v>
      </c>
      <c r="L60" s="5">
        <f t="shared" si="7"/>
        <v>0.36</v>
      </c>
      <c r="M60" s="5">
        <v>0.05</v>
      </c>
      <c r="N60" s="5">
        <v>0.11</v>
      </c>
      <c r="O60" s="5">
        <v>0.04</v>
      </c>
      <c r="P60" s="5">
        <f t="shared" si="3"/>
        <v>0.2</v>
      </c>
      <c r="Q60" s="5">
        <v>0.37</v>
      </c>
      <c r="R60" s="6" t="s">
        <v>20</v>
      </c>
      <c r="S60" s="5">
        <v>0.06</v>
      </c>
      <c r="T60" s="6" t="s">
        <v>20</v>
      </c>
      <c r="U60" s="5">
        <f t="shared" si="4"/>
        <v>0.43</v>
      </c>
      <c r="V60" s="6" t="s">
        <v>20</v>
      </c>
      <c r="W60" s="6" t="s">
        <v>20</v>
      </c>
      <c r="X60" s="5">
        <f t="shared" si="1"/>
        <v>0</v>
      </c>
      <c r="Y60" s="6">
        <v>0</v>
      </c>
      <c r="Z60" s="6">
        <v>0</v>
      </c>
      <c r="AA60" s="6">
        <v>0</v>
      </c>
      <c r="AB60" s="43">
        <f t="shared" si="6"/>
        <v>0.99</v>
      </c>
      <c r="AC60" s="43">
        <f t="shared" si="5"/>
        <v>0.43</v>
      </c>
      <c r="AD60" s="14">
        <f t="shared" si="2"/>
        <v>1.7999999999999998</v>
      </c>
      <c r="AE60">
        <v>59</v>
      </c>
    </row>
    <row r="61" spans="1:31" ht="15.75" thickBot="1" x14ac:dyDescent="0.25">
      <c r="A61" s="17">
        <v>409</v>
      </c>
      <c r="B61" s="45">
        <v>24.908959729073111</v>
      </c>
      <c r="C61" s="68" t="s">
        <v>113</v>
      </c>
      <c r="D61" s="5">
        <v>0.33</v>
      </c>
      <c r="E61" s="5">
        <v>0.27</v>
      </c>
      <c r="F61" s="33">
        <v>7.0000000000000007E-2</v>
      </c>
      <c r="G61" s="62" t="s">
        <v>143</v>
      </c>
      <c r="H61" s="40">
        <v>-2.25</v>
      </c>
      <c r="I61" s="40">
        <v>-9.81</v>
      </c>
      <c r="J61" s="38"/>
      <c r="K61" s="38"/>
      <c r="L61" s="5">
        <f t="shared" si="7"/>
        <v>0.67000000000000015</v>
      </c>
      <c r="M61" s="5">
        <v>0.12</v>
      </c>
      <c r="N61" s="5">
        <v>0.11</v>
      </c>
      <c r="O61" s="5">
        <v>0.03</v>
      </c>
      <c r="P61" s="5">
        <f t="shared" si="3"/>
        <v>0.26</v>
      </c>
      <c r="Q61" s="5">
        <v>7.0000000000000007E-2</v>
      </c>
      <c r="R61" s="6" t="s">
        <v>20</v>
      </c>
      <c r="S61" s="6" t="s">
        <v>20</v>
      </c>
      <c r="T61" s="6" t="s">
        <v>20</v>
      </c>
      <c r="U61" s="5">
        <f t="shared" si="4"/>
        <v>7.0000000000000007E-2</v>
      </c>
      <c r="V61" s="6" t="s">
        <v>20</v>
      </c>
      <c r="W61" s="6" t="s">
        <v>20</v>
      </c>
      <c r="X61" s="5">
        <f t="shared" si="1"/>
        <v>0</v>
      </c>
      <c r="Y61" s="6">
        <v>0</v>
      </c>
      <c r="Z61" s="6">
        <v>0</v>
      </c>
      <c r="AA61" s="6">
        <v>0</v>
      </c>
      <c r="AB61" s="43">
        <f t="shared" si="6"/>
        <v>1.0000000000000002</v>
      </c>
      <c r="AC61" s="43">
        <f t="shared" si="5"/>
        <v>7.0000000000000007E-2</v>
      </c>
      <c r="AD61" s="14">
        <f t="shared" si="2"/>
        <v>2.5769230769230775</v>
      </c>
      <c r="AE61">
        <v>60</v>
      </c>
    </row>
    <row r="62" spans="1:31" ht="15" thickBot="1" x14ac:dyDescent="0.25">
      <c r="A62" s="17">
        <v>410</v>
      </c>
      <c r="B62" s="45">
        <v>25.190543459987605</v>
      </c>
      <c r="C62" s="74" t="s">
        <v>201</v>
      </c>
      <c r="D62" s="5">
        <v>0.33</v>
      </c>
      <c r="E62" s="5">
        <v>0.24</v>
      </c>
      <c r="F62" s="33">
        <v>0.04</v>
      </c>
      <c r="G62" s="64" t="s">
        <v>151</v>
      </c>
      <c r="H62" s="40">
        <v>-3.23</v>
      </c>
      <c r="I62" s="40">
        <v>-8.09</v>
      </c>
      <c r="J62" s="37">
        <v>-3.03</v>
      </c>
      <c r="K62" s="37">
        <v>-6.96</v>
      </c>
      <c r="L62" s="5">
        <f t="shared" si="7"/>
        <v>0.6100000000000001</v>
      </c>
      <c r="M62" s="5">
        <v>0.08</v>
      </c>
      <c r="N62" s="5">
        <v>0.1</v>
      </c>
      <c r="O62" s="5">
        <v>0.02</v>
      </c>
      <c r="P62" s="5">
        <f t="shared" ref="P62:P67" si="8">SUM(M62:O62)</f>
        <v>0.19999999999999998</v>
      </c>
      <c r="Q62" s="5">
        <v>0.14000000000000001</v>
      </c>
      <c r="R62" s="6" t="s">
        <v>20</v>
      </c>
      <c r="S62" s="5">
        <v>0.05</v>
      </c>
      <c r="T62" s="6" t="s">
        <v>20</v>
      </c>
      <c r="U62" s="5">
        <f t="shared" si="4"/>
        <v>0.19</v>
      </c>
      <c r="V62" s="6" t="s">
        <v>20</v>
      </c>
      <c r="W62" s="6" t="s">
        <v>20</v>
      </c>
      <c r="X62" s="5">
        <f t="shared" ref="X62:X99" si="9">SUM(V62:W62)</f>
        <v>0</v>
      </c>
      <c r="Y62" s="6">
        <v>0</v>
      </c>
      <c r="Z62" s="6">
        <v>0</v>
      </c>
      <c r="AA62" s="6">
        <v>0</v>
      </c>
      <c r="AB62" s="43">
        <f t="shared" si="6"/>
        <v>1</v>
      </c>
      <c r="AC62" s="43">
        <f t="shared" si="5"/>
        <v>0.19</v>
      </c>
      <c r="AD62" s="14">
        <f t="shared" si="2"/>
        <v>3.0500000000000007</v>
      </c>
      <c r="AE62">
        <v>65</v>
      </c>
    </row>
    <row r="63" spans="1:31" ht="15" thickBot="1" x14ac:dyDescent="0.25">
      <c r="A63" s="17">
        <v>413</v>
      </c>
      <c r="B63" s="45">
        <v>25.408175862337185</v>
      </c>
      <c r="C63" s="68" t="s">
        <v>205</v>
      </c>
      <c r="D63" s="5">
        <v>0.34</v>
      </c>
      <c r="E63" s="5">
        <v>0.26</v>
      </c>
      <c r="F63" s="33">
        <v>0.06</v>
      </c>
      <c r="G63" s="64" t="s">
        <v>151</v>
      </c>
      <c r="H63" s="40">
        <v>-1.74</v>
      </c>
      <c r="I63" s="40">
        <v>-8.6300000000000008</v>
      </c>
      <c r="J63" s="38"/>
      <c r="K63" s="38"/>
      <c r="L63" s="5">
        <f t="shared" si="7"/>
        <v>0.66000000000000014</v>
      </c>
      <c r="M63" s="5">
        <v>0.1</v>
      </c>
      <c r="N63" s="5">
        <v>0.13</v>
      </c>
      <c r="O63" s="5">
        <v>0.03</v>
      </c>
      <c r="P63" s="5">
        <f t="shared" si="8"/>
        <v>0.26</v>
      </c>
      <c r="Q63" s="5">
        <v>0.09</v>
      </c>
      <c r="R63" s="6" t="s">
        <v>20</v>
      </c>
      <c r="S63" s="6" t="s">
        <v>20</v>
      </c>
      <c r="T63" s="6" t="s">
        <v>20</v>
      </c>
      <c r="U63" s="5">
        <f t="shared" si="4"/>
        <v>0.09</v>
      </c>
      <c r="V63" s="6" t="s">
        <v>20</v>
      </c>
      <c r="W63" s="6" t="s">
        <v>20</v>
      </c>
      <c r="X63" s="5">
        <f t="shared" si="9"/>
        <v>0</v>
      </c>
      <c r="Y63" s="6">
        <v>0</v>
      </c>
      <c r="Z63" s="6">
        <v>0</v>
      </c>
      <c r="AA63" s="6">
        <v>0</v>
      </c>
      <c r="AB63" s="43">
        <f t="shared" si="6"/>
        <v>1.0100000000000002</v>
      </c>
      <c r="AC63" s="43">
        <f t="shared" si="5"/>
        <v>0.09</v>
      </c>
      <c r="AD63" s="14">
        <f t="shared" si="2"/>
        <v>2.5384615384615388</v>
      </c>
      <c r="AE63">
        <v>72</v>
      </c>
    </row>
    <row r="64" spans="1:31" ht="15.75" thickBot="1" x14ac:dyDescent="0.25">
      <c r="A64" s="17">
        <v>412</v>
      </c>
      <c r="B64" s="45">
        <v>25.918407999999999</v>
      </c>
      <c r="C64" s="8" t="s">
        <v>175</v>
      </c>
      <c r="D64" s="5">
        <v>0.3</v>
      </c>
      <c r="E64" s="5">
        <v>0.22</v>
      </c>
      <c r="F64" s="33">
        <v>0.06</v>
      </c>
      <c r="G64" s="63" t="s">
        <v>149</v>
      </c>
      <c r="H64" s="40">
        <v>-2.66</v>
      </c>
      <c r="I64" s="40">
        <v>-9.2799999999999994</v>
      </c>
      <c r="J64" s="38"/>
      <c r="K64" s="38"/>
      <c r="L64" s="5">
        <f t="shared" si="7"/>
        <v>0.58000000000000007</v>
      </c>
      <c r="M64" s="5">
        <v>0.08</v>
      </c>
      <c r="N64" s="5">
        <v>0.12</v>
      </c>
      <c r="O64" s="5">
        <v>0.08</v>
      </c>
      <c r="P64" s="5">
        <f t="shared" si="8"/>
        <v>0.28000000000000003</v>
      </c>
      <c r="Q64" s="5">
        <v>0.11</v>
      </c>
      <c r="R64" s="6" t="s">
        <v>20</v>
      </c>
      <c r="S64" s="6" t="s">
        <v>20</v>
      </c>
      <c r="T64" s="6" t="s">
        <v>20</v>
      </c>
      <c r="U64" s="5">
        <f t="shared" si="4"/>
        <v>0.11</v>
      </c>
      <c r="V64" s="6" t="s">
        <v>20</v>
      </c>
      <c r="W64" s="6" t="s">
        <v>20</v>
      </c>
      <c r="X64" s="5">
        <f t="shared" si="9"/>
        <v>0</v>
      </c>
      <c r="Y64" s="6">
        <v>0</v>
      </c>
      <c r="Z64" s="6">
        <v>0</v>
      </c>
      <c r="AA64" s="5">
        <v>0.03</v>
      </c>
      <c r="AB64" s="43">
        <f t="shared" si="6"/>
        <v>1.0000000000000002</v>
      </c>
      <c r="AC64" s="43">
        <f t="shared" si="5"/>
        <v>0.11</v>
      </c>
      <c r="AD64" s="14">
        <f t="shared" si="2"/>
        <v>2.0714285714285716</v>
      </c>
      <c r="AE64">
        <v>62</v>
      </c>
    </row>
    <row r="65" spans="1:32" ht="15.75" thickBot="1" x14ac:dyDescent="0.25">
      <c r="A65" s="17">
        <v>414</v>
      </c>
      <c r="B65" s="45">
        <v>25.914534891979034</v>
      </c>
      <c r="C65" s="68" t="s">
        <v>199</v>
      </c>
      <c r="D65" s="5">
        <v>0.3</v>
      </c>
      <c r="E65" s="5">
        <v>0.18</v>
      </c>
      <c r="F65" s="33">
        <v>0.05</v>
      </c>
      <c r="G65" s="62" t="s">
        <v>150</v>
      </c>
      <c r="H65" s="40">
        <v>-0.25</v>
      </c>
      <c r="I65" s="40">
        <v>-7.61</v>
      </c>
      <c r="J65" s="38"/>
      <c r="K65" s="38"/>
      <c r="L65" s="5">
        <f t="shared" si="7"/>
        <v>0.53</v>
      </c>
      <c r="M65" s="5">
        <v>0.1</v>
      </c>
      <c r="N65" s="5">
        <v>0.13</v>
      </c>
      <c r="O65" s="5">
        <v>0.05</v>
      </c>
      <c r="P65" s="5">
        <f t="shared" si="8"/>
        <v>0.28000000000000003</v>
      </c>
      <c r="Q65" s="5">
        <v>0.17</v>
      </c>
      <c r="R65" s="6" t="s">
        <v>20</v>
      </c>
      <c r="S65" s="6" t="s">
        <v>20</v>
      </c>
      <c r="T65" s="6" t="s">
        <v>20</v>
      </c>
      <c r="U65" s="5">
        <f t="shared" si="4"/>
        <v>0.17</v>
      </c>
      <c r="V65" s="6" t="s">
        <v>20</v>
      </c>
      <c r="W65" s="6" t="s">
        <v>20</v>
      </c>
      <c r="X65" s="5">
        <f t="shared" si="9"/>
        <v>0</v>
      </c>
      <c r="Y65" s="6">
        <v>0</v>
      </c>
      <c r="Z65" s="6">
        <v>0</v>
      </c>
      <c r="AA65" s="5">
        <v>0.02</v>
      </c>
      <c r="AB65" s="43">
        <f t="shared" si="6"/>
        <v>1</v>
      </c>
      <c r="AC65" s="43">
        <f t="shared" si="5"/>
        <v>0.17</v>
      </c>
      <c r="AD65" s="14">
        <f t="shared" si="2"/>
        <v>1.8928571428571428</v>
      </c>
      <c r="AE65">
        <v>63</v>
      </c>
      <c r="AF65">
        <f>800/28</f>
        <v>28.571428571428573</v>
      </c>
    </row>
    <row r="66" spans="1:32" ht="15.75" thickBot="1" x14ac:dyDescent="0.25">
      <c r="A66" s="17">
        <v>415</v>
      </c>
      <c r="B66" s="45">
        <v>26.103447296279988</v>
      </c>
      <c r="C66" s="68" t="s">
        <v>200</v>
      </c>
      <c r="D66" s="5">
        <v>0.26</v>
      </c>
      <c r="E66" s="5">
        <v>0.2</v>
      </c>
      <c r="F66" s="33">
        <v>0.04</v>
      </c>
      <c r="G66" s="62" t="s">
        <v>150</v>
      </c>
      <c r="H66" s="40">
        <v>-0.34</v>
      </c>
      <c r="I66" s="40">
        <v>-8.36</v>
      </c>
      <c r="J66" s="38"/>
      <c r="K66" s="38"/>
      <c r="L66" s="5">
        <f t="shared" ref="L66:L98" si="10">SUM(D66:F66)</f>
        <v>0.5</v>
      </c>
      <c r="M66" s="5">
        <v>7.0000000000000007E-2</v>
      </c>
      <c r="N66" s="5">
        <v>0.11</v>
      </c>
      <c r="O66" s="5">
        <v>0.04</v>
      </c>
      <c r="P66" s="5">
        <f t="shared" si="8"/>
        <v>0.22</v>
      </c>
      <c r="Q66" s="5">
        <v>0.26</v>
      </c>
      <c r="R66" s="6" t="s">
        <v>20</v>
      </c>
      <c r="S66" s="6" t="s">
        <v>20</v>
      </c>
      <c r="T66" s="6" t="s">
        <v>20</v>
      </c>
      <c r="U66" s="5">
        <f t="shared" si="4"/>
        <v>0.26</v>
      </c>
      <c r="V66" s="6" t="s">
        <v>20</v>
      </c>
      <c r="W66" s="6" t="s">
        <v>20</v>
      </c>
      <c r="X66" s="5">
        <f t="shared" si="9"/>
        <v>0</v>
      </c>
      <c r="Y66" s="6">
        <v>0</v>
      </c>
      <c r="Z66" s="6">
        <v>0</v>
      </c>
      <c r="AA66" s="5">
        <v>0.02</v>
      </c>
      <c r="AB66" s="43">
        <f t="shared" si="6"/>
        <v>1</v>
      </c>
      <c r="AC66" s="43">
        <f t="shared" si="5"/>
        <v>0.26</v>
      </c>
      <c r="AD66" s="14">
        <f t="shared" ref="AD66:AD99" si="11">L66/P66</f>
        <v>2.2727272727272729</v>
      </c>
      <c r="AE66">
        <v>64</v>
      </c>
    </row>
    <row r="67" spans="1:32" ht="15.75" thickBot="1" x14ac:dyDescent="0.25">
      <c r="A67" s="17">
        <v>416</v>
      </c>
      <c r="B67" s="45">
        <v>26.952974851768555</v>
      </c>
      <c r="C67" s="68" t="s">
        <v>203</v>
      </c>
      <c r="D67" s="5">
        <v>0.34</v>
      </c>
      <c r="E67" s="5">
        <v>0.19</v>
      </c>
      <c r="F67" s="33">
        <v>0.05</v>
      </c>
      <c r="G67" s="61" t="s">
        <v>153</v>
      </c>
      <c r="H67" s="40">
        <v>-1.93</v>
      </c>
      <c r="I67" s="40">
        <v>-9.35</v>
      </c>
      <c r="J67" s="38"/>
      <c r="K67" s="38"/>
      <c r="L67" s="5">
        <f t="shared" si="10"/>
        <v>0.58000000000000007</v>
      </c>
      <c r="M67" s="5">
        <v>0.1</v>
      </c>
      <c r="N67" s="5">
        <v>0.14000000000000001</v>
      </c>
      <c r="O67" s="5">
        <v>0.05</v>
      </c>
      <c r="P67" s="5">
        <f t="shared" si="8"/>
        <v>0.29000000000000004</v>
      </c>
      <c r="Q67" s="5">
        <v>0.12</v>
      </c>
      <c r="R67" s="6" t="s">
        <v>20</v>
      </c>
      <c r="S67" s="6" t="s">
        <v>20</v>
      </c>
      <c r="T67" s="6" t="s">
        <v>20</v>
      </c>
      <c r="U67" s="5">
        <f t="shared" ref="U67:U112" si="12">SUM(Q67:T67)</f>
        <v>0.12</v>
      </c>
      <c r="V67" s="6" t="s">
        <v>20</v>
      </c>
      <c r="W67" s="6" t="s">
        <v>20</v>
      </c>
      <c r="X67" s="5">
        <f t="shared" si="9"/>
        <v>0</v>
      </c>
      <c r="Y67" s="6">
        <v>0</v>
      </c>
      <c r="Z67" s="6">
        <v>0</v>
      </c>
      <c r="AA67" s="5">
        <v>0.01</v>
      </c>
      <c r="AB67" s="43">
        <f t="shared" si="6"/>
        <v>1</v>
      </c>
      <c r="AC67" s="43">
        <f t="shared" ref="AC67:AC112" si="13">U67+X67+Y67</f>
        <v>0.12</v>
      </c>
      <c r="AD67" s="14">
        <f t="shared" si="11"/>
        <v>2</v>
      </c>
      <c r="AE67">
        <v>68</v>
      </c>
    </row>
    <row r="68" spans="1:32" ht="15.75" thickBot="1" x14ac:dyDescent="0.25">
      <c r="A68" s="17">
        <v>417</v>
      </c>
      <c r="B68" s="45">
        <v>27.02332593303732</v>
      </c>
      <c r="C68" s="8" t="s">
        <v>112</v>
      </c>
      <c r="D68" s="5">
        <v>0.35</v>
      </c>
      <c r="E68" s="5">
        <v>0.25</v>
      </c>
      <c r="F68" s="33">
        <v>0.06</v>
      </c>
      <c r="G68" s="61" t="s">
        <v>144</v>
      </c>
      <c r="H68" s="40">
        <v>-2.4500000000000002</v>
      </c>
      <c r="I68" s="40">
        <v>-10.46</v>
      </c>
      <c r="J68" s="38"/>
      <c r="K68" s="38"/>
      <c r="L68" s="5">
        <f t="shared" si="10"/>
        <v>0.65999999999999992</v>
      </c>
      <c r="M68" s="5">
        <v>7.0000000000000007E-2</v>
      </c>
      <c r="N68" s="5">
        <v>0.08</v>
      </c>
      <c r="O68" s="5">
        <v>0.03</v>
      </c>
      <c r="P68" s="5">
        <f t="shared" ref="P68:P99" si="14">SUM(M68:O68)</f>
        <v>0.18000000000000002</v>
      </c>
      <c r="Q68" s="5">
        <v>0.15</v>
      </c>
      <c r="R68" s="6" t="s">
        <v>20</v>
      </c>
      <c r="S68" s="6" t="s">
        <v>20</v>
      </c>
      <c r="T68" s="6" t="s">
        <v>20</v>
      </c>
      <c r="U68" s="5">
        <f t="shared" si="12"/>
        <v>0.15</v>
      </c>
      <c r="V68" s="6" t="s">
        <v>20</v>
      </c>
      <c r="W68" s="6" t="s">
        <v>20</v>
      </c>
      <c r="X68" s="5">
        <f t="shared" si="9"/>
        <v>0</v>
      </c>
      <c r="Y68" s="6">
        <v>0</v>
      </c>
      <c r="Z68" s="6">
        <v>0</v>
      </c>
      <c r="AA68" s="5">
        <v>0.01</v>
      </c>
      <c r="AB68" s="43">
        <f t="shared" si="6"/>
        <v>1</v>
      </c>
      <c r="AC68" s="43">
        <f t="shared" si="13"/>
        <v>0.15</v>
      </c>
      <c r="AD68" s="14">
        <f t="shared" si="11"/>
        <v>3.6666666666666656</v>
      </c>
      <c r="AE68">
        <v>66</v>
      </c>
    </row>
    <row r="69" spans="1:32" ht="15.75" thickBot="1" x14ac:dyDescent="0.25">
      <c r="A69" s="17">
        <v>418</v>
      </c>
      <c r="B69" s="45">
        <v>27.161309596764308</v>
      </c>
      <c r="C69" s="8" t="s">
        <v>147</v>
      </c>
      <c r="D69" s="5">
        <v>0.28999999999999998</v>
      </c>
      <c r="E69" s="5">
        <v>0.15</v>
      </c>
      <c r="F69" s="33">
        <v>0.05</v>
      </c>
      <c r="G69" s="62" t="s">
        <v>148</v>
      </c>
      <c r="H69" s="40">
        <v>-1.96</v>
      </c>
      <c r="I69" s="40">
        <v>-10.24</v>
      </c>
      <c r="J69" s="38"/>
      <c r="K69" s="38"/>
      <c r="L69" s="5">
        <f t="shared" si="10"/>
        <v>0.48999999999999994</v>
      </c>
      <c r="M69" s="5">
        <v>0.11</v>
      </c>
      <c r="N69" s="5">
        <v>0.22</v>
      </c>
      <c r="O69" s="5">
        <v>7.0000000000000007E-2</v>
      </c>
      <c r="P69" s="5">
        <f>SUM(M69:O69)</f>
        <v>0.4</v>
      </c>
      <c r="Q69" s="5">
        <v>0.09</v>
      </c>
      <c r="R69" s="6" t="s">
        <v>20</v>
      </c>
      <c r="S69" s="6" t="s">
        <v>20</v>
      </c>
      <c r="T69" s="6" t="s">
        <v>20</v>
      </c>
      <c r="U69" s="5">
        <f>SUM(Q69:T69)</f>
        <v>0.09</v>
      </c>
      <c r="V69" s="6" t="s">
        <v>20</v>
      </c>
      <c r="W69" s="6" t="s">
        <v>20</v>
      </c>
      <c r="X69" s="5">
        <f>SUM(V69:W69)</f>
        <v>0</v>
      </c>
      <c r="Y69" s="6">
        <v>0</v>
      </c>
      <c r="Z69" s="6">
        <v>0</v>
      </c>
      <c r="AA69" s="5">
        <v>0.03</v>
      </c>
      <c r="AB69" s="43">
        <f>AA69+L69+P69+U69+X69+Y69+Z69</f>
        <v>1.01</v>
      </c>
      <c r="AC69" s="43">
        <f>U69+X69+Y69</f>
        <v>0.09</v>
      </c>
      <c r="AD69" s="14">
        <f>L69/P69</f>
        <v>1.2249999999999999</v>
      </c>
      <c r="AE69">
        <v>61</v>
      </c>
    </row>
    <row r="70" spans="1:32" ht="15.75" thickBot="1" x14ac:dyDescent="0.25">
      <c r="A70" s="17">
        <v>429</v>
      </c>
      <c r="B70" s="45">
        <v>27.136830619677198</v>
      </c>
      <c r="C70" s="68" t="s">
        <v>202</v>
      </c>
      <c r="D70" s="5">
        <v>0.17</v>
      </c>
      <c r="E70" s="5">
        <v>0.09</v>
      </c>
      <c r="F70" s="33">
        <v>0.04</v>
      </c>
      <c r="G70" s="62" t="s">
        <v>152</v>
      </c>
      <c r="H70" s="40">
        <v>-1.1599999999999999</v>
      </c>
      <c r="I70" s="40">
        <v>-7.14</v>
      </c>
      <c r="J70" s="37">
        <v>-1.78</v>
      </c>
      <c r="K70" s="37">
        <v>-6.56</v>
      </c>
      <c r="L70" s="5">
        <f t="shared" si="10"/>
        <v>0.3</v>
      </c>
      <c r="M70" s="5">
        <v>0.08</v>
      </c>
      <c r="N70" s="5">
        <v>0.1</v>
      </c>
      <c r="O70" s="6" t="s">
        <v>20</v>
      </c>
      <c r="P70" s="5">
        <f t="shared" si="14"/>
        <v>0.18</v>
      </c>
      <c r="Q70" s="5">
        <v>0.24</v>
      </c>
      <c r="R70" s="6" t="s">
        <v>20</v>
      </c>
      <c r="S70" s="5">
        <v>0.26</v>
      </c>
      <c r="T70" s="6" t="s">
        <v>20</v>
      </c>
      <c r="U70" s="5">
        <f t="shared" si="12"/>
        <v>0.5</v>
      </c>
      <c r="V70" s="6" t="s">
        <v>20</v>
      </c>
      <c r="W70" s="6" t="s">
        <v>20</v>
      </c>
      <c r="X70" s="5">
        <f t="shared" si="9"/>
        <v>0</v>
      </c>
      <c r="Y70" s="6">
        <v>0</v>
      </c>
      <c r="Z70" s="6">
        <v>0</v>
      </c>
      <c r="AA70" s="5">
        <v>0.02</v>
      </c>
      <c r="AB70" s="43">
        <f t="shared" ref="AB70:AB112" si="15">AA70+L70+P70+U70+X70+Y70+Z70</f>
        <v>1</v>
      </c>
      <c r="AC70" s="43">
        <f t="shared" si="13"/>
        <v>0.5</v>
      </c>
      <c r="AD70" s="14">
        <f t="shared" si="11"/>
        <v>1.6666666666666667</v>
      </c>
      <c r="AE70">
        <v>67</v>
      </c>
    </row>
    <row r="71" spans="1:32" ht="15.75" thickBot="1" x14ac:dyDescent="0.25">
      <c r="A71" s="17">
        <v>419</v>
      </c>
      <c r="B71" s="45">
        <v>27.422476625193255</v>
      </c>
      <c r="C71" s="68" t="s">
        <v>204</v>
      </c>
      <c r="D71" s="5">
        <v>0.16</v>
      </c>
      <c r="E71" s="5">
        <v>0.09</v>
      </c>
      <c r="F71" s="33">
        <v>0.03</v>
      </c>
      <c r="G71" s="62" t="s">
        <v>143</v>
      </c>
      <c r="H71" s="40">
        <v>-0.02</v>
      </c>
      <c r="I71" s="40">
        <v>-6.5</v>
      </c>
      <c r="J71" s="37">
        <v>-1.35</v>
      </c>
      <c r="K71" s="37">
        <v>-5.98</v>
      </c>
      <c r="L71" s="5">
        <f t="shared" si="10"/>
        <v>0.28000000000000003</v>
      </c>
      <c r="M71" s="5">
        <v>0.08</v>
      </c>
      <c r="N71" s="5">
        <v>0.13</v>
      </c>
      <c r="O71" s="5">
        <v>0.04</v>
      </c>
      <c r="P71" s="5">
        <f t="shared" si="14"/>
        <v>0.25</v>
      </c>
      <c r="Q71" s="5">
        <v>0.33</v>
      </c>
      <c r="R71" s="6" t="s">
        <v>20</v>
      </c>
      <c r="S71" s="5">
        <v>0.11</v>
      </c>
      <c r="T71" s="6" t="s">
        <v>20</v>
      </c>
      <c r="U71" s="5">
        <f t="shared" si="12"/>
        <v>0.44</v>
      </c>
      <c r="V71" s="6" t="s">
        <v>20</v>
      </c>
      <c r="W71" s="6" t="s">
        <v>20</v>
      </c>
      <c r="X71" s="5">
        <f t="shared" si="9"/>
        <v>0</v>
      </c>
      <c r="Y71" s="6">
        <v>0</v>
      </c>
      <c r="Z71" s="6">
        <v>0</v>
      </c>
      <c r="AA71" s="5">
        <v>0.03</v>
      </c>
      <c r="AB71" s="43">
        <f t="shared" si="15"/>
        <v>1</v>
      </c>
      <c r="AC71" s="43">
        <f t="shared" si="13"/>
        <v>0.44</v>
      </c>
      <c r="AD71" s="14">
        <f t="shared" si="11"/>
        <v>1.1200000000000001</v>
      </c>
      <c r="AE71">
        <v>69</v>
      </c>
    </row>
    <row r="72" spans="1:32" ht="15.75" thickBot="1" x14ac:dyDescent="0.25">
      <c r="A72" s="17">
        <v>420</v>
      </c>
      <c r="B72" s="45">
        <v>27.498779566895593</v>
      </c>
      <c r="C72" s="68" t="s">
        <v>118</v>
      </c>
      <c r="D72" s="5">
        <v>0.2</v>
      </c>
      <c r="E72" s="5">
        <v>0.13</v>
      </c>
      <c r="F72" s="33">
        <v>0.04</v>
      </c>
      <c r="G72" s="62" t="s">
        <v>143</v>
      </c>
      <c r="H72" s="40">
        <v>0.76</v>
      </c>
      <c r="I72" s="40">
        <v>-7.94</v>
      </c>
      <c r="J72" s="37">
        <v>0.47</v>
      </c>
      <c r="K72" s="37">
        <v>-7.63</v>
      </c>
      <c r="L72" s="5">
        <f t="shared" si="10"/>
        <v>0.37</v>
      </c>
      <c r="M72" s="5">
        <v>0.09</v>
      </c>
      <c r="N72" s="5">
        <v>0.19</v>
      </c>
      <c r="O72" s="6" t="s">
        <v>20</v>
      </c>
      <c r="P72" s="5">
        <f>SUM(M72:O72)</f>
        <v>0.28000000000000003</v>
      </c>
      <c r="Q72" s="5">
        <v>0.28000000000000003</v>
      </c>
      <c r="R72" s="6" t="s">
        <v>20</v>
      </c>
      <c r="S72" s="5">
        <v>0.04</v>
      </c>
      <c r="T72" s="6" t="s">
        <v>20</v>
      </c>
      <c r="U72" s="5">
        <f>SUM(Q72:T72)</f>
        <v>0.32</v>
      </c>
      <c r="V72" s="6" t="s">
        <v>20</v>
      </c>
      <c r="W72" s="6" t="s">
        <v>20</v>
      </c>
      <c r="X72" s="5">
        <f>SUM(V72:W72)</f>
        <v>0</v>
      </c>
      <c r="Y72" s="6">
        <v>0</v>
      </c>
      <c r="Z72" s="6">
        <v>0</v>
      </c>
      <c r="AA72" s="5">
        <v>0.02</v>
      </c>
      <c r="AB72" s="43">
        <f>AA72+L72+P72+U72+X72+Y72+Z72</f>
        <v>0.99</v>
      </c>
      <c r="AC72" s="43">
        <f>U72+X72+Y72</f>
        <v>0.32</v>
      </c>
      <c r="AD72" s="14">
        <f>L72/P72</f>
        <v>1.3214285714285714</v>
      </c>
      <c r="AE72">
        <v>71</v>
      </c>
    </row>
    <row r="73" spans="1:32" ht="15.75" thickBot="1" x14ac:dyDescent="0.25">
      <c r="A73" s="17">
        <v>421</v>
      </c>
      <c r="B73" s="45">
        <v>27.501380444457855</v>
      </c>
      <c r="C73" s="68" t="s">
        <v>100</v>
      </c>
      <c r="D73" s="5">
        <v>0.28000000000000003</v>
      </c>
      <c r="E73" s="5">
        <v>0.14000000000000001</v>
      </c>
      <c r="F73" s="33">
        <v>0.05</v>
      </c>
      <c r="G73" s="62" t="s">
        <v>154</v>
      </c>
      <c r="H73" s="40">
        <v>-1.1000000000000001</v>
      </c>
      <c r="I73" s="40">
        <v>-8.5</v>
      </c>
      <c r="J73" s="39"/>
      <c r="K73" s="39"/>
      <c r="L73" s="5">
        <f t="shared" si="10"/>
        <v>0.47000000000000003</v>
      </c>
      <c r="M73" s="5">
        <v>0.16</v>
      </c>
      <c r="N73" s="5">
        <v>0.19</v>
      </c>
      <c r="O73" s="6" t="s">
        <v>20</v>
      </c>
      <c r="P73" s="5">
        <f t="shared" si="14"/>
        <v>0.35</v>
      </c>
      <c r="Q73" s="5">
        <v>0.18</v>
      </c>
      <c r="R73" s="6" t="s">
        <v>20</v>
      </c>
      <c r="S73" s="6" t="s">
        <v>20</v>
      </c>
      <c r="T73" s="6" t="s">
        <v>20</v>
      </c>
      <c r="U73" s="5">
        <f t="shared" si="12"/>
        <v>0.18</v>
      </c>
      <c r="V73" s="6" t="s">
        <v>20</v>
      </c>
      <c r="W73" s="6" t="s">
        <v>20</v>
      </c>
      <c r="X73" s="5">
        <f t="shared" si="9"/>
        <v>0</v>
      </c>
      <c r="Y73" s="6">
        <v>0</v>
      </c>
      <c r="Z73" s="6">
        <v>0</v>
      </c>
      <c r="AA73" s="6">
        <v>0</v>
      </c>
      <c r="AB73" s="43">
        <f t="shared" si="15"/>
        <v>1</v>
      </c>
      <c r="AC73" s="43">
        <f t="shared" si="13"/>
        <v>0.18</v>
      </c>
      <c r="AD73" s="14">
        <f t="shared" si="11"/>
        <v>1.342857142857143</v>
      </c>
      <c r="AE73">
        <v>70</v>
      </c>
    </row>
    <row r="74" spans="1:32" ht="15.75" thickBot="1" x14ac:dyDescent="0.25">
      <c r="A74" s="17">
        <v>422</v>
      </c>
      <c r="B74" s="45">
        <v>27.606007573585984</v>
      </c>
      <c r="C74" s="68" t="s">
        <v>101</v>
      </c>
      <c r="D74" s="5">
        <v>0.34</v>
      </c>
      <c r="E74" s="5">
        <v>0.25</v>
      </c>
      <c r="F74" s="33">
        <v>0.05</v>
      </c>
      <c r="G74" s="62" t="s">
        <v>154</v>
      </c>
      <c r="H74" s="40">
        <v>-2.35</v>
      </c>
      <c r="I74" s="40">
        <v>-9.93</v>
      </c>
      <c r="J74" s="38"/>
      <c r="K74" s="38"/>
      <c r="L74" s="5">
        <f t="shared" si="10"/>
        <v>0.64000000000000012</v>
      </c>
      <c r="M74" s="5">
        <v>0.08</v>
      </c>
      <c r="N74" s="5">
        <v>0.08</v>
      </c>
      <c r="O74" s="5">
        <v>0.03</v>
      </c>
      <c r="P74" s="5">
        <f t="shared" si="14"/>
        <v>0.19</v>
      </c>
      <c r="Q74" s="5">
        <v>0.17</v>
      </c>
      <c r="R74" s="6" t="s">
        <v>20</v>
      </c>
      <c r="S74" s="6" t="s">
        <v>20</v>
      </c>
      <c r="T74" s="6" t="s">
        <v>20</v>
      </c>
      <c r="U74" s="5">
        <f t="shared" si="12"/>
        <v>0.17</v>
      </c>
      <c r="V74" s="6" t="s">
        <v>20</v>
      </c>
      <c r="W74" s="6" t="s">
        <v>20</v>
      </c>
      <c r="X74" s="5">
        <f t="shared" si="9"/>
        <v>0</v>
      </c>
      <c r="Y74" s="6">
        <v>0</v>
      </c>
      <c r="Z74" s="6">
        <v>0</v>
      </c>
      <c r="AA74" s="5">
        <v>0.01</v>
      </c>
      <c r="AB74" s="43">
        <f t="shared" si="15"/>
        <v>1.01</v>
      </c>
      <c r="AC74" s="43">
        <f t="shared" si="13"/>
        <v>0.17</v>
      </c>
      <c r="AD74" s="14">
        <f t="shared" si="11"/>
        <v>3.3684210526315796</v>
      </c>
      <c r="AE74">
        <v>73</v>
      </c>
    </row>
    <row r="75" spans="1:32" ht="15.75" thickBot="1" x14ac:dyDescent="0.25">
      <c r="A75" s="17">
        <v>423</v>
      </c>
      <c r="B75" s="45">
        <v>28.558166666666665</v>
      </c>
      <c r="C75" s="8" t="s">
        <v>206</v>
      </c>
      <c r="D75" s="5">
        <v>0.14000000000000001</v>
      </c>
      <c r="E75" s="5">
        <v>0.09</v>
      </c>
      <c r="F75" s="33">
        <v>0.03</v>
      </c>
      <c r="G75" s="62" t="s">
        <v>156</v>
      </c>
      <c r="H75" s="40">
        <v>2.08</v>
      </c>
      <c r="I75" s="40">
        <v>-5.57</v>
      </c>
      <c r="J75" s="37">
        <v>1.2</v>
      </c>
      <c r="K75" s="37">
        <v>-4.91</v>
      </c>
      <c r="L75" s="5">
        <f t="shared" si="10"/>
        <v>0.26</v>
      </c>
      <c r="M75" s="5">
        <v>0.06</v>
      </c>
      <c r="N75" s="5">
        <v>0.12</v>
      </c>
      <c r="O75" s="5">
        <v>0.02</v>
      </c>
      <c r="P75" s="5">
        <f t="shared" si="14"/>
        <v>0.19999999999999998</v>
      </c>
      <c r="Q75" s="5">
        <v>0.2</v>
      </c>
      <c r="R75" s="6" t="s">
        <v>20</v>
      </c>
      <c r="S75" s="5">
        <v>0.09</v>
      </c>
      <c r="T75" s="5">
        <v>0.25</v>
      </c>
      <c r="U75" s="5">
        <f t="shared" si="12"/>
        <v>0.54</v>
      </c>
      <c r="V75" s="6" t="s">
        <v>20</v>
      </c>
      <c r="W75" s="6" t="s">
        <v>20</v>
      </c>
      <c r="X75" s="5">
        <f t="shared" si="9"/>
        <v>0</v>
      </c>
      <c r="Y75" s="6">
        <v>0</v>
      </c>
      <c r="Z75" s="6">
        <v>0</v>
      </c>
      <c r="AA75" s="6">
        <v>0</v>
      </c>
      <c r="AB75" s="43">
        <f t="shared" si="15"/>
        <v>1</v>
      </c>
      <c r="AC75" s="43">
        <f t="shared" si="13"/>
        <v>0.54</v>
      </c>
      <c r="AD75" s="14">
        <f t="shared" si="11"/>
        <v>1.3</v>
      </c>
      <c r="AE75">
        <v>75</v>
      </c>
    </row>
    <row r="76" spans="1:32" ht="15.75" thickBot="1" x14ac:dyDescent="0.25">
      <c r="A76" s="17">
        <v>424</v>
      </c>
      <c r="B76" s="45">
        <v>28.773563492063488</v>
      </c>
      <c r="C76" s="68" t="s">
        <v>208</v>
      </c>
      <c r="D76" s="5">
        <v>7.0000000000000007E-2</v>
      </c>
      <c r="E76" s="5">
        <v>7.0000000000000007E-2</v>
      </c>
      <c r="F76" s="33">
        <v>0.02</v>
      </c>
      <c r="G76" s="62" t="s">
        <v>156</v>
      </c>
      <c r="H76" s="40">
        <v>3.41</v>
      </c>
      <c r="I76" s="40">
        <v>-5.13</v>
      </c>
      <c r="J76" s="76">
        <v>3.29</v>
      </c>
      <c r="K76" s="46">
        <v>-6.38</v>
      </c>
      <c r="L76" s="5">
        <f t="shared" si="10"/>
        <v>0.16</v>
      </c>
      <c r="M76" s="5">
        <v>0.05</v>
      </c>
      <c r="N76" s="5">
        <v>0.08</v>
      </c>
      <c r="O76" s="5">
        <v>0.03</v>
      </c>
      <c r="P76" s="5">
        <f t="shared" si="14"/>
        <v>0.16</v>
      </c>
      <c r="Q76" s="5">
        <v>0.1</v>
      </c>
      <c r="R76" s="6" t="s">
        <v>20</v>
      </c>
      <c r="S76" s="5">
        <v>0.09</v>
      </c>
      <c r="T76" s="5">
        <v>0.46</v>
      </c>
      <c r="U76" s="5">
        <f t="shared" si="12"/>
        <v>0.65</v>
      </c>
      <c r="V76" s="6" t="s">
        <v>20</v>
      </c>
      <c r="W76" s="6" t="s">
        <v>20</v>
      </c>
      <c r="X76" s="5">
        <f t="shared" si="9"/>
        <v>0</v>
      </c>
      <c r="Y76" s="6">
        <v>0</v>
      </c>
      <c r="Z76" s="6">
        <v>0</v>
      </c>
      <c r="AA76" s="5">
        <v>0.03</v>
      </c>
      <c r="AB76" s="43">
        <f t="shared" si="15"/>
        <v>1</v>
      </c>
      <c r="AC76" s="43">
        <f t="shared" si="13"/>
        <v>0.65</v>
      </c>
      <c r="AD76" s="14">
        <f t="shared" si="11"/>
        <v>1</v>
      </c>
      <c r="AE76">
        <v>78</v>
      </c>
    </row>
    <row r="77" spans="1:32" ht="28.5" thickBot="1" x14ac:dyDescent="0.25">
      <c r="A77" s="17">
        <v>425</v>
      </c>
      <c r="B77" s="45">
        <v>28.783801587301586</v>
      </c>
      <c r="C77" s="68" t="s">
        <v>209</v>
      </c>
      <c r="D77" s="5">
        <v>0.1</v>
      </c>
      <c r="E77" s="5">
        <v>0.08</v>
      </c>
      <c r="F77" s="33">
        <v>0.02</v>
      </c>
      <c r="G77" s="62" t="s">
        <v>156</v>
      </c>
      <c r="H77" s="40">
        <v>3.22</v>
      </c>
      <c r="I77" s="40">
        <v>-6.66</v>
      </c>
      <c r="J77" s="76">
        <v>3.49</v>
      </c>
      <c r="K77" s="46">
        <v>-7.37</v>
      </c>
      <c r="L77" s="5">
        <f t="shared" si="10"/>
        <v>0.19999999999999998</v>
      </c>
      <c r="M77" s="5">
        <v>0.06</v>
      </c>
      <c r="N77" s="5">
        <v>0.1</v>
      </c>
      <c r="O77" s="6" t="s">
        <v>20</v>
      </c>
      <c r="P77" s="5">
        <f t="shared" si="14"/>
        <v>0.16</v>
      </c>
      <c r="Q77" s="5">
        <v>0.15</v>
      </c>
      <c r="R77" s="6" t="s">
        <v>20</v>
      </c>
      <c r="S77" s="5">
        <v>0.04</v>
      </c>
      <c r="T77" s="5">
        <v>0.44</v>
      </c>
      <c r="U77" s="5">
        <f t="shared" si="12"/>
        <v>0.63</v>
      </c>
      <c r="V77" s="6" t="s">
        <v>20</v>
      </c>
      <c r="W77" s="6" t="s">
        <v>20</v>
      </c>
      <c r="X77" s="5">
        <f t="shared" si="9"/>
        <v>0</v>
      </c>
      <c r="Y77" s="6">
        <v>0</v>
      </c>
      <c r="Z77" s="6">
        <v>0</v>
      </c>
      <c r="AA77" s="6">
        <v>0</v>
      </c>
      <c r="AB77" s="43">
        <f t="shared" si="15"/>
        <v>0.99</v>
      </c>
      <c r="AC77" s="43">
        <f t="shared" si="13"/>
        <v>0.63</v>
      </c>
      <c r="AD77" s="14">
        <f t="shared" si="11"/>
        <v>1.2499999999999998</v>
      </c>
      <c r="AE77">
        <v>79</v>
      </c>
    </row>
    <row r="78" spans="1:32" ht="15.75" thickBot="1" x14ac:dyDescent="0.25">
      <c r="A78" s="17">
        <v>426</v>
      </c>
      <c r="B78" s="45">
        <v>28.728706929926446</v>
      </c>
      <c r="C78" s="68" t="s">
        <v>101</v>
      </c>
      <c r="D78" s="5">
        <v>0.27</v>
      </c>
      <c r="E78" s="5">
        <v>0.16</v>
      </c>
      <c r="F78" s="33">
        <v>0.04</v>
      </c>
      <c r="G78" s="62" t="s">
        <v>157</v>
      </c>
      <c r="H78" s="40">
        <v>-1.27</v>
      </c>
      <c r="I78" s="40">
        <v>-8.4499999999999993</v>
      </c>
      <c r="J78" s="76"/>
      <c r="K78" s="76"/>
      <c r="L78" s="5">
        <f t="shared" si="10"/>
        <v>0.47000000000000003</v>
      </c>
      <c r="M78" s="5">
        <v>0.12</v>
      </c>
      <c r="N78" s="5">
        <v>0.23</v>
      </c>
      <c r="O78" s="5">
        <v>7.0000000000000007E-2</v>
      </c>
      <c r="P78" s="5">
        <f>SUM(M78:O78)</f>
        <v>0.42</v>
      </c>
      <c r="Q78" s="5">
        <v>0.11</v>
      </c>
      <c r="R78" s="6" t="s">
        <v>20</v>
      </c>
      <c r="S78" s="6" t="s">
        <v>20</v>
      </c>
      <c r="T78" s="6" t="s">
        <v>20</v>
      </c>
      <c r="U78" s="5">
        <f>SUM(Q78:T78)</f>
        <v>0.11</v>
      </c>
      <c r="V78" s="6" t="s">
        <v>20</v>
      </c>
      <c r="W78" s="6" t="s">
        <v>20</v>
      </c>
      <c r="X78" s="5">
        <f>SUM(V78:W78)</f>
        <v>0</v>
      </c>
      <c r="Y78" s="6">
        <v>0</v>
      </c>
      <c r="Z78" s="6">
        <v>0</v>
      </c>
      <c r="AA78" s="6">
        <v>0</v>
      </c>
      <c r="AB78" s="43">
        <f>AA78+L78+P78+U78+X78+Y78+Z78</f>
        <v>1</v>
      </c>
      <c r="AC78" s="43">
        <f>U78+X78+Y78</f>
        <v>0.11</v>
      </c>
      <c r="AD78" s="14">
        <f>L78/P78</f>
        <v>1.1190476190476191</v>
      </c>
      <c r="AE78">
        <v>76</v>
      </c>
    </row>
    <row r="79" spans="1:32" ht="15.75" thickBot="1" x14ac:dyDescent="0.25">
      <c r="A79" s="17">
        <v>427</v>
      </c>
      <c r="B79" s="45">
        <v>28.862667143154948</v>
      </c>
      <c r="C79" s="68" t="s">
        <v>207</v>
      </c>
      <c r="D79" s="5">
        <v>0.3</v>
      </c>
      <c r="E79" s="5">
        <v>0.22</v>
      </c>
      <c r="F79" s="33">
        <v>7.0000000000000007E-2</v>
      </c>
      <c r="G79" s="63" t="s">
        <v>157</v>
      </c>
      <c r="H79" s="40">
        <v>-1.17</v>
      </c>
      <c r="I79" s="40">
        <v>-9.24</v>
      </c>
      <c r="J79" s="76"/>
      <c r="K79" s="76"/>
      <c r="L79" s="5">
        <f t="shared" si="10"/>
        <v>0.59000000000000008</v>
      </c>
      <c r="M79" s="5">
        <v>0.14000000000000001</v>
      </c>
      <c r="N79" s="5">
        <v>0.16</v>
      </c>
      <c r="O79" s="5">
        <v>0.03</v>
      </c>
      <c r="P79" s="5">
        <f>SUM(M79:O79)</f>
        <v>0.33000000000000007</v>
      </c>
      <c r="Q79" s="5">
        <v>0.08</v>
      </c>
      <c r="R79" s="6" t="s">
        <v>20</v>
      </c>
      <c r="S79" s="6" t="s">
        <v>20</v>
      </c>
      <c r="T79" s="6" t="s">
        <v>20</v>
      </c>
      <c r="U79" s="5">
        <f>SUM(Q79:T79)</f>
        <v>0.08</v>
      </c>
      <c r="V79" s="6" t="s">
        <v>20</v>
      </c>
      <c r="W79" s="6" t="s">
        <v>20</v>
      </c>
      <c r="X79" s="5">
        <f>SUM(V79:W79)</f>
        <v>0</v>
      </c>
      <c r="Y79" s="6">
        <v>0</v>
      </c>
      <c r="Z79" s="6">
        <v>0</v>
      </c>
      <c r="AA79" s="6">
        <v>0</v>
      </c>
      <c r="AB79" s="43">
        <f>AA79+L79+P79+U79+X79+Y79+Z79</f>
        <v>1.0000000000000002</v>
      </c>
      <c r="AC79" s="43">
        <f>U79+X79+Y79</f>
        <v>0.08</v>
      </c>
      <c r="AD79" s="14">
        <f>L79/P79</f>
        <v>1.7878787878787878</v>
      </c>
      <c r="AE79">
        <v>77</v>
      </c>
    </row>
    <row r="80" spans="1:32" ht="15.75" thickBot="1" x14ac:dyDescent="0.25">
      <c r="A80" s="17">
        <v>428</v>
      </c>
      <c r="B80" s="45">
        <v>29.565426293191578</v>
      </c>
      <c r="C80" s="68" t="s">
        <v>155</v>
      </c>
      <c r="D80" s="5">
        <v>0.27</v>
      </c>
      <c r="E80" s="5">
        <v>0.17</v>
      </c>
      <c r="F80" s="33">
        <v>0.04</v>
      </c>
      <c r="G80" s="65" t="s">
        <v>153</v>
      </c>
      <c r="H80" s="40">
        <v>-1.58</v>
      </c>
      <c r="I80" s="40">
        <v>-9.24</v>
      </c>
      <c r="J80" s="76"/>
      <c r="K80" s="76"/>
      <c r="L80" s="5">
        <f t="shared" si="10"/>
        <v>0.48000000000000004</v>
      </c>
      <c r="M80" s="5">
        <v>0.15</v>
      </c>
      <c r="N80" s="5">
        <v>0.19</v>
      </c>
      <c r="O80" s="5">
        <v>0.04</v>
      </c>
      <c r="P80" s="5">
        <f>SUM(M80:O80)</f>
        <v>0.37999999999999995</v>
      </c>
      <c r="Q80" s="5">
        <v>0.14000000000000001</v>
      </c>
      <c r="R80" s="6" t="s">
        <v>20</v>
      </c>
      <c r="S80" s="6" t="s">
        <v>20</v>
      </c>
      <c r="T80" s="6" t="s">
        <v>20</v>
      </c>
      <c r="U80" s="5">
        <f>SUM(Q80:T80)</f>
        <v>0.14000000000000001</v>
      </c>
      <c r="V80" s="6" t="s">
        <v>20</v>
      </c>
      <c r="W80" s="6" t="s">
        <v>20</v>
      </c>
      <c r="X80" s="5">
        <f>SUM(V80:W80)</f>
        <v>0</v>
      </c>
      <c r="Y80" s="6">
        <v>0</v>
      </c>
      <c r="Z80" s="6">
        <v>0</v>
      </c>
      <c r="AA80" s="6">
        <v>0</v>
      </c>
      <c r="AB80" s="43">
        <f>AA80+L80+P80+U80+X80+Y80+Z80</f>
        <v>1</v>
      </c>
      <c r="AC80" s="43">
        <f>U80+X80+Y80</f>
        <v>0.14000000000000001</v>
      </c>
      <c r="AD80" s="14">
        <f>L80/P80</f>
        <v>1.2631578947368425</v>
      </c>
      <c r="AE80">
        <v>74</v>
      </c>
    </row>
    <row r="81" spans="1:32" ht="15" thickBot="1" x14ac:dyDescent="0.25">
      <c r="A81" s="17">
        <v>301</v>
      </c>
      <c r="B81" s="45">
        <v>31.828767123287673</v>
      </c>
      <c r="C81" s="69" t="s">
        <v>210</v>
      </c>
      <c r="D81" s="5">
        <v>0.19</v>
      </c>
      <c r="E81" s="5">
        <v>0.23</v>
      </c>
      <c r="F81" s="33">
        <v>0.05</v>
      </c>
      <c r="G81" s="10" t="s">
        <v>159</v>
      </c>
      <c r="H81" s="40">
        <v>-1.1499999999999999</v>
      </c>
      <c r="I81" s="40">
        <v>-10.36</v>
      </c>
      <c r="J81" s="38"/>
      <c r="K81" s="38"/>
      <c r="L81" s="5">
        <f>SUM(D81:F81)</f>
        <v>0.47000000000000003</v>
      </c>
      <c r="M81" s="5">
        <v>0.1</v>
      </c>
      <c r="N81" s="5">
        <v>0.14000000000000001</v>
      </c>
      <c r="O81" s="6" t="s">
        <v>20</v>
      </c>
      <c r="P81" s="5">
        <f>SUM(M81:O81)</f>
        <v>0.24000000000000002</v>
      </c>
      <c r="Q81" s="5">
        <v>0.18</v>
      </c>
      <c r="R81" s="6" t="s">
        <v>20</v>
      </c>
      <c r="S81" s="6" t="s">
        <v>20</v>
      </c>
      <c r="T81" s="6" t="s">
        <v>20</v>
      </c>
      <c r="U81" s="5">
        <f>SUM(Q81:T81)</f>
        <v>0.18</v>
      </c>
      <c r="V81" s="5">
        <v>0.08</v>
      </c>
      <c r="W81" s="6" t="s">
        <v>20</v>
      </c>
      <c r="X81" s="5">
        <f>SUM(V81:W81)</f>
        <v>0.08</v>
      </c>
      <c r="Y81" s="6">
        <v>0</v>
      </c>
      <c r="Z81" s="6">
        <v>0</v>
      </c>
      <c r="AA81" s="5">
        <v>0.03</v>
      </c>
      <c r="AB81" s="43">
        <f>AA81+L81+P81+U81+X81+Y81+Z81</f>
        <v>0.99999999999999989</v>
      </c>
      <c r="AC81" s="43">
        <f>U81+X81+Y81</f>
        <v>0.26</v>
      </c>
      <c r="AD81" s="14">
        <f>L81/P81</f>
        <v>1.9583333333333333</v>
      </c>
      <c r="AE81">
        <v>81</v>
      </c>
    </row>
    <row r="82" spans="1:32" ht="15" customHeight="1" thickBot="1" x14ac:dyDescent="0.25">
      <c r="A82" s="17">
        <v>310</v>
      </c>
      <c r="B82" s="45">
        <v>31.910958904109588</v>
      </c>
      <c r="C82" s="69" t="s">
        <v>202</v>
      </c>
      <c r="D82" s="5">
        <v>0.12</v>
      </c>
      <c r="E82" s="5">
        <v>0.13</v>
      </c>
      <c r="F82" s="33">
        <v>0.06</v>
      </c>
      <c r="G82" s="10" t="s">
        <v>158</v>
      </c>
      <c r="H82" s="40">
        <v>0.82</v>
      </c>
      <c r="I82" s="40">
        <v>-3.73</v>
      </c>
      <c r="J82" s="37">
        <v>0.34</v>
      </c>
      <c r="K82" s="37">
        <v>-3.98</v>
      </c>
      <c r="L82" s="5">
        <f t="shared" si="10"/>
        <v>0.31</v>
      </c>
      <c r="M82" s="5">
        <v>0.06</v>
      </c>
      <c r="N82" s="5">
        <v>0.12</v>
      </c>
      <c r="O82" s="6" t="s">
        <v>20</v>
      </c>
      <c r="P82" s="5">
        <f t="shared" si="14"/>
        <v>0.18</v>
      </c>
      <c r="Q82" s="5">
        <v>0.24</v>
      </c>
      <c r="R82" s="6" t="s">
        <v>20</v>
      </c>
      <c r="S82" s="5">
        <v>0.23</v>
      </c>
      <c r="T82" s="6" t="s">
        <v>20</v>
      </c>
      <c r="U82" s="5">
        <f t="shared" si="12"/>
        <v>0.47</v>
      </c>
      <c r="V82" s="6" t="s">
        <v>20</v>
      </c>
      <c r="W82" s="6" t="s">
        <v>20</v>
      </c>
      <c r="X82" s="5">
        <f t="shared" si="9"/>
        <v>0</v>
      </c>
      <c r="Y82" s="6">
        <v>0</v>
      </c>
      <c r="Z82" s="6">
        <v>0</v>
      </c>
      <c r="AA82" s="5">
        <v>0.02</v>
      </c>
      <c r="AB82" s="43">
        <f t="shared" si="15"/>
        <v>0.98</v>
      </c>
      <c r="AC82" s="43">
        <f t="shared" si="13"/>
        <v>0.47</v>
      </c>
      <c r="AD82" s="14">
        <f t="shared" si="11"/>
        <v>1.7222222222222223</v>
      </c>
      <c r="AE82">
        <v>80</v>
      </c>
    </row>
    <row r="83" spans="1:32" ht="15" thickBot="1" x14ac:dyDescent="0.25">
      <c r="A83" s="17">
        <v>308</v>
      </c>
      <c r="B83" s="45">
        <v>32.239726027397261</v>
      </c>
      <c r="C83" s="69" t="s">
        <v>211</v>
      </c>
      <c r="D83" s="5">
        <v>0.16</v>
      </c>
      <c r="E83" s="5">
        <v>0.17</v>
      </c>
      <c r="F83" s="33">
        <v>0.03</v>
      </c>
      <c r="G83" s="66" t="s">
        <v>160</v>
      </c>
      <c r="H83" s="40">
        <v>-2.35</v>
      </c>
      <c r="I83" s="40">
        <v>-1.93</v>
      </c>
      <c r="J83" s="37">
        <v>-2.4</v>
      </c>
      <c r="K83" s="37">
        <v>-1.97</v>
      </c>
      <c r="L83" s="5">
        <f t="shared" si="10"/>
        <v>0.36</v>
      </c>
      <c r="M83" s="5">
        <v>0.06</v>
      </c>
      <c r="N83" s="5">
        <v>0.13</v>
      </c>
      <c r="O83" s="6" t="s">
        <v>20</v>
      </c>
      <c r="P83" s="5">
        <f t="shared" si="14"/>
        <v>0.19</v>
      </c>
      <c r="Q83" s="6" t="s">
        <v>20</v>
      </c>
      <c r="R83" s="6" t="s">
        <v>20</v>
      </c>
      <c r="S83" s="5">
        <v>0.22</v>
      </c>
      <c r="T83" s="6" t="s">
        <v>20</v>
      </c>
      <c r="U83" s="5">
        <f t="shared" si="12"/>
        <v>0.22</v>
      </c>
      <c r="V83" s="6" t="s">
        <v>20</v>
      </c>
      <c r="W83" s="5">
        <v>7.0000000000000007E-2</v>
      </c>
      <c r="X83" s="5">
        <f t="shared" si="9"/>
        <v>7.0000000000000007E-2</v>
      </c>
      <c r="Y83" s="5">
        <v>0.14000000000000001</v>
      </c>
      <c r="Z83" s="6">
        <v>0</v>
      </c>
      <c r="AA83" s="5">
        <v>0.02</v>
      </c>
      <c r="AB83" s="43">
        <f t="shared" si="15"/>
        <v>1</v>
      </c>
      <c r="AC83" s="43">
        <f t="shared" si="13"/>
        <v>0.43000000000000005</v>
      </c>
      <c r="AD83" s="14">
        <f t="shared" si="11"/>
        <v>1.8947368421052631</v>
      </c>
      <c r="AE83">
        <v>82</v>
      </c>
    </row>
    <row r="84" spans="1:32" ht="15" thickBot="1" x14ac:dyDescent="0.25">
      <c r="A84" s="17">
        <v>311</v>
      </c>
      <c r="B84" s="45">
        <v>32.650684931506852</v>
      </c>
      <c r="C84" s="70" t="s">
        <v>212</v>
      </c>
      <c r="D84" s="5">
        <v>0.17</v>
      </c>
      <c r="E84" s="5">
        <v>0.21</v>
      </c>
      <c r="F84" s="33">
        <v>0.06</v>
      </c>
      <c r="G84" s="10" t="s">
        <v>158</v>
      </c>
      <c r="H84" s="40">
        <v>-1.23</v>
      </c>
      <c r="I84" s="40">
        <v>-9.85</v>
      </c>
      <c r="J84" s="37">
        <v>-1.43</v>
      </c>
      <c r="K84" s="37">
        <v>-9.73</v>
      </c>
      <c r="L84" s="5">
        <f t="shared" si="10"/>
        <v>0.44</v>
      </c>
      <c r="M84" s="5">
        <v>0.09</v>
      </c>
      <c r="N84" s="5">
        <v>0.12</v>
      </c>
      <c r="O84" s="6" t="s">
        <v>20</v>
      </c>
      <c r="P84" s="5">
        <f t="shared" si="14"/>
        <v>0.21</v>
      </c>
      <c r="Q84" s="5">
        <v>0.27</v>
      </c>
      <c r="R84" s="6" t="s">
        <v>20</v>
      </c>
      <c r="S84" s="5">
        <v>0.04</v>
      </c>
      <c r="T84" s="6" t="s">
        <v>20</v>
      </c>
      <c r="U84" s="5">
        <f t="shared" si="12"/>
        <v>0.31</v>
      </c>
      <c r="V84" s="6" t="s">
        <v>20</v>
      </c>
      <c r="W84" s="6" t="s">
        <v>20</v>
      </c>
      <c r="X84" s="5">
        <f t="shared" si="9"/>
        <v>0</v>
      </c>
      <c r="Y84" s="6">
        <v>0</v>
      </c>
      <c r="Z84" s="6">
        <v>0</v>
      </c>
      <c r="AA84" s="5">
        <v>0.04</v>
      </c>
      <c r="AB84" s="43">
        <f t="shared" si="15"/>
        <v>1</v>
      </c>
      <c r="AC84" s="43">
        <f t="shared" si="13"/>
        <v>0.31</v>
      </c>
      <c r="AD84" s="14">
        <f t="shared" si="11"/>
        <v>2.0952380952380953</v>
      </c>
      <c r="AE84">
        <v>83</v>
      </c>
    </row>
    <row r="85" spans="1:32" ht="15" thickBot="1" x14ac:dyDescent="0.25">
      <c r="A85" s="17">
        <v>315</v>
      </c>
      <c r="B85" s="45">
        <v>32.979452054794521</v>
      </c>
      <c r="C85" s="69" t="s">
        <v>105</v>
      </c>
      <c r="D85" s="5">
        <v>0.17</v>
      </c>
      <c r="E85" s="5">
        <v>0.17</v>
      </c>
      <c r="F85" s="33">
        <v>0.03</v>
      </c>
      <c r="G85" s="10" t="s">
        <v>161</v>
      </c>
      <c r="H85" s="40">
        <v>0.41</v>
      </c>
      <c r="I85" s="40">
        <v>-6.56</v>
      </c>
      <c r="J85" s="37">
        <v>-0.17</v>
      </c>
      <c r="K85" s="37">
        <v>-6.79</v>
      </c>
      <c r="L85" s="5">
        <f t="shared" si="10"/>
        <v>0.37</v>
      </c>
      <c r="M85" s="5">
        <v>0.09</v>
      </c>
      <c r="N85" s="5">
        <v>0.11</v>
      </c>
      <c r="O85" s="6" t="s">
        <v>20</v>
      </c>
      <c r="P85" s="5">
        <f t="shared" si="14"/>
        <v>0.2</v>
      </c>
      <c r="Q85" s="5">
        <v>0.34</v>
      </c>
      <c r="R85" s="6" t="s">
        <v>20</v>
      </c>
      <c r="S85" s="5">
        <v>0.06</v>
      </c>
      <c r="T85" s="6" t="s">
        <v>20</v>
      </c>
      <c r="U85" s="5">
        <f t="shared" si="12"/>
        <v>0.4</v>
      </c>
      <c r="V85" s="6" t="s">
        <v>20</v>
      </c>
      <c r="W85" s="6" t="s">
        <v>20</v>
      </c>
      <c r="X85" s="5">
        <f t="shared" si="9"/>
        <v>0</v>
      </c>
      <c r="Y85" s="6">
        <v>0</v>
      </c>
      <c r="Z85" s="6">
        <v>0</v>
      </c>
      <c r="AA85" s="5">
        <v>0.02</v>
      </c>
      <c r="AB85" s="43">
        <f t="shared" si="15"/>
        <v>0.9900000000000001</v>
      </c>
      <c r="AC85" s="43">
        <f t="shared" si="13"/>
        <v>0.4</v>
      </c>
      <c r="AD85" s="14">
        <f t="shared" si="11"/>
        <v>1.8499999999999999</v>
      </c>
      <c r="AE85">
        <v>84</v>
      </c>
    </row>
    <row r="86" spans="1:32" ht="15" thickBot="1" x14ac:dyDescent="0.25">
      <c r="A86" s="17">
        <v>302</v>
      </c>
      <c r="B86" s="45">
        <v>33.061643835616437</v>
      </c>
      <c r="C86" s="69" t="s">
        <v>105</v>
      </c>
      <c r="D86" s="5">
        <v>0.15</v>
      </c>
      <c r="E86" s="5">
        <v>0.19</v>
      </c>
      <c r="F86" s="33">
        <v>0.04</v>
      </c>
      <c r="G86" s="10" t="s">
        <v>159</v>
      </c>
      <c r="H86" s="40">
        <v>0</v>
      </c>
      <c r="I86" s="40">
        <v>-5.72</v>
      </c>
      <c r="J86" s="37">
        <v>-0.05</v>
      </c>
      <c r="K86" s="37">
        <v>-3.34</v>
      </c>
      <c r="L86" s="5">
        <f t="shared" si="10"/>
        <v>0.37999999999999995</v>
      </c>
      <c r="M86" s="5">
        <v>7.0000000000000007E-2</v>
      </c>
      <c r="N86" s="5">
        <v>0.12</v>
      </c>
      <c r="O86" s="6" t="s">
        <v>20</v>
      </c>
      <c r="P86" s="5">
        <f t="shared" si="14"/>
        <v>0.19</v>
      </c>
      <c r="Q86" s="5">
        <v>0.23</v>
      </c>
      <c r="R86" s="6" t="s">
        <v>20</v>
      </c>
      <c r="S86" s="5">
        <v>0.11</v>
      </c>
      <c r="T86" s="6" t="s">
        <v>20</v>
      </c>
      <c r="U86" s="5">
        <f t="shared" si="12"/>
        <v>0.34</v>
      </c>
      <c r="V86" s="5">
        <v>0.05</v>
      </c>
      <c r="W86" s="6" t="s">
        <v>20</v>
      </c>
      <c r="X86" s="5">
        <f t="shared" si="9"/>
        <v>0.05</v>
      </c>
      <c r="Y86" s="6">
        <v>0</v>
      </c>
      <c r="Z86" s="6">
        <v>0</v>
      </c>
      <c r="AA86" s="5">
        <v>0.04</v>
      </c>
      <c r="AB86" s="43">
        <f t="shared" si="15"/>
        <v>1</v>
      </c>
      <c r="AC86" s="43">
        <f t="shared" si="13"/>
        <v>0.39</v>
      </c>
      <c r="AD86" s="14">
        <f t="shared" si="11"/>
        <v>1.9999999999999998</v>
      </c>
      <c r="AE86">
        <v>85</v>
      </c>
    </row>
    <row r="87" spans="1:32" ht="15" thickBot="1" x14ac:dyDescent="0.25">
      <c r="A87" s="17">
        <v>316</v>
      </c>
      <c r="B87" s="45">
        <v>33.390410958904113</v>
      </c>
      <c r="C87" s="69" t="s">
        <v>105</v>
      </c>
      <c r="D87" s="5">
        <v>0.13</v>
      </c>
      <c r="E87" s="5">
        <v>0.13</v>
      </c>
      <c r="F87" s="33">
        <v>0.05</v>
      </c>
      <c r="G87" s="10" t="s">
        <v>162</v>
      </c>
      <c r="H87" s="40">
        <v>0.56000000000000005</v>
      </c>
      <c r="I87" s="40">
        <v>-2.2400000000000002</v>
      </c>
      <c r="J87" s="37">
        <v>0.12</v>
      </c>
      <c r="K87" s="37">
        <v>-2.25</v>
      </c>
      <c r="L87" s="5">
        <f t="shared" si="10"/>
        <v>0.31</v>
      </c>
      <c r="M87" s="5">
        <v>0.06</v>
      </c>
      <c r="N87" s="5">
        <v>0.11</v>
      </c>
      <c r="O87" s="6" t="s">
        <v>20</v>
      </c>
      <c r="P87" s="5">
        <f t="shared" si="14"/>
        <v>0.16999999999999998</v>
      </c>
      <c r="Q87" s="5">
        <v>0.11</v>
      </c>
      <c r="R87" s="6" t="s">
        <v>20</v>
      </c>
      <c r="S87" s="5">
        <v>0.32</v>
      </c>
      <c r="T87" s="6" t="s">
        <v>20</v>
      </c>
      <c r="U87" s="5">
        <f t="shared" si="12"/>
        <v>0.43</v>
      </c>
      <c r="V87" s="6" t="s">
        <v>20</v>
      </c>
      <c r="W87" s="5">
        <v>0.03</v>
      </c>
      <c r="X87" s="5">
        <f t="shared" si="9"/>
        <v>0.03</v>
      </c>
      <c r="Y87" s="5">
        <v>0.03</v>
      </c>
      <c r="Z87" s="6">
        <v>0</v>
      </c>
      <c r="AA87" s="5">
        <v>0.03</v>
      </c>
      <c r="AB87" s="43">
        <f t="shared" si="15"/>
        <v>1</v>
      </c>
      <c r="AC87" s="43">
        <f t="shared" si="13"/>
        <v>0.49</v>
      </c>
      <c r="AD87" s="14">
        <f t="shared" si="11"/>
        <v>1.8235294117647061</v>
      </c>
      <c r="AE87">
        <v>86</v>
      </c>
    </row>
    <row r="88" spans="1:32" ht="15" thickBot="1" x14ac:dyDescent="0.25">
      <c r="A88" s="17">
        <v>317</v>
      </c>
      <c r="B88" s="45">
        <v>34.212328767123289</v>
      </c>
      <c r="C88" s="69" t="s">
        <v>167</v>
      </c>
      <c r="D88" s="5">
        <v>0.08</v>
      </c>
      <c r="E88" s="5">
        <v>0.11</v>
      </c>
      <c r="F88" s="34" t="s">
        <v>20</v>
      </c>
      <c r="G88" s="10" t="s">
        <v>168</v>
      </c>
      <c r="H88" s="40">
        <v>0.57999999999999996</v>
      </c>
      <c r="I88" s="40">
        <v>-5.73</v>
      </c>
      <c r="J88" s="37">
        <v>0.78</v>
      </c>
      <c r="K88" s="37">
        <v>-5.19</v>
      </c>
      <c r="L88" s="5">
        <f t="shared" si="10"/>
        <v>0.19</v>
      </c>
      <c r="M88" s="5">
        <v>0.05</v>
      </c>
      <c r="N88" s="5">
        <v>0.08</v>
      </c>
      <c r="O88" s="6" t="s">
        <v>20</v>
      </c>
      <c r="P88" s="5">
        <f>SUM(M88:O88)</f>
        <v>0.13</v>
      </c>
      <c r="Q88" s="5">
        <v>0.2</v>
      </c>
      <c r="R88" s="6" t="s">
        <v>20</v>
      </c>
      <c r="S88" s="5">
        <v>0.09</v>
      </c>
      <c r="T88" s="6" t="s">
        <v>20</v>
      </c>
      <c r="U88" s="5">
        <f>SUM(Q88:T88)</f>
        <v>0.29000000000000004</v>
      </c>
      <c r="V88" s="5">
        <v>0.39</v>
      </c>
      <c r="W88" s="6" t="s">
        <v>20</v>
      </c>
      <c r="X88" s="5">
        <f>SUM(V88:W88)</f>
        <v>0.39</v>
      </c>
      <c r="Y88" s="6">
        <v>0</v>
      </c>
      <c r="Z88" s="6">
        <v>0</v>
      </c>
      <c r="AA88" s="6">
        <v>0</v>
      </c>
      <c r="AB88" s="43">
        <f>AA88+L88+P88+U88+X88+Y88+Z88</f>
        <v>1</v>
      </c>
      <c r="AC88" s="43">
        <f>U88+X88+Y88</f>
        <v>0.68</v>
      </c>
      <c r="AD88" s="14">
        <f>L88/P88</f>
        <v>1.4615384615384615</v>
      </c>
      <c r="AE88">
        <v>92</v>
      </c>
    </row>
    <row r="89" spans="1:32" ht="15" thickBot="1" x14ac:dyDescent="0.25">
      <c r="A89" s="17">
        <v>318</v>
      </c>
      <c r="B89" s="45">
        <v>34.130136986301366</v>
      </c>
      <c r="C89" s="69" t="s">
        <v>193</v>
      </c>
      <c r="D89" s="5">
        <v>0.13</v>
      </c>
      <c r="E89" s="5">
        <v>0.15</v>
      </c>
      <c r="F89" s="33">
        <v>0.04</v>
      </c>
      <c r="G89" s="66" t="s">
        <v>169</v>
      </c>
      <c r="H89" s="40">
        <v>0.08</v>
      </c>
      <c r="I89" s="40">
        <v>-4.7300000000000004</v>
      </c>
      <c r="J89" s="37">
        <v>0.04</v>
      </c>
      <c r="K89" s="37">
        <v>-3.68</v>
      </c>
      <c r="L89" s="5">
        <f t="shared" si="10"/>
        <v>0.32</v>
      </c>
      <c r="M89" s="5">
        <v>0.05</v>
      </c>
      <c r="N89" s="5">
        <v>0.09</v>
      </c>
      <c r="O89" s="6" t="s">
        <v>20</v>
      </c>
      <c r="P89" s="5">
        <f>SUM(M89:O89)</f>
        <v>0.14000000000000001</v>
      </c>
      <c r="Q89" s="5">
        <v>0.22</v>
      </c>
      <c r="R89" s="6" t="s">
        <v>20</v>
      </c>
      <c r="S89" s="5">
        <v>0.26</v>
      </c>
      <c r="T89" s="6" t="s">
        <v>20</v>
      </c>
      <c r="U89" s="5">
        <f>SUM(Q89:T89)</f>
        <v>0.48</v>
      </c>
      <c r="V89" s="5">
        <v>0.03</v>
      </c>
      <c r="W89" s="6" t="s">
        <v>20</v>
      </c>
      <c r="X89" s="5">
        <f>SUM(V89:W89)</f>
        <v>0.03</v>
      </c>
      <c r="Y89" s="6">
        <v>0</v>
      </c>
      <c r="Z89" s="6">
        <v>0</v>
      </c>
      <c r="AA89" s="5">
        <v>0.03</v>
      </c>
      <c r="AB89" s="43">
        <f>AA89+L89+P89+U89+X89+Y89+Z89</f>
        <v>1</v>
      </c>
      <c r="AC89" s="43">
        <f>U89+X89+Y89</f>
        <v>0.51</v>
      </c>
      <c r="AD89" s="14">
        <f>L89/P89</f>
        <v>2.2857142857142856</v>
      </c>
      <c r="AE89">
        <v>93</v>
      </c>
    </row>
    <row r="90" spans="1:32" ht="15" thickBot="1" x14ac:dyDescent="0.25">
      <c r="A90" s="17">
        <v>319</v>
      </c>
      <c r="B90" s="45">
        <v>34.376712328767127</v>
      </c>
      <c r="C90" s="69" t="s">
        <v>105</v>
      </c>
      <c r="D90" s="5">
        <v>0.21</v>
      </c>
      <c r="E90" s="5">
        <v>0.23</v>
      </c>
      <c r="F90" s="33">
        <v>0.04</v>
      </c>
      <c r="G90" s="66" t="s">
        <v>163</v>
      </c>
      <c r="H90" s="40">
        <v>-0.88</v>
      </c>
      <c r="I90" s="40">
        <v>-6.4</v>
      </c>
      <c r="J90" s="37">
        <v>-1.23</v>
      </c>
      <c r="K90" s="37">
        <v>-6.1</v>
      </c>
      <c r="L90" s="5">
        <f t="shared" si="10"/>
        <v>0.48</v>
      </c>
      <c r="M90" s="5">
        <v>0.1</v>
      </c>
      <c r="N90" s="5">
        <v>0.19</v>
      </c>
      <c r="O90" s="6" t="s">
        <v>20</v>
      </c>
      <c r="P90" s="5">
        <f t="shared" si="14"/>
        <v>0.29000000000000004</v>
      </c>
      <c r="Q90" s="5">
        <v>0.12</v>
      </c>
      <c r="R90" s="6" t="s">
        <v>20</v>
      </c>
      <c r="S90" s="5">
        <v>7.0000000000000007E-2</v>
      </c>
      <c r="T90" s="6" t="s">
        <v>20</v>
      </c>
      <c r="U90" s="5">
        <f t="shared" si="12"/>
        <v>0.19</v>
      </c>
      <c r="V90" s="6" t="s">
        <v>20</v>
      </c>
      <c r="W90" s="6" t="s">
        <v>20</v>
      </c>
      <c r="X90" s="5">
        <f t="shared" si="9"/>
        <v>0</v>
      </c>
      <c r="Y90" s="6">
        <v>0</v>
      </c>
      <c r="Z90" s="6">
        <v>0</v>
      </c>
      <c r="AA90" s="5">
        <v>0.04</v>
      </c>
      <c r="AB90" s="43">
        <f t="shared" si="15"/>
        <v>1</v>
      </c>
      <c r="AC90" s="43">
        <f t="shared" si="13"/>
        <v>0.19</v>
      </c>
      <c r="AD90" s="14">
        <f t="shared" si="11"/>
        <v>1.6551724137931032</v>
      </c>
      <c r="AE90">
        <v>87</v>
      </c>
      <c r="AF90">
        <f>1600/19</f>
        <v>84.21052631578948</v>
      </c>
    </row>
    <row r="91" spans="1:32" ht="15" thickBot="1" x14ac:dyDescent="0.25">
      <c r="A91" s="17">
        <v>313</v>
      </c>
      <c r="B91" s="45">
        <v>34.623287671232873</v>
      </c>
      <c r="C91" s="69" t="s">
        <v>112</v>
      </c>
      <c r="D91" s="5">
        <v>0.22</v>
      </c>
      <c r="E91" s="5">
        <v>0.32</v>
      </c>
      <c r="F91" s="33">
        <v>7.0000000000000007E-2</v>
      </c>
      <c r="G91" s="10" t="s">
        <v>164</v>
      </c>
      <c r="H91" s="40">
        <v>-1.18</v>
      </c>
      <c r="I91" s="40">
        <v>-4.26</v>
      </c>
      <c r="J91" s="37">
        <v>-1.2</v>
      </c>
      <c r="K91" s="37">
        <v>-4.84</v>
      </c>
      <c r="L91" s="5">
        <f t="shared" si="10"/>
        <v>0.6100000000000001</v>
      </c>
      <c r="M91" s="5">
        <v>0.08</v>
      </c>
      <c r="N91" s="5">
        <v>0.16</v>
      </c>
      <c r="O91" s="6" t="s">
        <v>20</v>
      </c>
      <c r="P91" s="5">
        <f t="shared" si="14"/>
        <v>0.24</v>
      </c>
      <c r="Q91" s="6" t="s">
        <v>20</v>
      </c>
      <c r="R91" s="6" t="s">
        <v>20</v>
      </c>
      <c r="S91" s="5">
        <v>0.09</v>
      </c>
      <c r="T91" s="6" t="s">
        <v>20</v>
      </c>
      <c r="U91" s="5">
        <f t="shared" si="12"/>
        <v>0.09</v>
      </c>
      <c r="V91" s="6" t="s">
        <v>20</v>
      </c>
      <c r="W91" s="6" t="s">
        <v>20</v>
      </c>
      <c r="X91" s="5">
        <f t="shared" si="9"/>
        <v>0</v>
      </c>
      <c r="Y91" s="6">
        <v>0</v>
      </c>
      <c r="Z91" s="6">
        <v>0</v>
      </c>
      <c r="AA91" s="5">
        <v>0.05</v>
      </c>
      <c r="AB91" s="43">
        <f t="shared" si="15"/>
        <v>0.9900000000000001</v>
      </c>
      <c r="AC91" s="43">
        <f t="shared" si="13"/>
        <v>0.09</v>
      </c>
      <c r="AD91" s="14">
        <f t="shared" si="11"/>
        <v>2.541666666666667</v>
      </c>
      <c r="AE91">
        <v>88</v>
      </c>
    </row>
    <row r="92" spans="1:32" ht="15" thickBot="1" x14ac:dyDescent="0.25">
      <c r="A92" s="17">
        <v>312</v>
      </c>
      <c r="B92" s="45">
        <v>34.623287671232873</v>
      </c>
      <c r="C92" s="69" t="s">
        <v>213</v>
      </c>
      <c r="D92" s="5">
        <v>0.17</v>
      </c>
      <c r="E92" s="5">
        <v>0.21</v>
      </c>
      <c r="F92" s="33">
        <v>0.03</v>
      </c>
      <c r="G92" s="10" t="s">
        <v>164</v>
      </c>
      <c r="H92" s="40">
        <v>-1.26</v>
      </c>
      <c r="I92" s="40">
        <v>-1.96</v>
      </c>
      <c r="J92" s="37">
        <v>-1.33</v>
      </c>
      <c r="K92" s="37">
        <v>-2.0299999999999998</v>
      </c>
      <c r="L92" s="5">
        <f t="shared" si="10"/>
        <v>0.41000000000000003</v>
      </c>
      <c r="M92" s="5">
        <v>0.04</v>
      </c>
      <c r="N92" s="5">
        <v>7.0000000000000007E-2</v>
      </c>
      <c r="O92" s="6" t="s">
        <v>20</v>
      </c>
      <c r="P92" s="5">
        <f t="shared" si="14"/>
        <v>0.11000000000000001</v>
      </c>
      <c r="Q92" s="6" t="s">
        <v>20</v>
      </c>
      <c r="R92" s="6" t="s">
        <v>20</v>
      </c>
      <c r="S92" s="5">
        <v>0.31</v>
      </c>
      <c r="T92" s="6" t="s">
        <v>20</v>
      </c>
      <c r="U92" s="5">
        <f t="shared" si="12"/>
        <v>0.31</v>
      </c>
      <c r="V92" s="5">
        <v>0.18</v>
      </c>
      <c r="W92" s="6" t="s">
        <v>20</v>
      </c>
      <c r="X92" s="5">
        <f t="shared" si="9"/>
        <v>0.18</v>
      </c>
      <c r="Y92" s="6">
        <v>0</v>
      </c>
      <c r="Z92" s="6">
        <v>0</v>
      </c>
      <c r="AA92" s="6">
        <v>0</v>
      </c>
      <c r="AB92" s="43">
        <f t="shared" si="15"/>
        <v>1.01</v>
      </c>
      <c r="AC92" s="43">
        <f t="shared" si="13"/>
        <v>0.49</v>
      </c>
      <c r="AD92" s="14">
        <f t="shared" si="11"/>
        <v>3.7272727272727271</v>
      </c>
      <c r="AE92">
        <v>89</v>
      </c>
    </row>
    <row r="93" spans="1:32" ht="15" thickBot="1" x14ac:dyDescent="0.25">
      <c r="A93" s="17">
        <v>314</v>
      </c>
      <c r="B93" s="45">
        <v>34.705479452054796</v>
      </c>
      <c r="C93" s="69" t="s">
        <v>122</v>
      </c>
      <c r="D93" s="5">
        <v>0.12</v>
      </c>
      <c r="E93" s="5">
        <v>0.18</v>
      </c>
      <c r="F93" s="33">
        <v>0.06</v>
      </c>
      <c r="G93" s="10" t="s">
        <v>164</v>
      </c>
      <c r="H93" s="40">
        <v>-2.66</v>
      </c>
      <c r="I93" s="40">
        <v>-3.64</v>
      </c>
      <c r="J93" s="37">
        <v>-3.3</v>
      </c>
      <c r="K93" s="37">
        <v>-1.95</v>
      </c>
      <c r="L93" s="5">
        <f t="shared" si="10"/>
        <v>0.36</v>
      </c>
      <c r="M93" s="5">
        <v>0.04</v>
      </c>
      <c r="N93" s="5">
        <v>0.1</v>
      </c>
      <c r="O93" s="6" t="s">
        <v>20</v>
      </c>
      <c r="P93" s="5">
        <f t="shared" si="14"/>
        <v>0.14000000000000001</v>
      </c>
      <c r="Q93" s="5">
        <v>0.12</v>
      </c>
      <c r="R93" s="6" t="s">
        <v>20</v>
      </c>
      <c r="S93" s="5">
        <v>0.28999999999999998</v>
      </c>
      <c r="T93" s="6" t="s">
        <v>20</v>
      </c>
      <c r="U93" s="5">
        <f t="shared" si="12"/>
        <v>0.41</v>
      </c>
      <c r="V93" s="5">
        <v>0.05</v>
      </c>
      <c r="W93" s="6" t="s">
        <v>20</v>
      </c>
      <c r="X93" s="5">
        <f t="shared" si="9"/>
        <v>0.05</v>
      </c>
      <c r="Y93" s="6">
        <v>0</v>
      </c>
      <c r="Z93" s="6">
        <v>0</v>
      </c>
      <c r="AA93" s="5">
        <v>0.03</v>
      </c>
      <c r="AB93" s="43">
        <f t="shared" si="15"/>
        <v>0.99</v>
      </c>
      <c r="AC93" s="43">
        <f t="shared" si="13"/>
        <v>0.45999999999999996</v>
      </c>
      <c r="AD93" s="14">
        <f t="shared" si="11"/>
        <v>2.5714285714285712</v>
      </c>
      <c r="AE93">
        <v>90</v>
      </c>
    </row>
    <row r="94" spans="1:32" ht="15" thickBot="1" x14ac:dyDescent="0.25">
      <c r="A94" s="17">
        <v>320</v>
      </c>
      <c r="B94" s="45">
        <v>34.869863013698634</v>
      </c>
      <c r="C94" s="69" t="s">
        <v>214</v>
      </c>
      <c r="D94" s="5">
        <v>0.08</v>
      </c>
      <c r="E94" s="5">
        <v>0.21</v>
      </c>
      <c r="F94" s="33">
        <v>0.03</v>
      </c>
      <c r="G94" s="66" t="s">
        <v>166</v>
      </c>
      <c r="H94" s="40">
        <v>-1.92</v>
      </c>
      <c r="I94" s="40">
        <v>0.02</v>
      </c>
      <c r="J94" s="37">
        <v>-2.0099999999999998</v>
      </c>
      <c r="K94" s="37">
        <v>-0.09</v>
      </c>
      <c r="L94" s="5">
        <f t="shared" si="10"/>
        <v>0.31999999999999995</v>
      </c>
      <c r="M94" s="5">
        <v>0.04</v>
      </c>
      <c r="N94" s="5">
        <v>0.1</v>
      </c>
      <c r="O94" s="6" t="s">
        <v>20</v>
      </c>
      <c r="P94" s="5">
        <f t="shared" si="14"/>
        <v>0.14000000000000001</v>
      </c>
      <c r="Q94" s="6" t="s">
        <v>20</v>
      </c>
      <c r="R94" s="5">
        <v>0.34</v>
      </c>
      <c r="S94" s="6" t="s">
        <v>20</v>
      </c>
      <c r="T94" s="6" t="s">
        <v>20</v>
      </c>
      <c r="U94" s="5">
        <f t="shared" si="12"/>
        <v>0.34</v>
      </c>
      <c r="V94" s="6" t="s">
        <v>20</v>
      </c>
      <c r="W94" s="5">
        <v>0.2</v>
      </c>
      <c r="X94" s="5">
        <f t="shared" si="9"/>
        <v>0.2</v>
      </c>
      <c r="Y94" s="6">
        <v>0</v>
      </c>
      <c r="Z94" s="6">
        <v>0</v>
      </c>
      <c r="AA94" s="6">
        <v>0</v>
      </c>
      <c r="AB94" s="43">
        <f t="shared" si="15"/>
        <v>1</v>
      </c>
      <c r="AC94" s="43">
        <f t="shared" si="13"/>
        <v>0.54</v>
      </c>
      <c r="AD94" s="14">
        <f t="shared" si="11"/>
        <v>2.2857142857142851</v>
      </c>
      <c r="AE94">
        <v>91</v>
      </c>
    </row>
    <row r="95" spans="1:32" ht="15" thickBot="1" x14ac:dyDescent="0.25">
      <c r="A95" s="17">
        <v>304</v>
      </c>
      <c r="B95" s="45">
        <v>35.527397260273972</v>
      </c>
      <c r="C95" s="69" t="s">
        <v>175</v>
      </c>
      <c r="D95" s="5">
        <v>0.23</v>
      </c>
      <c r="E95" s="5">
        <v>0.2</v>
      </c>
      <c r="F95" s="33">
        <v>0.04</v>
      </c>
      <c r="G95" s="66" t="s">
        <v>170</v>
      </c>
      <c r="H95" s="40">
        <v>-0.82</v>
      </c>
      <c r="I95" s="85">
        <v>-8.2100000000000009</v>
      </c>
      <c r="J95" s="39"/>
      <c r="K95" s="39"/>
      <c r="L95" s="5">
        <f t="shared" si="10"/>
        <v>0.47000000000000003</v>
      </c>
      <c r="M95" s="5">
        <v>0.09</v>
      </c>
      <c r="N95" s="5">
        <v>0.22</v>
      </c>
      <c r="O95" s="6" t="s">
        <v>20</v>
      </c>
      <c r="P95" s="5">
        <f t="shared" si="14"/>
        <v>0.31</v>
      </c>
      <c r="Q95" s="5">
        <v>0.17</v>
      </c>
      <c r="R95" s="6" t="s">
        <v>20</v>
      </c>
      <c r="S95" s="6" t="s">
        <v>20</v>
      </c>
      <c r="T95" s="6" t="s">
        <v>20</v>
      </c>
      <c r="U95" s="5">
        <f t="shared" si="12"/>
        <v>0.17</v>
      </c>
      <c r="V95" s="6" t="s">
        <v>20</v>
      </c>
      <c r="W95" s="6" t="s">
        <v>20</v>
      </c>
      <c r="X95" s="5">
        <f t="shared" si="9"/>
        <v>0</v>
      </c>
      <c r="Y95" s="6">
        <v>0</v>
      </c>
      <c r="Z95" s="6">
        <v>0</v>
      </c>
      <c r="AA95" s="5">
        <v>0.04</v>
      </c>
      <c r="AB95" s="43">
        <f t="shared" si="15"/>
        <v>0.9900000000000001</v>
      </c>
      <c r="AC95" s="43">
        <f t="shared" si="13"/>
        <v>0.17</v>
      </c>
      <c r="AD95" s="14">
        <f t="shared" si="11"/>
        <v>1.5161290322580647</v>
      </c>
      <c r="AE95">
        <v>94</v>
      </c>
    </row>
    <row r="96" spans="1:32" ht="15" thickBot="1" x14ac:dyDescent="0.25">
      <c r="A96" s="17">
        <v>305</v>
      </c>
      <c r="B96" s="45">
        <v>35.856164383561648</v>
      </c>
      <c r="C96" s="69" t="s">
        <v>165</v>
      </c>
      <c r="D96" s="5">
        <v>7.0000000000000007E-2</v>
      </c>
      <c r="E96" s="5">
        <v>0.12</v>
      </c>
      <c r="F96" s="33">
        <v>0.02</v>
      </c>
      <c r="G96" s="66" t="s">
        <v>170</v>
      </c>
      <c r="H96" s="40">
        <v>-0.57999999999999996</v>
      </c>
      <c r="I96" s="85">
        <v>-3.58</v>
      </c>
      <c r="J96" s="37">
        <v>-0.51</v>
      </c>
      <c r="K96" s="37">
        <v>-3.31</v>
      </c>
      <c r="L96" s="5">
        <f>SUM(D96:F96)</f>
        <v>0.21</v>
      </c>
      <c r="M96" s="5">
        <v>0.05</v>
      </c>
      <c r="N96" s="5">
        <v>0.12</v>
      </c>
      <c r="O96" s="6" t="s">
        <v>20</v>
      </c>
      <c r="P96" s="5">
        <f>SUM(M96:O96)</f>
        <v>0.16999999999999998</v>
      </c>
      <c r="Q96" s="5">
        <v>0.16</v>
      </c>
      <c r="R96" s="6" t="s">
        <v>20</v>
      </c>
      <c r="S96" s="5">
        <v>0.18</v>
      </c>
      <c r="T96" s="6" t="s">
        <v>20</v>
      </c>
      <c r="U96" s="5">
        <f>SUM(Q96:T96)</f>
        <v>0.33999999999999997</v>
      </c>
      <c r="V96" s="5">
        <v>0.26</v>
      </c>
      <c r="W96" s="6" t="s">
        <v>20</v>
      </c>
      <c r="X96" s="5">
        <f>SUM(V96:W96)</f>
        <v>0.26</v>
      </c>
      <c r="Y96" s="6">
        <v>0</v>
      </c>
      <c r="Z96" s="6">
        <v>0</v>
      </c>
      <c r="AA96" s="5">
        <v>0.01</v>
      </c>
      <c r="AB96" s="43">
        <f>AA96+L96+P96+U96+X96+Y96+Z96</f>
        <v>0.99</v>
      </c>
      <c r="AC96" s="43">
        <f>U96+X96+Y96</f>
        <v>0.6</v>
      </c>
      <c r="AD96" s="14">
        <f>L96/P96</f>
        <v>1.2352941176470589</v>
      </c>
      <c r="AE96">
        <v>98</v>
      </c>
    </row>
    <row r="97" spans="1:32" ht="15" thickBot="1" x14ac:dyDescent="0.25">
      <c r="A97" s="17">
        <v>303</v>
      </c>
      <c r="B97" s="45">
        <v>35.527397260273972</v>
      </c>
      <c r="C97" s="69" t="s">
        <v>105</v>
      </c>
      <c r="D97" s="5">
        <v>0.18</v>
      </c>
      <c r="E97" s="5">
        <v>0.21</v>
      </c>
      <c r="F97" s="33">
        <v>0.05</v>
      </c>
      <c r="G97" s="10" t="s">
        <v>171</v>
      </c>
      <c r="H97" s="40">
        <v>-0.95</v>
      </c>
      <c r="I97" s="85">
        <v>-7.09</v>
      </c>
      <c r="J97" s="37">
        <v>-1.05</v>
      </c>
      <c r="K97" s="37">
        <v>-5.74</v>
      </c>
      <c r="L97" s="5">
        <f t="shared" si="10"/>
        <v>0.44</v>
      </c>
      <c r="M97" s="5">
        <v>0.06</v>
      </c>
      <c r="N97" s="5">
        <v>0.1</v>
      </c>
      <c r="O97" s="6" t="s">
        <v>20</v>
      </c>
      <c r="P97" s="5">
        <f t="shared" si="14"/>
        <v>0.16</v>
      </c>
      <c r="Q97" s="5">
        <v>0.25</v>
      </c>
      <c r="R97" s="6" t="s">
        <v>20</v>
      </c>
      <c r="S97" s="5">
        <v>7.0000000000000007E-2</v>
      </c>
      <c r="T97" s="6" t="s">
        <v>20</v>
      </c>
      <c r="U97" s="5">
        <f t="shared" si="12"/>
        <v>0.32</v>
      </c>
      <c r="V97" s="5">
        <v>0.05</v>
      </c>
      <c r="W97" s="6" t="s">
        <v>20</v>
      </c>
      <c r="X97" s="5">
        <f t="shared" si="9"/>
        <v>0.05</v>
      </c>
      <c r="Y97" s="6">
        <v>0</v>
      </c>
      <c r="Z97" s="6">
        <v>0</v>
      </c>
      <c r="AA97" s="5">
        <v>0.03</v>
      </c>
      <c r="AB97" s="43">
        <f t="shared" si="15"/>
        <v>1</v>
      </c>
      <c r="AC97" s="43">
        <f t="shared" si="13"/>
        <v>0.37</v>
      </c>
      <c r="AD97" s="14">
        <f t="shared" si="11"/>
        <v>2.75</v>
      </c>
      <c r="AE97">
        <v>95</v>
      </c>
    </row>
    <row r="98" spans="1:32" ht="15" thickBot="1" x14ac:dyDescent="0.25">
      <c r="A98" s="17">
        <v>306</v>
      </c>
      <c r="B98" s="45">
        <v>35.938356164383563</v>
      </c>
      <c r="C98" s="69" t="s">
        <v>105</v>
      </c>
      <c r="D98" s="5">
        <v>0.16</v>
      </c>
      <c r="E98" s="5">
        <v>0.31</v>
      </c>
      <c r="F98" s="33">
        <v>0.04</v>
      </c>
      <c r="G98" s="10" t="s">
        <v>172</v>
      </c>
      <c r="H98" s="40">
        <v>-1.99</v>
      </c>
      <c r="I98" s="85">
        <v>-7.68</v>
      </c>
      <c r="J98" s="37">
        <v>-1.94</v>
      </c>
      <c r="K98" s="37">
        <v>-7.81</v>
      </c>
      <c r="L98" s="5">
        <f t="shared" si="10"/>
        <v>0.51</v>
      </c>
      <c r="M98" s="5">
        <v>0.06</v>
      </c>
      <c r="N98" s="5">
        <v>0.13</v>
      </c>
      <c r="O98" s="6" t="s">
        <v>20</v>
      </c>
      <c r="P98" s="5">
        <f t="shared" si="14"/>
        <v>0.19</v>
      </c>
      <c r="Q98" s="5">
        <v>0.18</v>
      </c>
      <c r="R98" s="6" t="s">
        <v>20</v>
      </c>
      <c r="S98" s="5">
        <v>0.04</v>
      </c>
      <c r="T98" s="6" t="s">
        <v>20</v>
      </c>
      <c r="U98" s="5">
        <f t="shared" si="12"/>
        <v>0.22</v>
      </c>
      <c r="V98" s="5">
        <v>0.04</v>
      </c>
      <c r="W98" s="6" t="s">
        <v>20</v>
      </c>
      <c r="X98" s="5">
        <f t="shared" si="9"/>
        <v>0.04</v>
      </c>
      <c r="Y98" s="6">
        <v>0</v>
      </c>
      <c r="Z98" s="6">
        <v>0</v>
      </c>
      <c r="AA98" s="5">
        <v>0.04</v>
      </c>
      <c r="AB98" s="43">
        <f t="shared" si="15"/>
        <v>1</v>
      </c>
      <c r="AC98" s="43">
        <f t="shared" si="13"/>
        <v>0.26</v>
      </c>
      <c r="AD98" s="14">
        <f t="shared" si="11"/>
        <v>2.6842105263157894</v>
      </c>
      <c r="AE98">
        <v>96</v>
      </c>
    </row>
    <row r="99" spans="1:32" ht="15" thickBot="1" x14ac:dyDescent="0.25">
      <c r="A99" s="17">
        <v>307</v>
      </c>
      <c r="B99" s="45">
        <v>35.938356164383563</v>
      </c>
      <c r="C99" s="69" t="s">
        <v>165</v>
      </c>
      <c r="D99" s="5">
        <v>0.09</v>
      </c>
      <c r="E99" s="5">
        <v>0.09</v>
      </c>
      <c r="F99" s="33">
        <v>0.01</v>
      </c>
      <c r="G99" s="10" t="s">
        <v>173</v>
      </c>
      <c r="H99" s="40">
        <v>-0.75</v>
      </c>
      <c r="I99" s="85">
        <v>-2.19</v>
      </c>
      <c r="J99" s="37">
        <v>-1.06</v>
      </c>
      <c r="K99" s="37">
        <v>-1.93</v>
      </c>
      <c r="L99" s="5">
        <f t="shared" ref="L99:L112" si="16">SUM(D99:F99)</f>
        <v>0.19</v>
      </c>
      <c r="M99" s="5">
        <v>0.05</v>
      </c>
      <c r="N99" s="5">
        <v>0.09</v>
      </c>
      <c r="O99" s="6" t="s">
        <v>20</v>
      </c>
      <c r="P99" s="5">
        <f t="shared" si="14"/>
        <v>0.14000000000000001</v>
      </c>
      <c r="Q99" s="5">
        <v>7.0000000000000007E-2</v>
      </c>
      <c r="R99" s="6" t="s">
        <v>20</v>
      </c>
      <c r="S99" s="5">
        <v>0.27</v>
      </c>
      <c r="T99" s="6" t="s">
        <v>20</v>
      </c>
      <c r="U99" s="5">
        <f t="shared" si="12"/>
        <v>0.34</v>
      </c>
      <c r="V99" s="5">
        <v>0.3</v>
      </c>
      <c r="W99" s="6" t="s">
        <v>20</v>
      </c>
      <c r="X99" s="5">
        <f t="shared" si="9"/>
        <v>0.3</v>
      </c>
      <c r="Y99" s="6">
        <v>0</v>
      </c>
      <c r="Z99" s="6">
        <v>0</v>
      </c>
      <c r="AA99" s="5">
        <v>0.01</v>
      </c>
      <c r="AB99" s="43">
        <f t="shared" si="15"/>
        <v>0.98</v>
      </c>
      <c r="AC99" s="43">
        <f t="shared" si="13"/>
        <v>0.64</v>
      </c>
      <c r="AD99" s="14">
        <f t="shared" si="11"/>
        <v>1.357142857142857</v>
      </c>
      <c r="AE99">
        <v>97</v>
      </c>
    </row>
    <row r="100" spans="1:32" ht="15" thickBot="1" x14ac:dyDescent="0.25">
      <c r="A100" s="17">
        <v>201</v>
      </c>
      <c r="B100" s="45">
        <v>39.471654545454548</v>
      </c>
      <c r="C100" s="8" t="s">
        <v>99</v>
      </c>
      <c r="D100" s="5">
        <v>0.31</v>
      </c>
      <c r="E100" s="5">
        <v>0.16</v>
      </c>
      <c r="F100" s="33">
        <v>0.05</v>
      </c>
      <c r="G100" s="54" t="s">
        <v>106</v>
      </c>
      <c r="H100" s="46">
        <v>-1.49</v>
      </c>
      <c r="I100" s="46">
        <v>-5.49</v>
      </c>
      <c r="J100" s="38"/>
      <c r="K100" s="38"/>
      <c r="L100" s="5">
        <f t="shared" si="16"/>
        <v>0.52</v>
      </c>
      <c r="M100" s="5">
        <v>0.08</v>
      </c>
      <c r="N100" s="5">
        <v>0.38</v>
      </c>
      <c r="O100" s="6" t="s">
        <v>20</v>
      </c>
      <c r="P100" s="5">
        <f>SUM(M100:O100)</f>
        <v>0.46</v>
      </c>
      <c r="Q100" s="6" t="s">
        <v>20</v>
      </c>
      <c r="R100" s="6" t="s">
        <v>20</v>
      </c>
      <c r="S100" s="6" t="s">
        <v>20</v>
      </c>
      <c r="T100" s="6" t="s">
        <v>20</v>
      </c>
      <c r="U100" s="5">
        <f t="shared" si="12"/>
        <v>0</v>
      </c>
      <c r="V100" s="6" t="s">
        <v>20</v>
      </c>
      <c r="W100" s="6" t="s">
        <v>20</v>
      </c>
      <c r="X100" s="5">
        <f>SUM(V100:W100)</f>
        <v>0</v>
      </c>
      <c r="Y100" s="6">
        <v>0</v>
      </c>
      <c r="Z100" s="5">
        <v>0.02</v>
      </c>
      <c r="AA100" s="6">
        <v>0</v>
      </c>
      <c r="AB100" s="43">
        <f t="shared" si="15"/>
        <v>1</v>
      </c>
      <c r="AC100" s="43">
        <f t="shared" si="13"/>
        <v>0</v>
      </c>
      <c r="AD100" s="14">
        <f>L100/P100</f>
        <v>1.1304347826086956</v>
      </c>
      <c r="AE100">
        <v>99</v>
      </c>
    </row>
    <row r="101" spans="1:32" ht="15" thickBot="1" x14ac:dyDescent="0.25">
      <c r="A101" s="17">
        <v>202</v>
      </c>
      <c r="B101" s="45">
        <v>40.054928571428569</v>
      </c>
      <c r="C101" s="8" t="s">
        <v>215</v>
      </c>
      <c r="D101" s="5">
        <v>0.15</v>
      </c>
      <c r="E101" s="5">
        <v>0.11</v>
      </c>
      <c r="F101" s="33">
        <v>0.02</v>
      </c>
      <c r="G101" s="54" t="s">
        <v>107</v>
      </c>
      <c r="H101" s="40">
        <v>-2.4</v>
      </c>
      <c r="I101" s="40">
        <v>-7.4</v>
      </c>
      <c r="J101" s="38"/>
      <c r="K101" s="38"/>
      <c r="L101" s="5">
        <f t="shared" si="16"/>
        <v>0.28000000000000003</v>
      </c>
      <c r="M101" s="5">
        <v>0.05</v>
      </c>
      <c r="N101" s="5">
        <v>0.16</v>
      </c>
      <c r="O101" s="6" t="s">
        <v>20</v>
      </c>
      <c r="P101" s="5">
        <f t="shared" ref="P101:P112" si="17">SUM(M101:O101)</f>
        <v>0.21000000000000002</v>
      </c>
      <c r="Q101" s="5">
        <v>0.49</v>
      </c>
      <c r="R101" s="6" t="s">
        <v>20</v>
      </c>
      <c r="S101" s="5">
        <v>0.03</v>
      </c>
      <c r="T101" s="6" t="s">
        <v>20</v>
      </c>
      <c r="U101" s="5">
        <f t="shared" si="12"/>
        <v>0.52</v>
      </c>
      <c r="V101" s="6" t="s">
        <v>20</v>
      </c>
      <c r="W101" s="6" t="s">
        <v>20</v>
      </c>
      <c r="X101" s="5">
        <f t="shared" ref="X101:X112" si="18">SUM(V101:W101)</f>
        <v>0</v>
      </c>
      <c r="Y101" s="6">
        <v>0</v>
      </c>
      <c r="Z101" s="6">
        <v>0</v>
      </c>
      <c r="AA101" s="6">
        <v>0</v>
      </c>
      <c r="AB101" s="43">
        <f t="shared" si="15"/>
        <v>1.01</v>
      </c>
      <c r="AC101" s="43">
        <f t="shared" si="13"/>
        <v>0.52</v>
      </c>
      <c r="AD101" s="14">
        <f t="shared" ref="AD101:AD112" si="19">L101/P101</f>
        <v>1.3333333333333333</v>
      </c>
      <c r="AE101">
        <v>100</v>
      </c>
    </row>
    <row r="102" spans="1:32" ht="15" thickBot="1" x14ac:dyDescent="0.25">
      <c r="A102" s="17">
        <v>203</v>
      </c>
      <c r="B102" s="45">
        <v>40.103493975903618</v>
      </c>
      <c r="C102" s="8" t="s">
        <v>100</v>
      </c>
      <c r="D102" s="5">
        <v>0.49</v>
      </c>
      <c r="E102" s="5">
        <v>0.18</v>
      </c>
      <c r="F102" s="33">
        <v>0.03</v>
      </c>
      <c r="G102" s="55" t="s">
        <v>108</v>
      </c>
      <c r="H102" s="40">
        <v>-3.09</v>
      </c>
      <c r="I102" s="40">
        <v>-12.23</v>
      </c>
      <c r="J102" s="38"/>
      <c r="K102" s="38"/>
      <c r="L102" s="5">
        <f t="shared" si="16"/>
        <v>0.7</v>
      </c>
      <c r="M102" s="5">
        <v>7.0000000000000007E-2</v>
      </c>
      <c r="N102" s="5">
        <v>0.17</v>
      </c>
      <c r="O102" s="6" t="s">
        <v>20</v>
      </c>
      <c r="P102" s="5">
        <f t="shared" si="17"/>
        <v>0.24000000000000002</v>
      </c>
      <c r="Q102" s="5">
        <v>0.06</v>
      </c>
      <c r="R102" s="6" t="s">
        <v>20</v>
      </c>
      <c r="S102" s="6" t="s">
        <v>20</v>
      </c>
      <c r="T102" s="6" t="s">
        <v>20</v>
      </c>
      <c r="U102" s="5">
        <f t="shared" si="12"/>
        <v>0.06</v>
      </c>
      <c r="V102" s="6" t="s">
        <v>20</v>
      </c>
      <c r="W102" s="6" t="s">
        <v>20</v>
      </c>
      <c r="X102" s="5">
        <f t="shared" si="18"/>
        <v>0</v>
      </c>
      <c r="Y102" s="6">
        <v>0</v>
      </c>
      <c r="Z102" s="6">
        <v>0</v>
      </c>
      <c r="AA102" s="6">
        <v>0</v>
      </c>
      <c r="AB102" s="43">
        <f t="shared" si="15"/>
        <v>1</v>
      </c>
      <c r="AC102" s="43">
        <f t="shared" si="13"/>
        <v>0.06</v>
      </c>
      <c r="AD102" s="14">
        <f t="shared" si="19"/>
        <v>2.9166666666666661</v>
      </c>
      <c r="AE102">
        <v>101</v>
      </c>
    </row>
    <row r="103" spans="1:32" ht="15" thickBot="1" x14ac:dyDescent="0.25">
      <c r="A103" s="17">
        <v>204</v>
      </c>
      <c r="B103" s="45">
        <v>40.117409638554221</v>
      </c>
      <c r="C103" s="8" t="s">
        <v>101</v>
      </c>
      <c r="D103" s="5">
        <v>0.44</v>
      </c>
      <c r="E103" s="5">
        <v>0.16</v>
      </c>
      <c r="F103" s="33">
        <v>0.03</v>
      </c>
      <c r="G103" s="55" t="s">
        <v>108</v>
      </c>
      <c r="H103" s="40">
        <v>-5.88</v>
      </c>
      <c r="I103" s="40">
        <v>-11.98</v>
      </c>
      <c r="J103" s="38"/>
      <c r="K103" s="38"/>
      <c r="L103" s="5">
        <f t="shared" si="16"/>
        <v>0.63</v>
      </c>
      <c r="M103" s="5">
        <v>7.0000000000000007E-2</v>
      </c>
      <c r="N103" s="5">
        <v>0.17</v>
      </c>
      <c r="O103" s="6" t="s">
        <v>20</v>
      </c>
      <c r="P103" s="5">
        <f t="shared" si="17"/>
        <v>0.24000000000000002</v>
      </c>
      <c r="Q103" s="5">
        <v>0.13</v>
      </c>
      <c r="R103" s="6" t="s">
        <v>20</v>
      </c>
      <c r="S103" s="6" t="s">
        <v>20</v>
      </c>
      <c r="T103" s="6" t="s">
        <v>20</v>
      </c>
      <c r="U103" s="5">
        <f t="shared" si="12"/>
        <v>0.13</v>
      </c>
      <c r="V103" s="6" t="s">
        <v>20</v>
      </c>
      <c r="W103" s="6" t="s">
        <v>20</v>
      </c>
      <c r="X103" s="5">
        <f t="shared" si="18"/>
        <v>0</v>
      </c>
      <c r="Y103" s="6">
        <v>0</v>
      </c>
      <c r="Z103" s="6">
        <v>0</v>
      </c>
      <c r="AA103" s="6">
        <v>0</v>
      </c>
      <c r="AB103" s="43">
        <f t="shared" si="15"/>
        <v>1</v>
      </c>
      <c r="AC103" s="43">
        <f t="shared" si="13"/>
        <v>0.13</v>
      </c>
      <c r="AD103" s="14">
        <f t="shared" si="19"/>
        <v>2.625</v>
      </c>
      <c r="AE103">
        <v>102</v>
      </c>
    </row>
    <row r="104" spans="1:32" ht="15" thickBot="1" x14ac:dyDescent="0.25">
      <c r="A104" s="17">
        <v>205</v>
      </c>
      <c r="B104" s="45">
        <v>41.07732558139535</v>
      </c>
      <c r="C104" s="8" t="s">
        <v>101</v>
      </c>
      <c r="D104" s="5">
        <v>0.38</v>
      </c>
      <c r="E104" s="5">
        <v>0.17</v>
      </c>
      <c r="F104" s="33">
        <v>0.03</v>
      </c>
      <c r="G104" s="54" t="s">
        <v>109</v>
      </c>
      <c r="H104" s="40">
        <v>-2.92</v>
      </c>
      <c r="I104" s="40">
        <v>-12.97</v>
      </c>
      <c r="J104" s="38"/>
      <c r="K104" s="38"/>
      <c r="L104" s="5">
        <f t="shared" si="16"/>
        <v>0.58000000000000007</v>
      </c>
      <c r="M104" s="5">
        <v>0.08</v>
      </c>
      <c r="N104" s="5">
        <v>0.18</v>
      </c>
      <c r="O104" s="6" t="s">
        <v>20</v>
      </c>
      <c r="P104" s="5">
        <f t="shared" si="17"/>
        <v>0.26</v>
      </c>
      <c r="Q104" s="5">
        <v>0.14000000000000001</v>
      </c>
      <c r="R104" s="6" t="s">
        <v>20</v>
      </c>
      <c r="S104" s="6" t="s">
        <v>20</v>
      </c>
      <c r="T104" s="6" t="s">
        <v>20</v>
      </c>
      <c r="U104" s="5">
        <f t="shared" si="12"/>
        <v>0.14000000000000001</v>
      </c>
      <c r="V104" s="6" t="s">
        <v>20</v>
      </c>
      <c r="W104" s="6" t="s">
        <v>20</v>
      </c>
      <c r="X104" s="5">
        <f t="shared" si="18"/>
        <v>0</v>
      </c>
      <c r="Y104" s="6">
        <v>0</v>
      </c>
      <c r="Z104" s="5">
        <v>0.01</v>
      </c>
      <c r="AA104" s="6">
        <v>0</v>
      </c>
      <c r="AB104" s="43">
        <f t="shared" si="15"/>
        <v>0.9900000000000001</v>
      </c>
      <c r="AC104" s="43">
        <f t="shared" si="13"/>
        <v>0.14000000000000001</v>
      </c>
      <c r="AD104" s="14">
        <f t="shared" si="19"/>
        <v>2.2307692307692308</v>
      </c>
      <c r="AE104">
        <v>103</v>
      </c>
    </row>
    <row r="105" spans="1:32" ht="15" thickBot="1" x14ac:dyDescent="0.25">
      <c r="A105" s="17">
        <v>206</v>
      </c>
      <c r="B105" s="45">
        <v>41.377674418604649</v>
      </c>
      <c r="C105" s="8" t="s">
        <v>187</v>
      </c>
      <c r="D105" s="5">
        <v>0.59</v>
      </c>
      <c r="E105" s="5">
        <v>0.23</v>
      </c>
      <c r="F105" s="33">
        <v>0.06</v>
      </c>
      <c r="G105" s="54" t="s">
        <v>109</v>
      </c>
      <c r="H105" s="41">
        <v>-3.3849999999999998</v>
      </c>
      <c r="I105" s="41">
        <v>-12.45</v>
      </c>
      <c r="J105" s="38"/>
      <c r="K105" s="38"/>
      <c r="L105" s="5">
        <f t="shared" si="16"/>
        <v>0.87999999999999989</v>
      </c>
      <c r="M105" s="5">
        <v>0.04</v>
      </c>
      <c r="N105" s="5">
        <v>0.09</v>
      </c>
      <c r="O105" s="6" t="s">
        <v>20</v>
      </c>
      <c r="P105" s="5">
        <f t="shared" si="17"/>
        <v>0.13</v>
      </c>
      <c r="Q105" s="6" t="s">
        <v>20</v>
      </c>
      <c r="R105" s="6" t="s">
        <v>20</v>
      </c>
      <c r="S105" s="6" t="s">
        <v>20</v>
      </c>
      <c r="T105" s="6" t="s">
        <v>20</v>
      </c>
      <c r="U105" s="5">
        <f t="shared" si="12"/>
        <v>0</v>
      </c>
      <c r="V105" s="6" t="s">
        <v>20</v>
      </c>
      <c r="W105" s="6" t="s">
        <v>20</v>
      </c>
      <c r="X105" s="5">
        <f t="shared" si="18"/>
        <v>0</v>
      </c>
      <c r="Y105" s="6">
        <v>0</v>
      </c>
      <c r="Z105" s="6">
        <v>0</v>
      </c>
      <c r="AA105" s="6">
        <v>0</v>
      </c>
      <c r="AB105" s="43">
        <f t="shared" si="15"/>
        <v>1.0099999999999998</v>
      </c>
      <c r="AC105" s="43">
        <f t="shared" si="13"/>
        <v>0</v>
      </c>
      <c r="AD105" s="14">
        <f t="shared" si="19"/>
        <v>6.7692307692307683</v>
      </c>
      <c r="AE105">
        <v>104</v>
      </c>
      <c r="AF105">
        <f>300/13</f>
        <v>23.076923076923077</v>
      </c>
    </row>
    <row r="106" spans="1:32" ht="15" thickBot="1" x14ac:dyDescent="0.25">
      <c r="A106" s="17">
        <v>207</v>
      </c>
      <c r="B106" s="45">
        <v>42.380058139534889</v>
      </c>
      <c r="C106" s="8" t="s">
        <v>201</v>
      </c>
      <c r="D106" s="5">
        <v>0.37</v>
      </c>
      <c r="E106" s="5">
        <v>0.22</v>
      </c>
      <c r="F106" s="33">
        <v>0.06</v>
      </c>
      <c r="G106" s="55" t="s">
        <v>109</v>
      </c>
      <c r="H106" s="40">
        <v>-3.85</v>
      </c>
      <c r="I106" s="40">
        <v>-11.93</v>
      </c>
      <c r="J106" s="38"/>
      <c r="K106" s="38"/>
      <c r="L106" s="5">
        <f t="shared" si="16"/>
        <v>0.64999999999999991</v>
      </c>
      <c r="M106" s="5">
        <v>0.09</v>
      </c>
      <c r="N106" s="5">
        <v>0.14000000000000001</v>
      </c>
      <c r="O106" s="6" t="s">
        <v>20</v>
      </c>
      <c r="P106" s="5">
        <f t="shared" si="17"/>
        <v>0.23</v>
      </c>
      <c r="Q106" s="5">
        <v>0.1</v>
      </c>
      <c r="R106" s="6" t="s">
        <v>20</v>
      </c>
      <c r="S106" s="6" t="s">
        <v>20</v>
      </c>
      <c r="T106" s="6" t="s">
        <v>20</v>
      </c>
      <c r="U106" s="5">
        <f t="shared" si="12"/>
        <v>0.1</v>
      </c>
      <c r="V106" s="6" t="s">
        <v>20</v>
      </c>
      <c r="W106" s="6" t="s">
        <v>20</v>
      </c>
      <c r="X106" s="5">
        <f t="shared" si="18"/>
        <v>0</v>
      </c>
      <c r="Y106" s="6">
        <v>0</v>
      </c>
      <c r="Z106" s="5">
        <v>0.02</v>
      </c>
      <c r="AA106" s="6">
        <v>0</v>
      </c>
      <c r="AB106" s="43">
        <f t="shared" si="15"/>
        <v>0.99999999999999989</v>
      </c>
      <c r="AC106" s="43">
        <f t="shared" si="13"/>
        <v>0.1</v>
      </c>
      <c r="AD106" s="14">
        <f t="shared" si="19"/>
        <v>2.8260869565217388</v>
      </c>
      <c r="AE106">
        <v>105</v>
      </c>
    </row>
    <row r="107" spans="1:32" ht="15" thickBot="1" x14ac:dyDescent="0.25">
      <c r="A107" s="17">
        <v>208</v>
      </c>
      <c r="B107" s="45">
        <v>42.697499999999998</v>
      </c>
      <c r="C107" s="8" t="s">
        <v>216</v>
      </c>
      <c r="D107" s="5">
        <v>0.31</v>
      </c>
      <c r="E107" s="5">
        <v>0.26</v>
      </c>
      <c r="F107" s="33">
        <v>0.05</v>
      </c>
      <c r="G107" s="55" t="s">
        <v>109</v>
      </c>
      <c r="H107" s="40">
        <v>-5.84</v>
      </c>
      <c r="I107" s="40">
        <v>-13.22</v>
      </c>
      <c r="J107" s="38"/>
      <c r="K107" s="38"/>
      <c r="L107" s="5">
        <f t="shared" si="16"/>
        <v>0.62000000000000011</v>
      </c>
      <c r="M107" s="5">
        <v>0.05</v>
      </c>
      <c r="N107" s="5">
        <v>0.11</v>
      </c>
      <c r="O107" s="6" t="s">
        <v>20</v>
      </c>
      <c r="P107" s="5">
        <f t="shared" si="17"/>
        <v>0.16</v>
      </c>
      <c r="Q107" s="5">
        <v>0.21</v>
      </c>
      <c r="R107" s="6" t="s">
        <v>20</v>
      </c>
      <c r="S107" s="6" t="s">
        <v>20</v>
      </c>
      <c r="T107" s="6" t="s">
        <v>20</v>
      </c>
      <c r="U107" s="5">
        <f t="shared" si="12"/>
        <v>0.21</v>
      </c>
      <c r="V107" s="6" t="s">
        <v>20</v>
      </c>
      <c r="W107" s="6" t="s">
        <v>20</v>
      </c>
      <c r="X107" s="5">
        <f t="shared" si="18"/>
        <v>0</v>
      </c>
      <c r="Y107" s="6">
        <v>0</v>
      </c>
      <c r="Z107" s="5">
        <v>0.01</v>
      </c>
      <c r="AA107" s="6">
        <v>0</v>
      </c>
      <c r="AB107" s="43">
        <f t="shared" si="15"/>
        <v>1</v>
      </c>
      <c r="AC107" s="43">
        <f t="shared" si="13"/>
        <v>0.21</v>
      </c>
      <c r="AD107" s="14">
        <f t="shared" si="19"/>
        <v>3.8750000000000004</v>
      </c>
      <c r="AE107">
        <v>106</v>
      </c>
    </row>
    <row r="108" spans="1:32" ht="15" thickBot="1" x14ac:dyDescent="0.25">
      <c r="A108" s="17">
        <v>209</v>
      </c>
      <c r="B108" s="45">
        <v>43.071837209302323</v>
      </c>
      <c r="C108" s="8" t="s">
        <v>102</v>
      </c>
      <c r="D108" s="5">
        <v>0.4</v>
      </c>
      <c r="E108" s="5">
        <v>0.27</v>
      </c>
      <c r="F108" s="33">
        <v>0.09</v>
      </c>
      <c r="G108" s="55" t="s">
        <v>109</v>
      </c>
      <c r="H108" s="40">
        <v>-4.09</v>
      </c>
      <c r="I108" s="40">
        <v>-14.43</v>
      </c>
      <c r="J108" s="38"/>
      <c r="K108" s="38"/>
      <c r="L108" s="5">
        <f t="shared" si="16"/>
        <v>0.76</v>
      </c>
      <c r="M108" s="5">
        <v>0.05</v>
      </c>
      <c r="N108" s="5">
        <v>0.1</v>
      </c>
      <c r="O108" s="6" t="s">
        <v>20</v>
      </c>
      <c r="P108" s="5">
        <f t="shared" si="17"/>
        <v>0.15000000000000002</v>
      </c>
      <c r="Q108" s="5">
        <v>0.11</v>
      </c>
      <c r="R108" s="6" t="s">
        <v>20</v>
      </c>
      <c r="S108" s="6" t="s">
        <v>20</v>
      </c>
      <c r="T108" s="6" t="s">
        <v>20</v>
      </c>
      <c r="U108" s="5">
        <f t="shared" si="12"/>
        <v>0.11</v>
      </c>
      <c r="V108" s="6" t="s">
        <v>20</v>
      </c>
      <c r="W108" s="6" t="s">
        <v>20</v>
      </c>
      <c r="X108" s="5">
        <f t="shared" si="18"/>
        <v>0</v>
      </c>
      <c r="Y108" s="6">
        <v>0</v>
      </c>
      <c r="Z108" s="6">
        <v>0</v>
      </c>
      <c r="AA108" s="6">
        <v>0</v>
      </c>
      <c r="AB108" s="43">
        <f t="shared" si="15"/>
        <v>1.02</v>
      </c>
      <c r="AC108" s="43">
        <f t="shared" si="13"/>
        <v>0.11</v>
      </c>
      <c r="AD108" s="14">
        <f t="shared" si="19"/>
        <v>5.0666666666666655</v>
      </c>
      <c r="AE108">
        <v>107</v>
      </c>
    </row>
    <row r="109" spans="1:32" ht="15" thickBot="1" x14ac:dyDescent="0.25">
      <c r="A109" s="17">
        <v>210</v>
      </c>
      <c r="B109" s="45">
        <v>43.062821576763483</v>
      </c>
      <c r="C109" s="8" t="s">
        <v>217</v>
      </c>
      <c r="D109" s="5">
        <v>0.32</v>
      </c>
      <c r="E109" s="5">
        <v>0.16</v>
      </c>
      <c r="F109" s="33">
        <v>0.05</v>
      </c>
      <c r="G109" s="55" t="s">
        <v>110</v>
      </c>
      <c r="H109" s="40">
        <v>-3.4</v>
      </c>
      <c r="I109" s="40">
        <v>-11.12</v>
      </c>
      <c r="J109" s="38"/>
      <c r="K109" s="38"/>
      <c r="L109" s="5">
        <f t="shared" si="16"/>
        <v>0.53</v>
      </c>
      <c r="M109" s="5">
        <v>0.09</v>
      </c>
      <c r="N109" s="5">
        <v>0.1</v>
      </c>
      <c r="O109" s="6" t="s">
        <v>20</v>
      </c>
      <c r="P109" s="5">
        <f t="shared" si="17"/>
        <v>0.19</v>
      </c>
      <c r="Q109" s="5">
        <v>0.28000000000000003</v>
      </c>
      <c r="R109" s="6" t="s">
        <v>20</v>
      </c>
      <c r="S109" s="6" t="s">
        <v>20</v>
      </c>
      <c r="T109" s="6" t="s">
        <v>20</v>
      </c>
      <c r="U109" s="5">
        <f t="shared" si="12"/>
        <v>0.28000000000000003</v>
      </c>
      <c r="V109" s="6" t="s">
        <v>20</v>
      </c>
      <c r="W109" s="6" t="s">
        <v>20</v>
      </c>
      <c r="X109" s="5">
        <f t="shared" si="18"/>
        <v>0</v>
      </c>
      <c r="Y109" s="6">
        <v>0</v>
      </c>
      <c r="Z109" s="6">
        <v>0</v>
      </c>
      <c r="AA109" s="6">
        <v>0</v>
      </c>
      <c r="AB109" s="43">
        <f t="shared" si="15"/>
        <v>1</v>
      </c>
      <c r="AC109" s="43">
        <f t="shared" si="13"/>
        <v>0.28000000000000003</v>
      </c>
      <c r="AD109" s="14">
        <f t="shared" si="19"/>
        <v>2.7894736842105265</v>
      </c>
      <c r="AE109">
        <v>108</v>
      </c>
    </row>
    <row r="110" spans="1:32" ht="15" thickBot="1" x14ac:dyDescent="0.25">
      <c r="A110" s="17">
        <v>211</v>
      </c>
      <c r="B110" s="45">
        <v>43.290248962655603</v>
      </c>
      <c r="C110" s="8" t="s">
        <v>103</v>
      </c>
      <c r="D110" s="5">
        <v>0.36</v>
      </c>
      <c r="E110" s="5">
        <v>0.43</v>
      </c>
      <c r="F110" s="33">
        <v>0.06</v>
      </c>
      <c r="G110" s="55" t="s">
        <v>110</v>
      </c>
      <c r="H110" s="40">
        <v>-4.75</v>
      </c>
      <c r="I110" s="40">
        <v>-14.65</v>
      </c>
      <c r="J110" s="38"/>
      <c r="K110" s="38"/>
      <c r="L110" s="5">
        <f t="shared" si="16"/>
        <v>0.85000000000000009</v>
      </c>
      <c r="M110" s="5">
        <v>0.03</v>
      </c>
      <c r="N110" s="5">
        <v>7.0000000000000007E-2</v>
      </c>
      <c r="O110" s="6" t="s">
        <v>20</v>
      </c>
      <c r="P110" s="5">
        <f t="shared" si="17"/>
        <v>0.1</v>
      </c>
      <c r="Q110" s="5">
        <v>0.05</v>
      </c>
      <c r="R110" s="6" t="s">
        <v>20</v>
      </c>
      <c r="S110" s="6" t="s">
        <v>20</v>
      </c>
      <c r="T110" s="6" t="s">
        <v>20</v>
      </c>
      <c r="U110" s="5">
        <f t="shared" si="12"/>
        <v>0.05</v>
      </c>
      <c r="V110" s="6" t="s">
        <v>20</v>
      </c>
      <c r="W110" s="6" t="s">
        <v>20</v>
      </c>
      <c r="X110" s="5">
        <f t="shared" si="18"/>
        <v>0</v>
      </c>
      <c r="Y110" s="6">
        <v>0</v>
      </c>
      <c r="Z110" s="6">
        <v>0</v>
      </c>
      <c r="AA110" s="6">
        <v>0</v>
      </c>
      <c r="AB110" s="43">
        <f t="shared" si="15"/>
        <v>1</v>
      </c>
      <c r="AC110" s="43">
        <f t="shared" si="13"/>
        <v>0.05</v>
      </c>
      <c r="AD110" s="14">
        <f t="shared" si="19"/>
        <v>8.5</v>
      </c>
      <c r="AE110">
        <v>109</v>
      </c>
    </row>
    <row r="111" spans="1:32" ht="15" thickBot="1" x14ac:dyDescent="0.25">
      <c r="A111" s="17">
        <v>212</v>
      </c>
      <c r="B111" s="45">
        <v>43.460165975103735</v>
      </c>
      <c r="C111" s="8" t="s">
        <v>104</v>
      </c>
      <c r="D111" s="5">
        <v>0.43</v>
      </c>
      <c r="E111" s="5">
        <v>0.28999999999999998</v>
      </c>
      <c r="F111" s="33">
        <v>7.0000000000000007E-2</v>
      </c>
      <c r="G111" s="55" t="s">
        <v>110</v>
      </c>
      <c r="H111" s="40">
        <v>-4.34</v>
      </c>
      <c r="I111" s="40">
        <v>-12.27</v>
      </c>
      <c r="J111" s="38"/>
      <c r="K111" s="38"/>
      <c r="L111" s="5">
        <f t="shared" si="16"/>
        <v>0.79</v>
      </c>
      <c r="M111" s="5">
        <v>0.02</v>
      </c>
      <c r="N111" s="5">
        <v>0.08</v>
      </c>
      <c r="O111" s="6" t="s">
        <v>20</v>
      </c>
      <c r="P111" s="5">
        <f t="shared" si="17"/>
        <v>0.1</v>
      </c>
      <c r="Q111" s="5">
        <v>0.1</v>
      </c>
      <c r="R111" s="6" t="s">
        <v>20</v>
      </c>
      <c r="S111" s="6" t="s">
        <v>20</v>
      </c>
      <c r="T111" s="6" t="s">
        <v>20</v>
      </c>
      <c r="U111" s="5">
        <f t="shared" si="12"/>
        <v>0.1</v>
      </c>
      <c r="V111" s="6" t="s">
        <v>20</v>
      </c>
      <c r="W111" s="6" t="s">
        <v>20</v>
      </c>
      <c r="X111" s="5">
        <f t="shared" si="18"/>
        <v>0</v>
      </c>
      <c r="Y111" s="6">
        <v>0</v>
      </c>
      <c r="Z111" s="6">
        <v>0</v>
      </c>
      <c r="AA111" s="6">
        <v>0</v>
      </c>
      <c r="AB111" s="43">
        <f t="shared" si="15"/>
        <v>0.99</v>
      </c>
      <c r="AC111" s="43">
        <f t="shared" si="13"/>
        <v>0.1</v>
      </c>
      <c r="AD111" s="14">
        <f t="shared" si="19"/>
        <v>7.9</v>
      </c>
      <c r="AE111">
        <v>110</v>
      </c>
    </row>
    <row r="112" spans="1:32" ht="15" thickBot="1" x14ac:dyDescent="0.25">
      <c r="A112" s="17">
        <v>213</v>
      </c>
      <c r="B112" s="45">
        <v>43.566693091732731</v>
      </c>
      <c r="C112" s="8" t="s">
        <v>105</v>
      </c>
      <c r="D112" s="5">
        <v>0.34</v>
      </c>
      <c r="E112" s="5">
        <v>0.14000000000000001</v>
      </c>
      <c r="F112" s="33">
        <v>0.03</v>
      </c>
      <c r="G112" s="54" t="s">
        <v>111</v>
      </c>
      <c r="H112" s="40">
        <v>-1.92</v>
      </c>
      <c r="I112" s="40">
        <v>-11.82</v>
      </c>
      <c r="J112" s="38"/>
      <c r="K112" s="38"/>
      <c r="L112" s="5">
        <f t="shared" si="16"/>
        <v>0.51</v>
      </c>
      <c r="M112" s="5">
        <v>0.13</v>
      </c>
      <c r="N112" s="5">
        <v>0.28000000000000003</v>
      </c>
      <c r="O112" s="6" t="s">
        <v>20</v>
      </c>
      <c r="P112" s="5">
        <f t="shared" si="17"/>
        <v>0.41000000000000003</v>
      </c>
      <c r="Q112" s="5">
        <v>7.0000000000000007E-2</v>
      </c>
      <c r="R112" s="6" t="s">
        <v>20</v>
      </c>
      <c r="S112" s="6" t="s">
        <v>20</v>
      </c>
      <c r="T112" s="6" t="s">
        <v>20</v>
      </c>
      <c r="U112" s="5">
        <f t="shared" si="12"/>
        <v>7.0000000000000007E-2</v>
      </c>
      <c r="V112" s="6" t="s">
        <v>20</v>
      </c>
      <c r="W112" s="6" t="s">
        <v>20</v>
      </c>
      <c r="X112" s="5">
        <f t="shared" si="18"/>
        <v>0</v>
      </c>
      <c r="Y112" s="6">
        <v>0</v>
      </c>
      <c r="Z112" s="6">
        <v>0</v>
      </c>
      <c r="AA112" s="6">
        <v>0</v>
      </c>
      <c r="AB112" s="43">
        <f t="shared" si="15"/>
        <v>0.99</v>
      </c>
      <c r="AC112" s="43">
        <f t="shared" si="13"/>
        <v>7.0000000000000007E-2</v>
      </c>
      <c r="AD112" s="14">
        <f t="shared" si="19"/>
        <v>1.2439024390243902</v>
      </c>
      <c r="AE112" s="12">
        <v>111</v>
      </c>
    </row>
    <row r="113" spans="1:30" x14ac:dyDescent="0.2">
      <c r="H113" s="79">
        <f>AVERAGE(H2:H112)</f>
        <v>-1.6695945945945945</v>
      </c>
      <c r="I113" s="79">
        <f>AVERAGE(I2:I112)</f>
        <v>-7.7465765765765786</v>
      </c>
      <c r="L113" s="1">
        <f>AVERAGE(L2:L112)</f>
        <v>0.48720720720720706</v>
      </c>
      <c r="M113" s="1">
        <f t="shared" ref="M113:AD113" si="20">AVERAGE(M2:M112)</f>
        <v>9.3423423423423455E-2</v>
      </c>
      <c r="N113" s="1">
        <f t="shared" si="20"/>
        <v>0.14882882882882878</v>
      </c>
      <c r="O113" s="1">
        <f t="shared" si="20"/>
        <v>3.9000000000000021E-2</v>
      </c>
      <c r="P113" s="1">
        <f t="shared" si="20"/>
        <v>0.25279279279279288</v>
      </c>
      <c r="Q113" s="1">
        <f t="shared" si="20"/>
        <v>0.17266666666666663</v>
      </c>
      <c r="R113" s="1">
        <f t="shared" si="20"/>
        <v>0.34</v>
      </c>
      <c r="S113" s="1">
        <f t="shared" si="20"/>
        <v>0.13027027027027024</v>
      </c>
      <c r="T113" s="1">
        <f t="shared" si="20"/>
        <v>0.26714285714285713</v>
      </c>
      <c r="U113" s="1">
        <f t="shared" si="20"/>
        <v>0.22666666666666654</v>
      </c>
      <c r="V113" s="1">
        <f t="shared" si="20"/>
        <v>0.14300000000000002</v>
      </c>
      <c r="W113" s="1">
        <f t="shared" si="20"/>
        <v>0.10000000000000002</v>
      </c>
      <c r="X113" s="1">
        <f t="shared" si="20"/>
        <v>1.5585585585585588E-2</v>
      </c>
      <c r="Y113" s="1">
        <f t="shared" si="20"/>
        <v>5.0450450450450456E-3</v>
      </c>
      <c r="Z113" s="1">
        <f t="shared" si="20"/>
        <v>1.1711711711711711E-3</v>
      </c>
      <c r="AA113" s="1">
        <f t="shared" si="20"/>
        <v>1.0990990990990997E-2</v>
      </c>
      <c r="AB113" s="1">
        <f t="shared" si="20"/>
        <v>0.99945945945945913</v>
      </c>
      <c r="AC113" s="1">
        <f t="shared" si="20"/>
        <v>0.24729729729729727</v>
      </c>
      <c r="AD113" s="1">
        <f t="shared" si="20"/>
        <v>2.2364015109679181</v>
      </c>
    </row>
    <row r="114" spans="1:30" x14ac:dyDescent="0.2">
      <c r="H114" s="79">
        <f>_xlfn.STDEV.P(H2:H113)</f>
        <v>1.718954226195903</v>
      </c>
      <c r="I114" s="79">
        <f>_xlfn.STDEV.P(I2:I113)</f>
        <v>3.0561715942310572</v>
      </c>
    </row>
    <row r="123" spans="1:30" x14ac:dyDescent="0.2">
      <c r="A123" s="126"/>
      <c r="B123" s="126"/>
      <c r="C123" s="126"/>
      <c r="D123" s="126"/>
      <c r="E123" s="126"/>
      <c r="F123" s="126"/>
      <c r="G123" s="126"/>
      <c r="H123" s="126"/>
      <c r="I123" s="126"/>
    </row>
  </sheetData>
  <mergeCells count="1">
    <mergeCell ref="A123:I123"/>
  </mergeCells>
  <phoneticPr fontId="5" type="noConversion"/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E31-N22</vt:lpstr>
      <vt:lpstr>岩心柱状图（补充）</vt:lpstr>
      <vt:lpstr>无隐藏表格</vt:lpstr>
      <vt:lpstr>小数化表格</vt:lpstr>
      <vt:lpstr>CO同位素原始数据</vt:lpstr>
      <vt:lpstr>上干+下油</vt:lpstr>
      <vt:lpstr>总表 （原始版）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2015-06-06T02:19:00Z</dcterms:created>
  <dcterms:modified xsi:type="dcterms:W3CDTF">2023-01-10T13:52:55Z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2052-1.3.1.1688</vt:lpwstr>
  </property>
</Properties>
</file>