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Users\vaclav.mahelka\Documents\publikace\Festulolium\Frontiers\"/>
    </mc:Choice>
  </mc:AlternateContent>
  <xr:revisionPtr revIDLastSave="0" documentId="13_ncr:1_{4FBEA946-DC08-446A-AAC7-D7EF2196293F}" xr6:coauthVersionLast="36" xr6:coauthVersionMax="36" xr10:uidLastSave="{00000000-0000-0000-0000-000000000000}"/>
  <bookViews>
    <workbookView xWindow="0" yWindow="0" windowWidth="23745" windowHeight="11595" tabRatio="557" xr2:uid="{00000000-000D-0000-FFFF-FFFF00000000}"/>
  </bookViews>
  <sheets>
    <sheet name="Legend" sheetId="3" r:id="rId1"/>
    <sheet name="ITS1_dataset" sheetId="1" r:id="rId2"/>
    <sheet name="ITS2_dataset" sheetId="2" r:id="rId3"/>
  </sheets>
  <calcPr calcId="191029" iterateDelta="1E-4"/>
</workbook>
</file>

<file path=xl/calcChain.xml><?xml version="1.0" encoding="utf-8"?>
<calcChain xmlns="http://schemas.openxmlformats.org/spreadsheetml/2006/main">
  <c r="C339" i="2" l="1"/>
  <c r="F339" i="2"/>
  <c r="G339" i="2"/>
  <c r="H339" i="2"/>
  <c r="I339" i="2"/>
  <c r="B339" i="2"/>
  <c r="C336" i="2"/>
  <c r="F336" i="2"/>
  <c r="G336" i="2"/>
  <c r="H336" i="2"/>
  <c r="I336" i="2"/>
  <c r="B336" i="2"/>
  <c r="C308" i="2"/>
  <c r="E308" i="2"/>
  <c r="F308" i="2"/>
  <c r="G308" i="2"/>
  <c r="H308" i="2"/>
  <c r="I308" i="2"/>
  <c r="B308" i="2"/>
  <c r="C305" i="2"/>
  <c r="E305" i="2"/>
  <c r="F305" i="2"/>
  <c r="G305" i="2"/>
  <c r="H305" i="2"/>
  <c r="I305" i="2"/>
  <c r="B305" i="2"/>
  <c r="C285" i="2"/>
  <c r="F285" i="2"/>
  <c r="G285" i="2"/>
  <c r="H285" i="2"/>
  <c r="I285" i="2"/>
  <c r="B285" i="2"/>
  <c r="C282" i="2"/>
  <c r="F282" i="2"/>
  <c r="G282" i="2"/>
  <c r="H282" i="2"/>
  <c r="I282" i="2"/>
  <c r="B282" i="2"/>
  <c r="C254" i="2"/>
  <c r="D254" i="2"/>
  <c r="E254" i="2"/>
  <c r="F254" i="2"/>
  <c r="B254" i="2"/>
  <c r="C251" i="2"/>
  <c r="D251" i="2"/>
  <c r="E251" i="2"/>
  <c r="F251" i="2"/>
  <c r="B251" i="2"/>
  <c r="C215" i="2"/>
  <c r="D215" i="2"/>
  <c r="E215" i="2"/>
  <c r="F215" i="2"/>
  <c r="B215" i="2"/>
  <c r="C212" i="2"/>
  <c r="D212" i="2"/>
  <c r="E212" i="2"/>
  <c r="F212" i="2"/>
  <c r="B212" i="2"/>
  <c r="C188" i="2"/>
  <c r="D188" i="2"/>
  <c r="E188" i="2"/>
  <c r="F188" i="2"/>
  <c r="B188" i="2"/>
  <c r="C185" i="2"/>
  <c r="D185" i="2"/>
  <c r="E185" i="2"/>
  <c r="F185" i="2"/>
  <c r="B185" i="2"/>
  <c r="C165" i="2"/>
  <c r="D165" i="2"/>
  <c r="E165" i="2"/>
  <c r="F165" i="2"/>
  <c r="B165" i="2"/>
  <c r="C162" i="2"/>
  <c r="D162" i="2"/>
  <c r="E162" i="2"/>
  <c r="F162" i="2"/>
  <c r="B162" i="2"/>
  <c r="C134" i="2"/>
  <c r="D134" i="2"/>
  <c r="E134" i="2"/>
  <c r="F134" i="2"/>
  <c r="B134" i="2"/>
  <c r="C131" i="2"/>
  <c r="D131" i="2"/>
  <c r="E131" i="2"/>
  <c r="F131" i="2"/>
  <c r="B131" i="2"/>
  <c r="C103" i="2"/>
  <c r="D103" i="2"/>
  <c r="E103" i="2"/>
  <c r="F103" i="2"/>
  <c r="B103" i="2"/>
  <c r="C100" i="2"/>
  <c r="D100" i="2"/>
  <c r="E100" i="2"/>
  <c r="F100" i="2"/>
  <c r="B100" i="2"/>
  <c r="C84" i="2"/>
  <c r="D84" i="2"/>
  <c r="E84" i="2"/>
  <c r="F84" i="2"/>
  <c r="B84" i="2"/>
  <c r="C81" i="2"/>
  <c r="D81" i="2"/>
  <c r="E81" i="2"/>
  <c r="F81" i="2"/>
  <c r="B81" i="2"/>
  <c r="C47" i="2"/>
  <c r="D47" i="2"/>
  <c r="E47" i="2"/>
  <c r="F47" i="2"/>
  <c r="B47" i="2"/>
  <c r="C44" i="2"/>
  <c r="D44" i="2"/>
  <c r="E44" i="2"/>
  <c r="F44" i="2"/>
  <c r="B44" i="2"/>
  <c r="C31" i="2"/>
  <c r="D31" i="2"/>
  <c r="E31" i="2"/>
  <c r="F31" i="2"/>
  <c r="B31" i="2"/>
  <c r="C28" i="2"/>
  <c r="D28" i="2"/>
  <c r="E28" i="2"/>
  <c r="F28" i="2"/>
  <c r="B28" i="2"/>
  <c r="C339" i="1"/>
  <c r="F339" i="1"/>
  <c r="G339" i="1"/>
  <c r="H339" i="1"/>
  <c r="I339" i="1"/>
  <c r="B339" i="1"/>
  <c r="C336" i="1"/>
  <c r="F336" i="1"/>
  <c r="G336" i="1"/>
  <c r="H336" i="1"/>
  <c r="I336" i="1"/>
  <c r="B336" i="1"/>
  <c r="C308" i="1"/>
  <c r="E308" i="1"/>
  <c r="F308" i="1"/>
  <c r="G308" i="1"/>
  <c r="H308" i="1"/>
  <c r="I308" i="1"/>
  <c r="B308" i="1"/>
  <c r="C305" i="1"/>
  <c r="E305" i="1"/>
  <c r="F305" i="1"/>
  <c r="G305" i="1"/>
  <c r="H305" i="1"/>
  <c r="I305" i="1"/>
  <c r="B305" i="1"/>
  <c r="C285" i="1"/>
  <c r="E285" i="1"/>
  <c r="G285" i="1"/>
  <c r="H285" i="1"/>
  <c r="I285" i="1"/>
  <c r="B285" i="1"/>
  <c r="C282" i="1"/>
  <c r="E282" i="1"/>
  <c r="G282" i="1"/>
  <c r="H282" i="1"/>
  <c r="I282" i="1"/>
  <c r="B282" i="1"/>
  <c r="C254" i="1"/>
  <c r="D254" i="1"/>
  <c r="E254" i="1"/>
  <c r="F254" i="1"/>
  <c r="B254" i="1"/>
  <c r="C251" i="1"/>
  <c r="D251" i="1"/>
  <c r="E251" i="1"/>
  <c r="F251" i="1"/>
  <c r="B251" i="1"/>
  <c r="C215" i="1"/>
  <c r="D215" i="1"/>
  <c r="E215" i="1"/>
  <c r="F215" i="1"/>
  <c r="B215" i="1"/>
  <c r="C212" i="1"/>
  <c r="D212" i="1"/>
  <c r="E212" i="1"/>
  <c r="F212" i="1"/>
  <c r="B212" i="1"/>
  <c r="C188" i="1"/>
  <c r="D188" i="1"/>
  <c r="E188" i="1"/>
  <c r="F188" i="1"/>
  <c r="B188" i="1"/>
  <c r="C185" i="1"/>
  <c r="D185" i="1"/>
  <c r="E185" i="1"/>
  <c r="F185" i="1"/>
  <c r="B185" i="1"/>
  <c r="C165" i="1"/>
  <c r="D165" i="1"/>
  <c r="E165" i="1"/>
  <c r="F165" i="1"/>
  <c r="B165" i="1"/>
  <c r="C162" i="1"/>
  <c r="D162" i="1"/>
  <c r="E162" i="1"/>
  <c r="F162" i="1"/>
  <c r="B162" i="1"/>
  <c r="C134" i="1"/>
  <c r="D134" i="1"/>
  <c r="E134" i="1"/>
  <c r="F134" i="1"/>
  <c r="B134" i="1"/>
  <c r="C131" i="1"/>
  <c r="D131" i="1"/>
  <c r="E131" i="1"/>
  <c r="F131" i="1"/>
  <c r="B131" i="1"/>
  <c r="C103" i="1"/>
  <c r="D103" i="1"/>
  <c r="E103" i="1"/>
  <c r="F103" i="1"/>
  <c r="B103" i="1"/>
  <c r="C100" i="1"/>
  <c r="D100" i="1"/>
  <c r="E100" i="1"/>
  <c r="F100" i="1"/>
  <c r="B100" i="1"/>
  <c r="C84" i="1"/>
  <c r="D84" i="1"/>
  <c r="E84" i="1"/>
  <c r="F84" i="1"/>
  <c r="B84" i="1"/>
  <c r="C81" i="1"/>
  <c r="D81" i="1"/>
  <c r="E81" i="1"/>
  <c r="F81" i="1"/>
  <c r="B81" i="1"/>
  <c r="C47" i="1"/>
  <c r="D47" i="1"/>
  <c r="E47" i="1"/>
  <c r="F47" i="1"/>
  <c r="B47" i="1"/>
  <c r="C44" i="1"/>
  <c r="D44" i="1"/>
  <c r="E44" i="1"/>
  <c r="F44" i="1"/>
  <c r="B44" i="1"/>
  <c r="C31" i="1"/>
  <c r="D31" i="1"/>
  <c r="E31" i="1"/>
  <c r="F31" i="1"/>
  <c r="B31" i="1"/>
  <c r="C28" i="1"/>
  <c r="D28" i="1"/>
  <c r="E28" i="1"/>
  <c r="F28" i="1"/>
  <c r="B28" i="1"/>
  <c r="F214" i="1" l="1"/>
  <c r="E214" i="1"/>
  <c r="C213" i="1"/>
  <c r="C214" i="1" s="1"/>
  <c r="D213" i="1"/>
  <c r="D214" i="1" s="1"/>
  <c r="B213" i="1"/>
  <c r="B214" i="1" s="1"/>
  <c r="F211" i="1"/>
  <c r="E211" i="1"/>
  <c r="C210" i="1"/>
  <c r="C211" i="1" s="1"/>
  <c r="D210" i="1"/>
  <c r="D211" i="1" s="1"/>
  <c r="B210" i="1"/>
  <c r="B211" i="1" s="1"/>
  <c r="F214" i="2"/>
  <c r="E214" i="2"/>
  <c r="C213" i="2"/>
  <c r="C214" i="2" s="1"/>
  <c r="D213" i="2"/>
  <c r="D214" i="2" s="1"/>
  <c r="B213" i="2"/>
  <c r="B214" i="2" s="1"/>
  <c r="F211" i="2"/>
  <c r="E211" i="2"/>
  <c r="C210" i="2"/>
  <c r="C211" i="2" s="1"/>
  <c r="D210" i="2"/>
  <c r="D211" i="2" s="1"/>
  <c r="B210" i="2"/>
  <c r="B211" i="2" s="1"/>
  <c r="E27" i="1"/>
  <c r="E253" i="2" l="1"/>
  <c r="F253" i="2"/>
  <c r="H338" i="2" l="1"/>
  <c r="G338" i="2"/>
  <c r="F337" i="2"/>
  <c r="F338" i="2" s="1"/>
  <c r="C337" i="2"/>
  <c r="C338" i="2" s="1"/>
  <c r="B337" i="2"/>
  <c r="B338" i="2" s="1"/>
  <c r="H335" i="2"/>
  <c r="G335" i="2"/>
  <c r="F334" i="2"/>
  <c r="F335" i="2" s="1"/>
  <c r="C334" i="2"/>
  <c r="C335" i="2" s="1"/>
  <c r="B334" i="2"/>
  <c r="B335" i="2" s="1"/>
  <c r="D332" i="2"/>
  <c r="D331" i="2"/>
  <c r="D330" i="2"/>
  <c r="D329" i="2"/>
  <c r="D328" i="2"/>
  <c r="E328" i="2" s="1"/>
  <c r="D327" i="2"/>
  <c r="E327" i="2" s="1"/>
  <c r="D326" i="2"/>
  <c r="E326" i="2" s="1"/>
  <c r="D325" i="2"/>
  <c r="E325" i="2" s="1"/>
  <c r="D324" i="2"/>
  <c r="E324" i="2" s="1"/>
  <c r="D323" i="2"/>
  <c r="E323" i="2" s="1"/>
  <c r="D322" i="2"/>
  <c r="E322" i="2" s="1"/>
  <c r="D321" i="2"/>
  <c r="E321" i="2" s="1"/>
  <c r="D320" i="2"/>
  <c r="E320" i="2" s="1"/>
  <c r="D319" i="2"/>
  <c r="E319" i="2" s="1"/>
  <c r="D318" i="2"/>
  <c r="E318" i="2" s="1"/>
  <c r="D317" i="2"/>
  <c r="E317" i="2" s="1"/>
  <c r="D316" i="2"/>
  <c r="D315" i="2"/>
  <c r="D314" i="2"/>
  <c r="D313" i="2"/>
  <c r="F306" i="2"/>
  <c r="F307" i="2" s="1"/>
  <c r="E306" i="2"/>
  <c r="E307" i="2" s="1"/>
  <c r="C306" i="2"/>
  <c r="C307" i="2" s="1"/>
  <c r="B306" i="2"/>
  <c r="B307" i="2" s="1"/>
  <c r="G304" i="2"/>
  <c r="F303" i="2"/>
  <c r="F304" i="2" s="1"/>
  <c r="E303" i="2"/>
  <c r="E304" i="2" s="1"/>
  <c r="C303" i="2"/>
  <c r="C304" i="2" s="1"/>
  <c r="B303" i="2"/>
  <c r="B304" i="2" s="1"/>
  <c r="D301" i="2"/>
  <c r="D300" i="2"/>
  <c r="D299" i="2"/>
  <c r="D298" i="2"/>
  <c r="D297" i="2"/>
  <c r="D296" i="2"/>
  <c r="D295" i="2"/>
  <c r="D294" i="2"/>
  <c r="D293" i="2"/>
  <c r="D292" i="2"/>
  <c r="D291" i="2"/>
  <c r="E291" i="2" s="1"/>
  <c r="D290" i="2"/>
  <c r="H284" i="2"/>
  <c r="G284" i="2"/>
  <c r="F283" i="2"/>
  <c r="F284" i="2" s="1"/>
  <c r="C283" i="2"/>
  <c r="C284" i="2" s="1"/>
  <c r="B283" i="2"/>
  <c r="B284" i="2" s="1"/>
  <c r="H281" i="2"/>
  <c r="G281" i="2"/>
  <c r="F280" i="2"/>
  <c r="F281" i="2" s="1"/>
  <c r="C280" i="2"/>
  <c r="C281" i="2" s="1"/>
  <c r="B280" i="2"/>
  <c r="B281" i="2" s="1"/>
  <c r="D278" i="2"/>
  <c r="E278" i="2" s="1"/>
  <c r="D277" i="2"/>
  <c r="E277" i="2" s="1"/>
  <c r="D276" i="2"/>
  <c r="E276" i="2" s="1"/>
  <c r="D275" i="2"/>
  <c r="E275" i="2" s="1"/>
  <c r="D274" i="2"/>
  <c r="E274" i="2" s="1"/>
  <c r="D273" i="2"/>
  <c r="E273" i="2" s="1"/>
  <c r="D272" i="2"/>
  <c r="E272" i="2" s="1"/>
  <c r="D271" i="2"/>
  <c r="E271" i="2" s="1"/>
  <c r="D270" i="2"/>
  <c r="E270" i="2" s="1"/>
  <c r="D269" i="2"/>
  <c r="E269" i="2" s="1"/>
  <c r="D268" i="2"/>
  <c r="E268" i="2" s="1"/>
  <c r="D267" i="2"/>
  <c r="E267" i="2" s="1"/>
  <c r="D266" i="2"/>
  <c r="E266" i="2" s="1"/>
  <c r="D265" i="2"/>
  <c r="E265" i="2" s="1"/>
  <c r="D264" i="2"/>
  <c r="E264" i="2" s="1"/>
  <c r="D263" i="2"/>
  <c r="E263" i="2" s="1"/>
  <c r="D262" i="2"/>
  <c r="E262" i="2" s="1"/>
  <c r="D261" i="2"/>
  <c r="D285" i="2" s="1"/>
  <c r="D260" i="2"/>
  <c r="D259" i="2"/>
  <c r="D252" i="2"/>
  <c r="D253" i="2" s="1"/>
  <c r="C252" i="2"/>
  <c r="C253" i="2" s="1"/>
  <c r="B252" i="2"/>
  <c r="B253" i="2" s="1"/>
  <c r="D249" i="2"/>
  <c r="D250" i="2" s="1"/>
  <c r="C249" i="2"/>
  <c r="C250" i="2" s="1"/>
  <c r="B249" i="2"/>
  <c r="B250" i="2" s="1"/>
  <c r="D186" i="2"/>
  <c r="D187" i="2" s="1"/>
  <c r="C186" i="2"/>
  <c r="C187" i="2" s="1"/>
  <c r="B186" i="2"/>
  <c r="B187" i="2" s="1"/>
  <c r="D183" i="2"/>
  <c r="D184" i="2" s="1"/>
  <c r="C183" i="2"/>
  <c r="C184" i="2" s="1"/>
  <c r="B183" i="2"/>
  <c r="B184" i="2" s="1"/>
  <c r="F164" i="2"/>
  <c r="E164" i="2"/>
  <c r="D163" i="2"/>
  <c r="D164" i="2" s="1"/>
  <c r="C163" i="2"/>
  <c r="C164" i="2" s="1"/>
  <c r="B163" i="2"/>
  <c r="B164" i="2" s="1"/>
  <c r="F161" i="2"/>
  <c r="E161" i="2"/>
  <c r="D160" i="2"/>
  <c r="D161" i="2" s="1"/>
  <c r="C160" i="2"/>
  <c r="C161" i="2" s="1"/>
  <c r="B160" i="2"/>
  <c r="B161" i="2" s="1"/>
  <c r="F133" i="2"/>
  <c r="E133" i="2"/>
  <c r="D132" i="2"/>
  <c r="D133" i="2" s="1"/>
  <c r="C132" i="2"/>
  <c r="C133" i="2" s="1"/>
  <c r="B132" i="2"/>
  <c r="B133" i="2" s="1"/>
  <c r="F130" i="2"/>
  <c r="E130" i="2"/>
  <c r="D129" i="2"/>
  <c r="D130" i="2" s="1"/>
  <c r="C129" i="2"/>
  <c r="C130" i="2" s="1"/>
  <c r="B129" i="2"/>
  <c r="B130" i="2" s="1"/>
  <c r="F102" i="2"/>
  <c r="E102" i="2"/>
  <c r="D101" i="2"/>
  <c r="D102" i="2" s="1"/>
  <c r="C101" i="2"/>
  <c r="C102" i="2" s="1"/>
  <c r="B101" i="2"/>
  <c r="B102" i="2" s="1"/>
  <c r="F99" i="2"/>
  <c r="E99" i="2"/>
  <c r="D98" i="2"/>
  <c r="D99" i="2" s="1"/>
  <c r="C98" i="2"/>
  <c r="C99" i="2" s="1"/>
  <c r="B98" i="2"/>
  <c r="B99" i="2" s="1"/>
  <c r="F83" i="2"/>
  <c r="E83" i="2"/>
  <c r="D82" i="2"/>
  <c r="D83" i="2" s="1"/>
  <c r="C82" i="2"/>
  <c r="C83" i="2" s="1"/>
  <c r="B82" i="2"/>
  <c r="B83" i="2" s="1"/>
  <c r="F80" i="2"/>
  <c r="E80" i="2"/>
  <c r="D79" i="2"/>
  <c r="D80" i="2" s="1"/>
  <c r="C79" i="2"/>
  <c r="C80" i="2" s="1"/>
  <c r="B79" i="2"/>
  <c r="B80" i="2" s="1"/>
  <c r="F46" i="2"/>
  <c r="E46" i="2"/>
  <c r="D45" i="2"/>
  <c r="D46" i="2" s="1"/>
  <c r="C45" i="2"/>
  <c r="C46" i="2" s="1"/>
  <c r="B45" i="2"/>
  <c r="B46" i="2" s="1"/>
  <c r="F43" i="2"/>
  <c r="E43" i="2"/>
  <c r="D42" i="2"/>
  <c r="D43" i="2" s="1"/>
  <c r="C42" i="2"/>
  <c r="C43" i="2" s="1"/>
  <c r="B42" i="2"/>
  <c r="B43" i="2" s="1"/>
  <c r="F30" i="2"/>
  <c r="E30" i="2"/>
  <c r="D29" i="2"/>
  <c r="D30" i="2" s="1"/>
  <c r="C29" i="2"/>
  <c r="C30" i="2" s="1"/>
  <c r="B29" i="2"/>
  <c r="B30" i="2" s="1"/>
  <c r="F27" i="2"/>
  <c r="E27" i="2"/>
  <c r="D26" i="2"/>
  <c r="D27" i="2" s="1"/>
  <c r="C26" i="2"/>
  <c r="C27" i="2" s="1"/>
  <c r="B26" i="2"/>
  <c r="B27" i="2" s="1"/>
  <c r="D282" i="2" l="1"/>
  <c r="D308" i="2"/>
  <c r="E313" i="2"/>
  <c r="E336" i="2" s="1"/>
  <c r="D336" i="2"/>
  <c r="E315" i="2"/>
  <c r="E339" i="2" s="1"/>
  <c r="D339" i="2"/>
  <c r="D305" i="2"/>
  <c r="F184" i="2"/>
  <c r="E187" i="2"/>
  <c r="F187" i="2"/>
  <c r="D303" i="2"/>
  <c r="D304" i="2" s="1"/>
  <c r="E184" i="2"/>
  <c r="D334" i="2"/>
  <c r="D335" i="2" s="1"/>
  <c r="D280" i="2"/>
  <c r="D281" i="2" s="1"/>
  <c r="E314" i="2"/>
  <c r="D306" i="2"/>
  <c r="D307" i="2" s="1"/>
  <c r="D283" i="2"/>
  <c r="D284" i="2" s="1"/>
  <c r="E261" i="2"/>
  <c r="E285" i="2" s="1"/>
  <c r="I307" i="2"/>
  <c r="E316" i="2"/>
  <c r="I335" i="2"/>
  <c r="D337" i="2"/>
  <c r="D338" i="2" s="1"/>
  <c r="E259" i="2"/>
  <c r="E282" i="2" s="1"/>
  <c r="E334" i="2"/>
  <c r="E335" i="2" s="1"/>
  <c r="E260" i="2"/>
  <c r="E337" i="2" l="1"/>
  <c r="E338" i="2" s="1"/>
  <c r="E280" i="2"/>
  <c r="E283" i="2"/>
  <c r="I338" i="2"/>
  <c r="E281" i="2" l="1"/>
  <c r="I284" i="2"/>
  <c r="E284" i="2"/>
  <c r="I281" i="2"/>
  <c r="H338" i="1" l="1"/>
  <c r="G338" i="1"/>
  <c r="H335" i="1"/>
  <c r="G335" i="1"/>
  <c r="C337" i="1"/>
  <c r="C338" i="1" s="1"/>
  <c r="F337" i="1"/>
  <c r="F338" i="1" s="1"/>
  <c r="B337" i="1"/>
  <c r="B338" i="1" s="1"/>
  <c r="C334" i="1"/>
  <c r="C335" i="1" s="1"/>
  <c r="F334" i="1"/>
  <c r="F335" i="1" s="1"/>
  <c r="B334" i="1"/>
  <c r="B335" i="1" s="1"/>
  <c r="D331" i="1"/>
  <c r="D332" i="1"/>
  <c r="D330" i="1"/>
  <c r="D329" i="1"/>
  <c r="F164" i="1" l="1"/>
  <c r="E164" i="1"/>
  <c r="F161" i="1"/>
  <c r="E161" i="1"/>
  <c r="C163" i="1"/>
  <c r="C164" i="1" s="1"/>
  <c r="D163" i="1"/>
  <c r="D164" i="1" s="1"/>
  <c r="B163" i="1"/>
  <c r="B164" i="1" s="1"/>
  <c r="C160" i="1"/>
  <c r="D160" i="1"/>
  <c r="B160" i="1"/>
  <c r="B161" i="1" s="1"/>
  <c r="E306" i="1"/>
  <c r="E307" i="1" s="1"/>
  <c r="E303" i="1"/>
  <c r="E304" i="1" s="1"/>
  <c r="D314" i="1"/>
  <c r="D315" i="1"/>
  <c r="D316" i="1"/>
  <c r="D317" i="1"/>
  <c r="E317" i="1" s="1"/>
  <c r="D318" i="1"/>
  <c r="E318" i="1" s="1"/>
  <c r="D319" i="1"/>
  <c r="E319" i="1" s="1"/>
  <c r="D320" i="1"/>
  <c r="E320" i="1" s="1"/>
  <c r="D321" i="1"/>
  <c r="E321" i="1" s="1"/>
  <c r="D322" i="1"/>
  <c r="E322" i="1" s="1"/>
  <c r="D323" i="1"/>
  <c r="E323" i="1" s="1"/>
  <c r="D324" i="1"/>
  <c r="E324" i="1" s="1"/>
  <c r="D325" i="1"/>
  <c r="E325" i="1" s="1"/>
  <c r="D326" i="1"/>
  <c r="E326" i="1" s="1"/>
  <c r="D327" i="1"/>
  <c r="E327" i="1" s="1"/>
  <c r="D328" i="1"/>
  <c r="E328" i="1" s="1"/>
  <c r="D313" i="1"/>
  <c r="D291" i="1"/>
  <c r="D292" i="1"/>
  <c r="D293" i="1"/>
  <c r="D294" i="1"/>
  <c r="D295" i="1"/>
  <c r="D296" i="1"/>
  <c r="D297" i="1"/>
  <c r="D298" i="1"/>
  <c r="D299" i="1"/>
  <c r="D300" i="1"/>
  <c r="D301" i="1"/>
  <c r="D290" i="1"/>
  <c r="D305" i="1" s="1"/>
  <c r="F306" i="1"/>
  <c r="F307" i="1" s="1"/>
  <c r="F303" i="1"/>
  <c r="F304" i="1" s="1"/>
  <c r="G304" i="1"/>
  <c r="H304" i="1"/>
  <c r="G307" i="1"/>
  <c r="H307" i="1"/>
  <c r="H284" i="1"/>
  <c r="G284" i="1"/>
  <c r="E283" i="1"/>
  <c r="E284" i="1" s="1"/>
  <c r="H281" i="1"/>
  <c r="G281" i="1"/>
  <c r="E280" i="1"/>
  <c r="E281" i="1" s="1"/>
  <c r="F260" i="1"/>
  <c r="F261" i="1"/>
  <c r="F262" i="1"/>
  <c r="F263" i="1"/>
  <c r="F264" i="1"/>
  <c r="F265" i="1"/>
  <c r="F266" i="1"/>
  <c r="F267" i="1"/>
  <c r="F268" i="1"/>
  <c r="F269" i="1"/>
  <c r="F270" i="1"/>
  <c r="F271" i="1"/>
  <c r="F272" i="1"/>
  <c r="F273" i="1"/>
  <c r="F274" i="1"/>
  <c r="F275" i="1"/>
  <c r="F276" i="1"/>
  <c r="F277" i="1"/>
  <c r="F278" i="1"/>
  <c r="F259" i="1"/>
  <c r="F282" i="1" s="1"/>
  <c r="C283" i="1"/>
  <c r="C284" i="1" s="1"/>
  <c r="B283" i="1"/>
  <c r="B284" i="1" s="1"/>
  <c r="C280" i="1"/>
  <c r="C281" i="1" s="1"/>
  <c r="B280" i="1"/>
  <c r="B281" i="1" s="1"/>
  <c r="D278" i="1"/>
  <c r="D277" i="1"/>
  <c r="D276" i="1"/>
  <c r="D275" i="1"/>
  <c r="D274" i="1"/>
  <c r="D273" i="1"/>
  <c r="D272" i="1"/>
  <c r="D271" i="1"/>
  <c r="D270" i="1"/>
  <c r="D269" i="1"/>
  <c r="D268" i="1"/>
  <c r="D267" i="1"/>
  <c r="D266" i="1"/>
  <c r="D265" i="1"/>
  <c r="D264" i="1"/>
  <c r="D263" i="1"/>
  <c r="D262" i="1"/>
  <c r="D261" i="1"/>
  <c r="D285" i="1" s="1"/>
  <c r="D260" i="1"/>
  <c r="D259" i="1"/>
  <c r="D282" i="1" s="1"/>
  <c r="F285" i="1" l="1"/>
  <c r="D308" i="1"/>
  <c r="D339" i="1"/>
  <c r="D336" i="1"/>
  <c r="E316" i="1"/>
  <c r="D337" i="1"/>
  <c r="D338" i="1" s="1"/>
  <c r="E313" i="1"/>
  <c r="D334" i="1"/>
  <c r="D335" i="1" s="1"/>
  <c r="D161" i="1"/>
  <c r="C161" i="1"/>
  <c r="F280" i="1"/>
  <c r="F281" i="1" s="1"/>
  <c r="I307" i="1"/>
  <c r="D303" i="1"/>
  <c r="D304" i="1" s="1"/>
  <c r="D306" i="1"/>
  <c r="D307" i="1" s="1"/>
  <c r="E315" i="1"/>
  <c r="I335" i="1"/>
  <c r="F283" i="1"/>
  <c r="F284" i="1" s="1"/>
  <c r="E314" i="1"/>
  <c r="D283" i="1"/>
  <c r="I284" i="1"/>
  <c r="D280" i="1"/>
  <c r="I304" i="1"/>
  <c r="E337" i="1" l="1"/>
  <c r="E338" i="1" s="1"/>
  <c r="E339" i="1"/>
  <c r="E334" i="1"/>
  <c r="E335" i="1" s="1"/>
  <c r="E336" i="1"/>
  <c r="D284" i="1"/>
  <c r="D281" i="1"/>
  <c r="I281" i="1"/>
  <c r="I338" i="1" l="1"/>
  <c r="C306" i="1"/>
  <c r="C307" i="1" s="1"/>
  <c r="B306" i="1"/>
  <c r="B307" i="1" s="1"/>
  <c r="C303" i="1"/>
  <c r="C304" i="1" s="1"/>
  <c r="B303" i="1"/>
  <c r="B304" i="1" s="1"/>
  <c r="F83" i="1" l="1"/>
  <c r="E83" i="1"/>
  <c r="F80" i="1"/>
  <c r="E80" i="1"/>
  <c r="C82" i="1"/>
  <c r="C83" i="1" s="1"/>
  <c r="D82" i="1"/>
  <c r="D83" i="1" s="1"/>
  <c r="B82" i="1"/>
  <c r="B83" i="1" s="1"/>
  <c r="C79" i="1"/>
  <c r="C80" i="1" s="1"/>
  <c r="D79" i="1"/>
  <c r="D80" i="1" s="1"/>
  <c r="B79" i="1"/>
  <c r="B80" i="1" s="1"/>
  <c r="F46" i="1"/>
  <c r="E46" i="1"/>
  <c r="F43" i="1"/>
  <c r="C45" i="1"/>
  <c r="C46" i="1" s="1"/>
  <c r="D45" i="1"/>
  <c r="D46" i="1" s="1"/>
  <c r="B45" i="1"/>
  <c r="B46" i="1" s="1"/>
  <c r="C42" i="1"/>
  <c r="C43" i="1" s="1"/>
  <c r="D42" i="1"/>
  <c r="D43" i="1" s="1"/>
  <c r="B42" i="1"/>
  <c r="B43" i="1" s="1"/>
  <c r="F30" i="1"/>
  <c r="E30" i="1"/>
  <c r="F27" i="1"/>
  <c r="C29" i="1"/>
  <c r="C30" i="1" s="1"/>
  <c r="D29" i="1"/>
  <c r="D30" i="1" s="1"/>
  <c r="B29" i="1"/>
  <c r="B30" i="1" s="1"/>
  <c r="C26" i="1"/>
  <c r="C27" i="1" s="1"/>
  <c r="D26" i="1"/>
  <c r="D27" i="1" s="1"/>
  <c r="B26" i="1"/>
  <c r="B27" i="1" s="1"/>
  <c r="F253" i="1"/>
  <c r="E253" i="1"/>
  <c r="F250" i="1"/>
  <c r="E250" i="1"/>
  <c r="C252" i="1"/>
  <c r="C253" i="1" s="1"/>
  <c r="D252" i="1"/>
  <c r="D253" i="1" s="1"/>
  <c r="B252" i="1"/>
  <c r="B253" i="1" s="1"/>
  <c r="C249" i="1"/>
  <c r="C250" i="1" s="1"/>
  <c r="D249" i="1"/>
  <c r="D250" i="1" s="1"/>
  <c r="B249" i="1"/>
  <c r="B250" i="1" s="1"/>
  <c r="F187" i="1"/>
  <c r="E187" i="1"/>
  <c r="F184" i="1"/>
  <c r="E184" i="1"/>
  <c r="C186" i="1"/>
  <c r="C187" i="1" s="1"/>
  <c r="D186" i="1"/>
  <c r="D187" i="1" s="1"/>
  <c r="B186" i="1"/>
  <c r="B187" i="1" s="1"/>
  <c r="C183" i="1"/>
  <c r="D183" i="1"/>
  <c r="B183" i="1"/>
  <c r="F133" i="1"/>
  <c r="E133" i="1"/>
  <c r="F130" i="1"/>
  <c r="E130" i="1"/>
  <c r="C132" i="1"/>
  <c r="D132" i="1"/>
  <c r="B132" i="1"/>
  <c r="B133" i="1" s="1"/>
  <c r="D129" i="1"/>
  <c r="D130" i="1" s="1"/>
  <c r="C129" i="1"/>
  <c r="C130" i="1" s="1"/>
  <c r="B129" i="1"/>
  <c r="B130" i="1" s="1"/>
  <c r="F102" i="1"/>
  <c r="E102" i="1"/>
  <c r="F99" i="1"/>
  <c r="E99" i="1"/>
  <c r="D101" i="1"/>
  <c r="D102" i="1" s="1"/>
  <c r="D98" i="1"/>
  <c r="D99" i="1" s="1"/>
  <c r="C101" i="1"/>
  <c r="C102" i="1" s="1"/>
  <c r="B101" i="1"/>
  <c r="B102" i="1" s="1"/>
  <c r="C98" i="1"/>
  <c r="C99" i="1" s="1"/>
  <c r="B98" i="1"/>
  <c r="B99" i="1" s="1"/>
  <c r="D133" i="1" l="1"/>
  <c r="C184" i="1"/>
  <c r="C133" i="1"/>
  <c r="D184" i="1"/>
</calcChain>
</file>

<file path=xl/sharedStrings.xml><?xml version="1.0" encoding="utf-8"?>
<sst xmlns="http://schemas.openxmlformats.org/spreadsheetml/2006/main" count="2489" uniqueCount="396">
  <si>
    <t>total</t>
  </si>
  <si>
    <t>Cross</t>
  </si>
  <si>
    <t>Generation</t>
  </si>
  <si>
    <t>Template</t>
  </si>
  <si>
    <t>FpxLm</t>
  </si>
  <si>
    <t>F1</t>
  </si>
  <si>
    <t>cDNA</t>
  </si>
  <si>
    <t>ITS1</t>
  </si>
  <si>
    <t>DNA</t>
  </si>
  <si>
    <t>F2</t>
  </si>
  <si>
    <t>F3</t>
  </si>
  <si>
    <t>LmxFp</t>
  </si>
  <si>
    <t>LpxFp</t>
  </si>
  <si>
    <t>LmxFg</t>
  </si>
  <si>
    <t>FgxFp</t>
  </si>
  <si>
    <t>Lm</t>
  </si>
  <si>
    <t>P-Lm</t>
  </si>
  <si>
    <t>Fp</t>
  </si>
  <si>
    <t>P-Fp</t>
  </si>
  <si>
    <t>Lp</t>
  </si>
  <si>
    <t>P-Lp</t>
  </si>
  <si>
    <t>Fg</t>
  </si>
  <si>
    <t>P-Fg</t>
  </si>
  <si>
    <t>ITS2</t>
  </si>
  <si>
    <t>number of sequences</t>
  </si>
  <si>
    <t>proportion of sequences (percent)</t>
  </si>
  <si>
    <t>Region</t>
  </si>
  <si>
    <t>Festuca-type</t>
  </si>
  <si>
    <t>Lolium-type</t>
  </si>
  <si>
    <t>hybrid combination/sample</t>
  </si>
  <si>
    <t>FL6_ITS1_cDNA_number of sequences</t>
  </si>
  <si>
    <t>FL6_ITS1_DNA_number of sequences</t>
  </si>
  <si>
    <t>FL7_ITS1_cDNA_number of sequences</t>
  </si>
  <si>
    <t>FL7_ITS1_DNA_number of sequences</t>
  </si>
  <si>
    <t>FL8_ITS1_cDNA_number of sequences</t>
  </si>
  <si>
    <t>FL8_ITS1_DNA_number of sequences</t>
  </si>
  <si>
    <t>FL9_ITS1_cDNA_number of sequences</t>
  </si>
  <si>
    <t>FL9_ITS1_DNA_number of sequences</t>
  </si>
  <si>
    <t>FL10_ITS1_cDNA_number of sequences</t>
  </si>
  <si>
    <t>FL10_ITS1_DNA_number of sequences</t>
  </si>
  <si>
    <t>FL18_ITS1_cDNA_number of sequences</t>
  </si>
  <si>
    <t>FL18_ITS1_DNA_number of sequences</t>
  </si>
  <si>
    <t>FL19_ITS1_cDNA_number of sequences</t>
  </si>
  <si>
    <t>FL19_ITS1_DNA_number of sequences</t>
  </si>
  <si>
    <t>FL26_ITS1_cDNA_number of sequences</t>
  </si>
  <si>
    <t>FL26_ITS1_DNA_number of sequences</t>
  </si>
  <si>
    <t>FL20_ITS1_cDNA_number of sequences</t>
  </si>
  <si>
    <t>FL20_ITS1_DNA_number of sequences</t>
  </si>
  <si>
    <t>FL21_ITS1_cDNA_number of sequences</t>
  </si>
  <si>
    <t>FL21_ITS1_DNA_number of sequences</t>
  </si>
  <si>
    <t>FL22_ITS1_cDNA_number of sequences</t>
  </si>
  <si>
    <t>FL22_ITS1_DNA_number of sequences</t>
  </si>
  <si>
    <t>FL23_ITS1_cDNA_number of sequences</t>
  </si>
  <si>
    <t>FL23_ITS1_DNA_number of sequences</t>
  </si>
  <si>
    <t>FL24_ITS1_cDNA_number of sequences</t>
  </si>
  <si>
    <t>FL24_ITS1_DNA_number of sequences</t>
  </si>
  <si>
    <t>FL25_ITS1_cDNA_number of sequences</t>
  </si>
  <si>
    <t>FL25_ITS1_DNA_number of sequences</t>
  </si>
  <si>
    <t>FL11_ITS1_cDNA_number of sequences</t>
  </si>
  <si>
    <t>FL11_ITS1_DNA_number of sequences</t>
  </si>
  <si>
    <t>FL12_ITS1_cDNA_number of sequences</t>
  </si>
  <si>
    <t>FL12_ITS1_DNA_number of sequences</t>
  </si>
  <si>
    <t>FL13_ITS1_cDNA_number of sequences</t>
  </si>
  <si>
    <t>FL13_ITS1_DNA_number of sequences</t>
  </si>
  <si>
    <t>FL14_ITS1_cDNA_number of sequences</t>
  </si>
  <si>
    <t>FL14_ITS1_DNA_number of sequences</t>
  </si>
  <si>
    <t>FL15_ITS1_cDNA_number of sequences</t>
  </si>
  <si>
    <t>FL15_ITS1_DNA_number of sequences</t>
  </si>
  <si>
    <t>FL16_ITS1_cDNA_number of sequences</t>
  </si>
  <si>
    <t>FL16_ITS1_DNA_number of sequences</t>
  </si>
  <si>
    <t>FL17_ITS1_cDNA_number of sequences</t>
  </si>
  <si>
    <t>FL17_ITS1_DNA_number of sequences</t>
  </si>
  <si>
    <t>FL27_ITS1_cDNA_number of sequences</t>
  </si>
  <si>
    <t>FL27_ITS1_DNA_number of sequences</t>
  </si>
  <si>
    <t>FL28_ITS1_cDNA_number of sequences</t>
  </si>
  <si>
    <t>FL28_ITS1_DNA_number of sequences</t>
  </si>
  <si>
    <t>FL29_ITS1_cDNA_number of sequences</t>
  </si>
  <si>
    <t>FL29_ITS1_DNA_number of sequences</t>
  </si>
  <si>
    <t>FL30_ITS1_cDNA_number of sequences</t>
  </si>
  <si>
    <t>FL30_ITS1_DNA_number of sequences</t>
  </si>
  <si>
    <t>FL41_ITS1_cDNA_number of sequences</t>
  </si>
  <si>
    <t>FL41_ITS1_DNA_number of sequences</t>
  </si>
  <si>
    <t>FL37_ITS1_cDNA_number of sequences</t>
  </si>
  <si>
    <t>FL37_ITS1_DNA_number of sequences</t>
  </si>
  <si>
    <t>FL42_ITS1_cDNA_number of sequences</t>
  </si>
  <si>
    <t>FL42_ITS1_DNA_number of sequences</t>
  </si>
  <si>
    <t>FL43_ITS1_cDNA_number of sequences</t>
  </si>
  <si>
    <t>FL43_ITS1_DNA_number of sequences</t>
  </si>
  <si>
    <t>FL34_ITS1_cDNA_number of sequences</t>
  </si>
  <si>
    <t>FL34_ITS1_DNA_number of sequences</t>
  </si>
  <si>
    <t>FL35_ITS1_cDNA_number of sequences</t>
  </si>
  <si>
    <t>FL35_ITS1_DNA_number of sequences</t>
  </si>
  <si>
    <t>FL36_ITS1_cDNA_number of sequences</t>
  </si>
  <si>
    <t>FL36_ITS1_DNA_number of sequences</t>
  </si>
  <si>
    <t>FL39_ITS1_cDNA_number of sequences</t>
  </si>
  <si>
    <t>FL39_ITS1_DNA_number of sequences</t>
  </si>
  <si>
    <t>FL40_ITS1_cDNA_number of sequences</t>
  </si>
  <si>
    <t>FL40_ITS1_DNA_number of sequences</t>
  </si>
  <si>
    <t>FL38_ITS1_cDNA_number of sequences</t>
  </si>
  <si>
    <t>FL38_ITS1_DNA_number of sequences</t>
  </si>
  <si>
    <t>FL31_ITS1_cDNA_number of sequences</t>
  </si>
  <si>
    <t>FL31_ITS1_DNA_number of sequences</t>
  </si>
  <si>
    <t>FL32_ITS1_cDNA_number of sequences</t>
  </si>
  <si>
    <t>FL32_ITS1_DNA_number of sequences</t>
  </si>
  <si>
    <t>FL33_ITS1_cDNA_number of sequences</t>
  </si>
  <si>
    <t>FL33_ITS1_DNA_number of sequences</t>
  </si>
  <si>
    <t>FL1_ITS1_cDNA_number of sequences</t>
  </si>
  <si>
    <t>FL1_ITS1_DNA_number of sequences</t>
  </si>
  <si>
    <t>FL2_ITS1_cDNA_number of sequences</t>
  </si>
  <si>
    <t>FL2_ITS1_DNA_number of sequences</t>
  </si>
  <si>
    <t>FL3_ITS1_cDNA_number of sequences</t>
  </si>
  <si>
    <t>FL3_ITS1_DNA_number of sequences</t>
  </si>
  <si>
    <t>FL4_ITS1_cDNA_number of sequences</t>
  </si>
  <si>
    <t>FL4_ITS1_DNA_number of sequences</t>
  </si>
  <si>
    <t>FL5_ITS1_cDNA_number of sequences</t>
  </si>
  <si>
    <t>FL5_ITS1_DNA_number of sequences</t>
  </si>
  <si>
    <t>FL6_ITS1_cDNA_number of ribotypes</t>
  </si>
  <si>
    <t>FL6_ITS1_DNA_number of ribotypes</t>
  </si>
  <si>
    <t>FL7_ITS1_cDNA_number of ribotypes</t>
  </si>
  <si>
    <t>FL7_ITS1_DNA_number of ribotypes</t>
  </si>
  <si>
    <t>FL8_ITS1_cDNA_number of ribotypes</t>
  </si>
  <si>
    <t>FL8_ITS1_DNA_number of ribotypes</t>
  </si>
  <si>
    <t>FL9_ITS1_cDNA_number of ribotypes</t>
  </si>
  <si>
    <t>FL9_ITS1_DNA_number of ribotypes</t>
  </si>
  <si>
    <t>FL10_ITS1_cDNA_number of ribotypes</t>
  </si>
  <si>
    <t>FL10_ITS1_DNA_number of ribotypes</t>
  </si>
  <si>
    <t>cDNA_number of sequences</t>
  </si>
  <si>
    <t>cDNA_average number of sequences</t>
  </si>
  <si>
    <t>DNA_number of sequences</t>
  </si>
  <si>
    <t>DNA_average number of sequences</t>
  </si>
  <si>
    <t>FL18_ITS1_cDNA_number of ribotypes</t>
  </si>
  <si>
    <t>FL18_ITS1_DNA_number of ribotypes</t>
  </si>
  <si>
    <t>FL19_ITS1_cDNA_number of ribotypes</t>
  </si>
  <si>
    <t>FL19_ITS1_DNA_number of ribotypes</t>
  </si>
  <si>
    <t>FL26_ITS1_cDNA_number of ribotypes</t>
  </si>
  <si>
    <t>FL26_ITS1_DNA_number of ribotypes</t>
  </si>
  <si>
    <t>FL20_ITS1_cDNA_number of ribotypes</t>
  </si>
  <si>
    <t>FL20_ITS1_DNA_number of ribotypes</t>
  </si>
  <si>
    <t>FL21_ITS1_cDNA_number of ribotypes</t>
  </si>
  <si>
    <t>FL21_ITS1_DNA_number of ribotypes</t>
  </si>
  <si>
    <t>FL22_ITS1_cDNA_number of ribotypes</t>
  </si>
  <si>
    <t>FL22_ITS1_DNA_number of ribotypes</t>
  </si>
  <si>
    <t>FL23_ITS1_cDNA_number of ribotypes</t>
  </si>
  <si>
    <t>FL23_ITS1_DNA_number of ribotypes</t>
  </si>
  <si>
    <t>FL24_ITS1_cDNA_number of ribotypes</t>
  </si>
  <si>
    <t>FL24_ITS1_DNA_number of ribotypes</t>
  </si>
  <si>
    <t>FL25_ITS1_cDNA_number of ribotypes</t>
  </si>
  <si>
    <t>FL25_ITS1_DNA_number of ribotypes</t>
  </si>
  <si>
    <t>FL11_ITS1_cDNA_number of ribotypes</t>
  </si>
  <si>
    <t>FL11_ITS1_DNA_number of ribotypes</t>
  </si>
  <si>
    <t>FL12_ITS1_cDNA_number of ribotypes</t>
  </si>
  <si>
    <t>FL12_ITS1_DNA_number of ribotypes</t>
  </si>
  <si>
    <t>FL13_ITS1_cDNA_number of ribotypes</t>
  </si>
  <si>
    <t>FL13_ITS1_DNA_number of ribotypes</t>
  </si>
  <si>
    <t>FL14_ITS1_cDNA_number of ribotypes</t>
  </si>
  <si>
    <t>FL14_ITS1_DNA_number of ribotypes</t>
  </si>
  <si>
    <t>FL15_ITS1_cDNA_number of ribotypes</t>
  </si>
  <si>
    <t>FL15_ITS1_DNA_number of ribotypes</t>
  </si>
  <si>
    <t>FL16_ITS1_cDNA_number of ribotypes</t>
  </si>
  <si>
    <t>FL16_ITS1_DNA_number of ribotypes</t>
  </si>
  <si>
    <t>FL17_ITS1_cDNA_number of ribotypes</t>
  </si>
  <si>
    <t>FL17_ITS1_DNA_number of ribotypes</t>
  </si>
  <si>
    <t>FL27_ITS1_cDNA_number of ribotypes</t>
  </si>
  <si>
    <t>FL27_ITS1_DNA_number of ribotypes</t>
  </si>
  <si>
    <t>FL28_ITS1_cDNA_number of ribotypes</t>
  </si>
  <si>
    <t>FL28_ITS1_DNA_number of ribotypes</t>
  </si>
  <si>
    <t>FL29_ITS1_cDNA_number of ribotypes</t>
  </si>
  <si>
    <t>FL29_ITS1_DNA_number of ribotypes</t>
  </si>
  <si>
    <t>FL30_ITS1_cDNA_number of ribotypes</t>
  </si>
  <si>
    <t>FL30_ITS1_DNA_number of ribotypes</t>
  </si>
  <si>
    <t>FL41_ITS1_cDNA_number of ribotypes</t>
  </si>
  <si>
    <t>FL41_ITS1_DNA_number of ribotypes</t>
  </si>
  <si>
    <t>FL37_ITS1_cDNA_number of ribotypes</t>
  </si>
  <si>
    <t>FL37_ITS1_DNA_number of ribotypes</t>
  </si>
  <si>
    <t>FL42_ITS1_cDNA_number of ribotypes</t>
  </si>
  <si>
    <t>FL42_ITS1_DNA_number of ribotypes</t>
  </si>
  <si>
    <t>FL43_ITS1_cDNA_number of ribotypes</t>
  </si>
  <si>
    <t>FL43_ITS1_DNA_number of ribotypes</t>
  </si>
  <si>
    <t>FL34_ITS1_cDNA_number of ribotypes</t>
  </si>
  <si>
    <t>FL34_ITS1_DNA_number of ribotypes</t>
  </si>
  <si>
    <t>FL35_ITS1_cDNA_number of ribotypes</t>
  </si>
  <si>
    <t>FL35_ITS1_DNA_number of ribotypes</t>
  </si>
  <si>
    <t>FL36_ITS1_cDNA_number of ribotypes</t>
  </si>
  <si>
    <t>FL36_ITS1_DNA_number of ribotypes</t>
  </si>
  <si>
    <t>FL39_ITS1_cDNA_number of ribotypes</t>
  </si>
  <si>
    <t>FL39_ITS1_DNA_number of ribotypes</t>
  </si>
  <si>
    <t>FL40_ITS1_cDNA_number of ribotypes</t>
  </si>
  <si>
    <t>FL40_ITS1_DNA_number of ribotypes</t>
  </si>
  <si>
    <t>FL38_ITS1_cDNA_number of ribotypes</t>
  </si>
  <si>
    <t>FL38_ITS1_DNA_number of ribotypes</t>
  </si>
  <si>
    <t>FL31_ITS1_cDNA_number of ribotypes</t>
  </si>
  <si>
    <t>FL31_ITS1_DNA_number of ribotypes</t>
  </si>
  <si>
    <t>FL32_ITS1_cDNA_number of ribotypes</t>
  </si>
  <si>
    <t>FL32_ITS1_DNA_number of ribotypes</t>
  </si>
  <si>
    <t>FL33_ITS1_cDNA_number of ribotypes</t>
  </si>
  <si>
    <t>FL33_ITS1_DNA_number of ribotypes</t>
  </si>
  <si>
    <t>FL1_ITS1_cDNA_number of ribotypes</t>
  </si>
  <si>
    <t>FL1_ITS1_DNA_number of ribotypes</t>
  </si>
  <si>
    <t>FL2_ITS1_cDNA_number of ribotypes</t>
  </si>
  <si>
    <t>FL2_ITS1_DNA_number of ribotypes</t>
  </si>
  <si>
    <t>FL3_ITS1_cDNA_number of ribotypes</t>
  </si>
  <si>
    <t>FL3_ITS1_DNA_number of ribotypes</t>
  </si>
  <si>
    <t>FL4_ITS1_cDNA_number of ribotypes</t>
  </si>
  <si>
    <t>FL4_ITS1_DNA_number of ribotypes</t>
  </si>
  <si>
    <t>FL5_ITS1_cDNA_number of ribotypes</t>
  </si>
  <si>
    <t>FL5_ITS1_DNA_number of ribotypes</t>
  </si>
  <si>
    <t>F. glaucescens-type</t>
  </si>
  <si>
    <t>F. pratensis-type</t>
  </si>
  <si>
    <t>Festuca-type (FG + FP)</t>
  </si>
  <si>
    <t>FL6_ITS2_cDNA_number of sequences</t>
  </si>
  <si>
    <t>FL6_ITS2_cDNA_number of ribotypes</t>
  </si>
  <si>
    <t>FL6_ITS2_DNA_number of sequences</t>
  </si>
  <si>
    <t>FL6_ITS2_DNA_number of ribotypes</t>
  </si>
  <si>
    <t>FL7_ITS2_cDNA_number of sequences</t>
  </si>
  <si>
    <t>FL7_ITS2_cDNA_number of ribotypes</t>
  </si>
  <si>
    <t>FL7_ITS2_DNA_number of sequences</t>
  </si>
  <si>
    <t>FL7_ITS2_DNA_number of ribotypes</t>
  </si>
  <si>
    <t>FL8_ITS2_cDNA_number of sequences</t>
  </si>
  <si>
    <t>FL8_ITS2_cDNA_number of ribotypes</t>
  </si>
  <si>
    <t>FL8_ITS2_DNA_number of sequences</t>
  </si>
  <si>
    <t>FL8_ITS2_DNA_number of ribotypes</t>
  </si>
  <si>
    <t>FL9_ITS2_cDNA_number of sequences</t>
  </si>
  <si>
    <t>FL9_ITS2_cDNA_number of ribotypes</t>
  </si>
  <si>
    <t>FL9_ITS2_DNA_number of sequences</t>
  </si>
  <si>
    <t>FL9_ITS2_DNA_number of ribotypes</t>
  </si>
  <si>
    <t>FL10_ITS2_cDNA_number of sequences</t>
  </si>
  <si>
    <t>FL10_ITS2_cDNA_number of ribotypes</t>
  </si>
  <si>
    <t>FL10_ITS2_DNA_number of sequences</t>
  </si>
  <si>
    <t>FL10_ITS2_DNA_number of ribotypes</t>
  </si>
  <si>
    <t>FL18_ITS2_cDNA_number of sequences</t>
  </si>
  <si>
    <t>FL18_ITS2_cDNA_number of ribotypes</t>
  </si>
  <si>
    <t>FL18_ITS2_DNA_number of sequences</t>
  </si>
  <si>
    <t>FL18_ITS2_DNA_number of ribotypes</t>
  </si>
  <si>
    <t>FL19_ITS2_cDNA_number of sequences</t>
  </si>
  <si>
    <t>FL19_ITS2_cDNA_number of ribotypes</t>
  </si>
  <si>
    <t>FL19_ITS2_DNA_number of sequences</t>
  </si>
  <si>
    <t>FL19_ITS2_DNA_number of ribotypes</t>
  </si>
  <si>
    <t>FL26_ITS2_cDNA_number of sequences</t>
  </si>
  <si>
    <t>FL26_ITS2_cDNA_number of ribotypes</t>
  </si>
  <si>
    <t>FL26_ITS2_DNA_number of sequences</t>
  </si>
  <si>
    <t>FL26_ITS2_DNA_number of ribotypes</t>
  </si>
  <si>
    <t>FL20_ITS2_cDNA_number of sequences</t>
  </si>
  <si>
    <t>FL20_ITS2_cDNA_number of ribotypes</t>
  </si>
  <si>
    <t>FL20_ITS2_DNA_number of sequences</t>
  </si>
  <si>
    <t>FL20_ITS2_DNA_number of ribotypes</t>
  </si>
  <si>
    <t>FL21_ITS2_cDNA_number of sequences</t>
  </si>
  <si>
    <t>FL21_ITS2_cDNA_number of ribotypes</t>
  </si>
  <si>
    <t>FL21_ITS2_DNA_number of sequences</t>
  </si>
  <si>
    <t>FL21_ITS2_DNA_number of ribotypes</t>
  </si>
  <si>
    <t>FL22_ITS2_cDNA_number of sequences</t>
  </si>
  <si>
    <t>FL22_ITS2_cDNA_number of ribotypes</t>
  </si>
  <si>
    <t>FL22_ITS2_DNA_number of sequences</t>
  </si>
  <si>
    <t>FL22_ITS2_DNA_number of ribotypes</t>
  </si>
  <si>
    <t>FL23_ITS2_cDNA_number of sequences</t>
  </si>
  <si>
    <t>FL23_ITS2_cDNA_number of ribotypes</t>
  </si>
  <si>
    <t>FL23_ITS2_DNA_number of sequences</t>
  </si>
  <si>
    <t>FL23_ITS2_DNA_number of ribotypes</t>
  </si>
  <si>
    <t>FL24_ITS2_cDNA_number of sequences</t>
  </si>
  <si>
    <t>FL24_ITS2_cDNA_number of ribotypes</t>
  </si>
  <si>
    <t>FL24_ITS2_DNA_number of sequences</t>
  </si>
  <si>
    <t>FL24_ITS2_DNA_number of ribotypes</t>
  </si>
  <si>
    <t>FL25_ITS2_cDNA_number of sequences</t>
  </si>
  <si>
    <t>FL25_ITS2_cDNA_number of ribotypes</t>
  </si>
  <si>
    <t>FL25_ITS2_DNA_number of sequences</t>
  </si>
  <si>
    <t>FL25_ITS2_DNA_number of ribotypes</t>
  </si>
  <si>
    <t>FL11_ITS2_cDNA_number of sequences</t>
  </si>
  <si>
    <t>FL11_ITS2_cDNA_number of ribotypes</t>
  </si>
  <si>
    <t>FL11_ITS2_DNA_number of sequences</t>
  </si>
  <si>
    <t>FL11_ITS2_DNA_number of ribotypes</t>
  </si>
  <si>
    <t>FL12_ITS2_cDNA_number of sequences</t>
  </si>
  <si>
    <t>FL12_ITS2_cDNA_number of ribotypes</t>
  </si>
  <si>
    <t>FL12_ITS2_DNA_number of sequences</t>
  </si>
  <si>
    <t>FL12_ITS2_DNA_number of ribotypes</t>
  </si>
  <si>
    <t>FL13_ITS2_cDNA_number of sequences</t>
  </si>
  <si>
    <t>FL13_ITS2_cDNA_number of ribotypes</t>
  </si>
  <si>
    <t>FL13_ITS2_DNA_number of sequences</t>
  </si>
  <si>
    <t>FL13_ITS2_DNA_number of ribotypes</t>
  </si>
  <si>
    <t>FL14_ITS2_cDNA_number of sequences</t>
  </si>
  <si>
    <t>FL14_ITS2_cDNA_number of ribotypes</t>
  </si>
  <si>
    <t>FL14_ITS2_DNA_number of sequences</t>
  </si>
  <si>
    <t>FL14_ITS2_DNA_number of ribotypes</t>
  </si>
  <si>
    <t>FL15_ITS2_cDNA_number of sequences</t>
  </si>
  <si>
    <t>FL15_ITS2_cDNA_number of ribotypes</t>
  </si>
  <si>
    <t>FL15_ITS2_DNA_number of sequences</t>
  </si>
  <si>
    <t>FL15_ITS2_DNA_number of ribotypes</t>
  </si>
  <si>
    <t>FL16_ITS2_cDNA_number of sequences</t>
  </si>
  <si>
    <t>FL16_ITS2_cDNA_number of ribotypes</t>
  </si>
  <si>
    <t>FL16_ITS2_DNA_number of sequences</t>
  </si>
  <si>
    <t>FL16_ITS2_DNA_number of ribotypes</t>
  </si>
  <si>
    <t>FL17_ITS2_cDNA_number of sequences</t>
  </si>
  <si>
    <t>FL17_ITS2_cDNA_number of ribotypes</t>
  </si>
  <si>
    <t>FL17_ITS2_DNA_number of sequences</t>
  </si>
  <si>
    <t>FL17_ITS2_DNA_number of ribotypes</t>
  </si>
  <si>
    <t>FL34_ITS2_cDNA_number of sequences</t>
  </si>
  <si>
    <t>FL34_ITS2_cDNA_number of ribotypes</t>
  </si>
  <si>
    <t>FL34_ITS2_DNA_number of sequences</t>
  </si>
  <si>
    <t>FL34_ITS2_DNA_number of ribotypes</t>
  </si>
  <si>
    <t>FL35_ITS2_cDNA_number of sequences</t>
  </si>
  <si>
    <t>FL35_ITS2_cDNA_number of ribotypes</t>
  </si>
  <si>
    <t>FL35_ITS2_DNA_number of sequences</t>
  </si>
  <si>
    <t>FL35_ITS2_DNA_number of ribotypes</t>
  </si>
  <si>
    <t>FL36_ITS2_cDNA_number of sequences</t>
  </si>
  <si>
    <t>FL36_ITS2_cDNA_number of ribotypes</t>
  </si>
  <si>
    <t>FL36_ITS2_DNA_number of sequences</t>
  </si>
  <si>
    <t>FL36_ITS2_DNA_number of ribotypes</t>
  </si>
  <si>
    <t>FL39_ITS2_cDNA_number of sequences</t>
  </si>
  <si>
    <t>FL39_ITS2_cDNA_number of ribotypes</t>
  </si>
  <si>
    <t>FL39_ITS2_DNA_number of sequences</t>
  </si>
  <si>
    <t>FL39_ITS2_DNA_number of ribotypes</t>
  </si>
  <si>
    <t>FL40_ITS2_cDNA_number of sequences</t>
  </si>
  <si>
    <t>FL40_ITS2_cDNA_number of ribotypes</t>
  </si>
  <si>
    <t>FL40_ITS2_DNA_number of sequences</t>
  </si>
  <si>
    <t>FL40_ITS2_DNA_number of ribotypes</t>
  </si>
  <si>
    <t>FL1_ITS2_cDNA_number of sequences</t>
  </si>
  <si>
    <t>FL1_ITS2_cDNA_number of ribotypes</t>
  </si>
  <si>
    <t>FL1_ITS2_DNA_number of sequences</t>
  </si>
  <si>
    <t>FL1_ITS2_DNA_number of ribotypes</t>
  </si>
  <si>
    <t>FL2_ITS2_cDNA_number of sequences</t>
  </si>
  <si>
    <t>FL2_ITS2_cDNA_number of ribotypes</t>
  </si>
  <si>
    <t>FL2_ITS2_DNA_number of sequences</t>
  </si>
  <si>
    <t>FL2_ITS2_DNA_number of ribotypes</t>
  </si>
  <si>
    <t>FL3_ITS2_cDNA_number of sequences</t>
  </si>
  <si>
    <t>FL3_ITS2_cDNA_number of ribotypes</t>
  </si>
  <si>
    <t>FL3_ITS2_DNA_number of sequences</t>
  </si>
  <si>
    <t>FL3_ITS2_DNA_number of ribotypes</t>
  </si>
  <si>
    <t>FL4_ITS2_cDNA_number of sequences</t>
  </si>
  <si>
    <t>FL4_ITS2_cDNA_number of ribotypes</t>
  </si>
  <si>
    <t>FL4_ITS2_DNA_number of sequences</t>
  </si>
  <si>
    <t>FL4_ITS2_DNA_number of ribotypes</t>
  </si>
  <si>
    <t>FL5_ITS2_cDNA_number of sequences</t>
  </si>
  <si>
    <t>FL5_ITS2_cDNA_number of ribotypes</t>
  </si>
  <si>
    <t>FL5_ITS2_DNA_number of sequences</t>
  </si>
  <si>
    <t>FL5_ITS2_DNA_number of ribotypes</t>
  </si>
  <si>
    <t>FL31_ITS2_cDNA_number of sequences</t>
  </si>
  <si>
    <t>FL31_ITS2_cDNA_number of ribotypes</t>
  </si>
  <si>
    <t>FL31_ITS2_DNA_number of sequences</t>
  </si>
  <si>
    <t>FL31_ITS2_DNA_number of ribotypes</t>
  </si>
  <si>
    <t>FL32_ITS2_cDNA_number of sequences</t>
  </si>
  <si>
    <t>FL32_ITS2_cDNA_number of ribotypes</t>
  </si>
  <si>
    <t>FL32_ITS2_DNA_number of sequences</t>
  </si>
  <si>
    <t>FL32_ITS2_DNA_number of ribotypes</t>
  </si>
  <si>
    <t>FL33_ITS2_cDNA_number of sequences</t>
  </si>
  <si>
    <t>FL33_ITS2_cDNA_number of ribotypes</t>
  </si>
  <si>
    <t>FL33_ITS2_DNA_number of sequences</t>
  </si>
  <si>
    <t>FL33_ITS2_DNA_number of ribotypes</t>
  </si>
  <si>
    <t>FL27_ITS2_cDNA_number of sequences</t>
  </si>
  <si>
    <t>FL27_ITS2_cDNA_number of ribotypes</t>
  </si>
  <si>
    <t>FL27_ITS2_DNA_number of sequences</t>
  </si>
  <si>
    <t>FL27_ITS2_DNA_number of ribotypes</t>
  </si>
  <si>
    <t>FL28_ITS2_cDNA_number of sequences</t>
  </si>
  <si>
    <t>FL28_ITS2_cDNA_number of ribotypes</t>
  </si>
  <si>
    <t>FL28_ITS2_DNA_number of sequences</t>
  </si>
  <si>
    <t>FL28_ITS2_DNA_number of ribotypes</t>
  </si>
  <si>
    <t>FL29_ITS2_cDNA_number of sequences</t>
  </si>
  <si>
    <t>FL29_ITS2_cDNA_number of ribotypes</t>
  </si>
  <si>
    <t>FL29_ITS2_DNA_number of sequences</t>
  </si>
  <si>
    <t>FL29_ITS2_DNA_number of ribotypes</t>
  </si>
  <si>
    <t>FL30_ITS2_cDNA_number of sequences</t>
  </si>
  <si>
    <t>FL30_ITS2_cDNA_number of ribotypes</t>
  </si>
  <si>
    <t>FL30_ITS2_DNA_number of sequences</t>
  </si>
  <si>
    <t>FL30_ITS2_DNA_number of ribotypes</t>
  </si>
  <si>
    <t>FL41_ITS2_cDNA_number of sequences</t>
  </si>
  <si>
    <t>FL41_ITS2_cDNA_number of ribotypes</t>
  </si>
  <si>
    <t>FL41_ITS2_DNA_number of sequences</t>
  </si>
  <si>
    <t>FL41_ITS2_DNA_number of ribotypes</t>
  </si>
  <si>
    <t>FL37_ITS2_cDNA_number of sequences</t>
  </si>
  <si>
    <t>FL37_ITS2_cDNA_number of ribotypes</t>
  </si>
  <si>
    <t>FL37_ITS2_DNA_number of sequences</t>
  </si>
  <si>
    <t>FL37_ITS2_DNA_number of ribotypes</t>
  </si>
  <si>
    <t>FL42_ITS2_cDNA_number of sequences</t>
  </si>
  <si>
    <t>FL42_ITS2_cDNA_number of ribotypes</t>
  </si>
  <si>
    <t>FL42_ITS2_DNA_number of sequences</t>
  </si>
  <si>
    <t>FL42_ITS2_DNA_number of ribotypes</t>
  </si>
  <si>
    <t>FL43_ITS2_cDNA_number of sequences</t>
  </si>
  <si>
    <t>FL43_ITS2_cDNA_number of ribotypes</t>
  </si>
  <si>
    <t>FL43_ITS2_DNA_number of sequences</t>
  </si>
  <si>
    <t>FL43_ITS2_DNA_number of ribotypes</t>
  </si>
  <si>
    <t>FL38_ITS2_cDNA_number of sequences</t>
  </si>
  <si>
    <t>FL38_ITS2_cDNA_number of ribotypes</t>
  </si>
  <si>
    <t>FL38_ITS2_DNA_number of sequences</t>
  </si>
  <si>
    <t>FL38_ITS2_DNA_number of ribotypes</t>
  </si>
  <si>
    <t>proportion of sequences (%)</t>
  </si>
  <si>
    <t>BC1</t>
  </si>
  <si>
    <t>Festuca pratensis (4x) x Lolium multiflorum (4x)</t>
  </si>
  <si>
    <t>Lolium multiflorum (4x) x Festuca pratensis (4x)</t>
  </si>
  <si>
    <t>Lolium multiflorum (4x) x Festuca glaucescens (4x)</t>
  </si>
  <si>
    <t>Festuca glaucescens (4x) x Festuca pratensis (4x)</t>
  </si>
  <si>
    <t>Festuca glaucescens (4x)</t>
  </si>
  <si>
    <t>Festuca pratensis (4x)</t>
  </si>
  <si>
    <t>Lolium multiflorum (4x)</t>
  </si>
  <si>
    <t>Festuca pratensis (2x)</t>
  </si>
  <si>
    <t>Lolium perenne (2x)</t>
  </si>
  <si>
    <t>cDNA_average number of sequences_st. dev.</t>
  </si>
  <si>
    <t>DNA_average number of sequences_st. dev.</t>
  </si>
  <si>
    <t>Lolium perenne (2x) x Festuca pratensis (2x)</t>
  </si>
  <si>
    <r>
      <t xml:space="preserve">Supplementary Table 1. Quantification of sequences analysed in this study. </t>
    </r>
    <r>
      <rPr>
        <sz val="12"/>
        <color theme="1"/>
        <rFont val="Times New Roman"/>
        <family val="1"/>
        <charset val="238"/>
      </rPr>
      <t>For each genotype, the number of sequences (total and relative) and their attribution to parental types (homeologues) are given for DNA and cDNA templates. The ITS1 and ITS datasets are presented separately on separate sheets.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</si>
</sst>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2"/>
      <color theme="1"/>
      <name val="Times New Roman"/>
      <family val="1"/>
      <charset val="238"/>
    </font>
    <font>
      <b/>
      <sz val="12"/>
      <color theme="1"/>
      <name val="Times New Roman"/>
      <family val="1"/>
      <charset val="23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2">
    <xf numFmtId="0" fontId="0" fillId="0" borderId="0" xfId="0"/>
    <xf numFmtId="0" fontId="16" fillId="0" borderId="0" xfId="0" applyFont="1"/>
    <xf numFmtId="0" fontId="0" fillId="0" borderId="0" xfId="0" applyNumberFormat="1"/>
    <xf numFmtId="0" fontId="16" fillId="0" borderId="0" xfId="0" applyNumberFormat="1" applyFont="1"/>
    <xf numFmtId="0" fontId="16" fillId="33" borderId="0" xfId="0" applyFont="1" applyFill="1"/>
    <xf numFmtId="0" fontId="16" fillId="0" borderId="0" xfId="0" applyFont="1" applyFill="1"/>
    <xf numFmtId="0" fontId="0" fillId="0" borderId="0" xfId="0" applyNumberFormat="1" applyFill="1"/>
    <xf numFmtId="0" fontId="0" fillId="0" borderId="0" xfId="0" applyFill="1"/>
    <xf numFmtId="2" fontId="0" fillId="0" borderId="0" xfId="0" applyNumberFormat="1"/>
    <xf numFmtId="2" fontId="16" fillId="0" borderId="0" xfId="0" applyNumberFormat="1" applyFont="1"/>
    <xf numFmtId="2" fontId="0" fillId="0" borderId="0" xfId="0" applyNumberFormat="1" applyFill="1"/>
    <xf numFmtId="0" fontId="19" fillId="0" borderId="0" xfId="0" applyFont="1" applyAlignment="1">
      <alignment horizontal="left" vertical="center" wrapText="1"/>
    </xf>
  </cellXfs>
  <cellStyles count="42">
    <cellStyle name="20 % – Zvýraznění 1" xfId="19" builtinId="30" customBuiltin="1"/>
    <cellStyle name="20 % – Zvýraznění 2" xfId="23" builtinId="34" customBuiltin="1"/>
    <cellStyle name="20 % – Zvýraznění 3" xfId="27" builtinId="38" customBuiltin="1"/>
    <cellStyle name="20 % – Zvýraznění 4" xfId="31" builtinId="42" customBuiltin="1"/>
    <cellStyle name="20 % – Zvýraznění 5" xfId="35" builtinId="46" customBuiltin="1"/>
    <cellStyle name="20 % – Zvýraznění 6" xfId="39" builtinId="50" customBuiltin="1"/>
    <cellStyle name="40 % – Zvýraznění 1" xfId="20" builtinId="31" customBuiltin="1"/>
    <cellStyle name="40 % – Zvýraznění 2" xfId="24" builtinId="35" customBuiltin="1"/>
    <cellStyle name="40 % – Zvýraznění 3" xfId="28" builtinId="39" customBuiltin="1"/>
    <cellStyle name="40 % – Zvýraznění 4" xfId="32" builtinId="43" customBuiltin="1"/>
    <cellStyle name="40 % – Zvýraznění 5" xfId="36" builtinId="47" customBuiltin="1"/>
    <cellStyle name="40 % – Zvýraznění 6" xfId="40" builtinId="51" customBuiltin="1"/>
    <cellStyle name="60 % – Zvýraznění 1" xfId="21" builtinId="32" customBuiltin="1"/>
    <cellStyle name="60 % – Zvýraznění 2" xfId="25" builtinId="36" customBuiltin="1"/>
    <cellStyle name="60 % – Zvýraznění 3" xfId="29" builtinId="40" customBuiltin="1"/>
    <cellStyle name="60 % – Zvýraznění 4" xfId="33" builtinId="44" customBuiltin="1"/>
    <cellStyle name="60 % – Zvýraznění 5" xfId="37" builtinId="48" customBuiltin="1"/>
    <cellStyle name="60 % – Zvýraznění 6" xfId="41" builtinId="52" customBuiltin="1"/>
    <cellStyle name="Celkem" xfId="17" builtinId="25" customBuiltin="1"/>
    <cellStyle name="Kontrolní buňka" xfId="13" builtinId="23" customBuiltin="1"/>
    <cellStyle name="Nadpis 1" xfId="2" builtinId="16" customBuiltin="1"/>
    <cellStyle name="Nadpis 2" xfId="3" builtinId="17" customBuiltin="1"/>
    <cellStyle name="Nadpis 3" xfId="4" builtinId="18" customBuiltin="1"/>
    <cellStyle name="Nadpis 4" xfId="5" builtinId="19" customBuiltin="1"/>
    <cellStyle name="Název" xfId="1" builtinId="15" customBuiltin="1"/>
    <cellStyle name="Neutrální" xfId="8" builtinId="28" customBuiltin="1"/>
    <cellStyle name="Normální" xfId="0" builtinId="0"/>
    <cellStyle name="Poznámka" xfId="15" builtinId="10" customBuiltin="1"/>
    <cellStyle name="Propojená buňka" xfId="12" builtinId="24" customBuiltin="1"/>
    <cellStyle name="Správně" xfId="6" builtinId="26" customBuiltin="1"/>
    <cellStyle name="Špatně" xfId="7" builtinId="27" customBuiltin="1"/>
    <cellStyle name="Text upozornění" xfId="14" builtinId="11" customBuiltin="1"/>
    <cellStyle name="Vstup" xfId="9" builtinId="20" customBuiltin="1"/>
    <cellStyle name="Výpočet" xfId="11" builtinId="22" customBuiltin="1"/>
    <cellStyle name="Výstup" xfId="10" builtinId="21" customBuiltin="1"/>
    <cellStyle name="Vysvětlující text" xfId="16" builtinId="53" customBuiltin="1"/>
    <cellStyle name="Zvýraznění 1" xfId="18" builtinId="29" customBuiltin="1"/>
    <cellStyle name="Zvýraznění 2" xfId="22" builtinId="33" customBuiltin="1"/>
    <cellStyle name="Zvýraznění 3" xfId="26" builtinId="37" customBuiltin="1"/>
    <cellStyle name="Zvýraznění 4" xfId="30" builtinId="41" customBuiltin="1"/>
    <cellStyle name="Zvýraznění 5" xfId="34" builtinId="45" customBuiltin="1"/>
    <cellStyle name="Zvýraznění 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5F2AA-962C-45D5-870B-862EC1742F10}">
  <dimension ref="A1:L3"/>
  <sheetViews>
    <sheetView tabSelected="1" workbookViewId="0">
      <selection activeCell="J9" sqref="J9"/>
    </sheetView>
  </sheetViews>
  <sheetFormatPr defaultRowHeight="15" x14ac:dyDescent="0.25"/>
  <sheetData>
    <row r="1" spans="1:12" ht="15.75" customHeight="1" x14ac:dyDescent="0.25">
      <c r="A1" s="11" t="s">
        <v>395</v>
      </c>
      <c r="B1" s="11"/>
      <c r="C1" s="11"/>
      <c r="D1" s="11"/>
      <c r="E1" s="11"/>
      <c r="F1" s="11"/>
      <c r="G1" s="11"/>
      <c r="H1" s="11"/>
      <c r="I1" s="11"/>
      <c r="J1" s="11"/>
      <c r="K1" s="11"/>
      <c r="L1" s="11"/>
    </row>
    <row r="2" spans="1:12" x14ac:dyDescent="0.25">
      <c r="A2" s="11"/>
      <c r="B2" s="11"/>
      <c r="C2" s="11"/>
      <c r="D2" s="11"/>
      <c r="E2" s="11"/>
      <c r="F2" s="11"/>
      <c r="G2" s="11"/>
      <c r="H2" s="11"/>
      <c r="I2" s="11"/>
      <c r="J2" s="11"/>
      <c r="K2" s="11"/>
      <c r="L2" s="11"/>
    </row>
    <row r="3" spans="1:12" x14ac:dyDescent="0.25">
      <c r="A3" s="11"/>
      <c r="B3" s="11"/>
      <c r="C3" s="11"/>
      <c r="D3" s="11"/>
      <c r="E3" s="11"/>
      <c r="F3" s="11"/>
      <c r="G3" s="11"/>
      <c r="H3" s="11"/>
      <c r="I3" s="11"/>
      <c r="J3" s="11"/>
      <c r="K3" s="11"/>
      <c r="L3" s="11"/>
    </row>
  </sheetData>
  <mergeCells count="1">
    <mergeCell ref="A1:L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43"/>
  <sheetViews>
    <sheetView zoomScaleNormal="100" workbookViewId="0">
      <selection activeCell="A342" sqref="A342"/>
    </sheetView>
  </sheetViews>
  <sheetFormatPr defaultRowHeight="15" x14ac:dyDescent="0.25"/>
  <cols>
    <col min="1" max="1" width="47.28515625" customWidth="1"/>
    <col min="2" max="2" width="12.28515625" customWidth="1"/>
    <col min="3" max="3" width="11.7109375" customWidth="1"/>
    <col min="5" max="5" width="12.85546875" style="2" customWidth="1"/>
    <col min="6" max="6" width="12" customWidth="1"/>
    <col min="8" max="8" width="10.85546875" customWidth="1"/>
  </cols>
  <sheetData>
    <row r="1" spans="1:10" x14ac:dyDescent="0.25">
      <c r="A1" t="s">
        <v>29</v>
      </c>
    </row>
    <row r="2" spans="1:10" x14ac:dyDescent="0.25">
      <c r="B2" t="s">
        <v>24</v>
      </c>
      <c r="E2" s="2" t="s">
        <v>25</v>
      </c>
    </row>
    <row r="3" spans="1:10" x14ac:dyDescent="0.25">
      <c r="A3" s="4" t="s">
        <v>383</v>
      </c>
      <c r="B3" t="s">
        <v>27</v>
      </c>
      <c r="C3" t="s">
        <v>28</v>
      </c>
      <c r="D3" t="s">
        <v>0</v>
      </c>
      <c r="E3" t="s">
        <v>27</v>
      </c>
      <c r="F3" t="s">
        <v>28</v>
      </c>
      <c r="G3" t="s">
        <v>1</v>
      </c>
      <c r="H3" t="s">
        <v>2</v>
      </c>
      <c r="I3" t="s">
        <v>3</v>
      </c>
      <c r="J3" t="s">
        <v>26</v>
      </c>
    </row>
    <row r="5" spans="1:10" x14ac:dyDescent="0.25">
      <c r="A5" t="s">
        <v>30</v>
      </c>
      <c r="B5" s="2">
        <v>0</v>
      </c>
      <c r="C5" s="2">
        <v>756</v>
      </c>
      <c r="D5" s="2">
        <v>756</v>
      </c>
      <c r="E5" s="2">
        <v>0</v>
      </c>
      <c r="F5" s="2">
        <v>100</v>
      </c>
      <c r="G5" t="s">
        <v>4</v>
      </c>
      <c r="H5" t="s">
        <v>5</v>
      </c>
      <c r="I5" t="s">
        <v>6</v>
      </c>
      <c r="J5" t="s">
        <v>7</v>
      </c>
    </row>
    <row r="6" spans="1:10" x14ac:dyDescent="0.25">
      <c r="A6" t="s">
        <v>116</v>
      </c>
      <c r="B6">
        <v>0</v>
      </c>
      <c r="C6">
        <v>34</v>
      </c>
      <c r="D6">
        <v>34</v>
      </c>
      <c r="E6">
        <v>0</v>
      </c>
      <c r="F6">
        <v>100</v>
      </c>
      <c r="G6" t="s">
        <v>4</v>
      </c>
      <c r="H6" t="s">
        <v>5</v>
      </c>
      <c r="I6" t="s">
        <v>6</v>
      </c>
      <c r="J6" t="s">
        <v>7</v>
      </c>
    </row>
    <row r="7" spans="1:10" x14ac:dyDescent="0.25">
      <c r="A7" t="s">
        <v>31</v>
      </c>
      <c r="B7" s="2">
        <v>1716</v>
      </c>
      <c r="C7" s="2">
        <v>14551</v>
      </c>
      <c r="D7" s="2">
        <v>16267</v>
      </c>
      <c r="E7" s="2">
        <v>10.55</v>
      </c>
      <c r="F7" s="2">
        <v>89.45</v>
      </c>
      <c r="G7" t="s">
        <v>4</v>
      </c>
      <c r="H7" t="s">
        <v>5</v>
      </c>
      <c r="I7" t="s">
        <v>8</v>
      </c>
      <c r="J7" t="s">
        <v>7</v>
      </c>
    </row>
    <row r="8" spans="1:10" x14ac:dyDescent="0.25">
      <c r="A8" t="s">
        <v>117</v>
      </c>
      <c r="B8">
        <v>120</v>
      </c>
      <c r="C8">
        <v>762</v>
      </c>
      <c r="D8">
        <v>882</v>
      </c>
      <c r="E8">
        <v>13.61</v>
      </c>
      <c r="F8">
        <v>86.39</v>
      </c>
      <c r="G8" t="s">
        <v>4</v>
      </c>
      <c r="H8" t="s">
        <v>5</v>
      </c>
      <c r="I8" t="s">
        <v>8</v>
      </c>
      <c r="J8" t="s">
        <v>7</v>
      </c>
    </row>
    <row r="9" spans="1:10" x14ac:dyDescent="0.25">
      <c r="A9" t="s">
        <v>32</v>
      </c>
      <c r="B9" s="2">
        <v>1</v>
      </c>
      <c r="C9" s="2">
        <v>1593</v>
      </c>
      <c r="D9" s="2">
        <v>1594</v>
      </c>
      <c r="E9" s="2">
        <v>0.06</v>
      </c>
      <c r="F9" s="2">
        <v>99.94</v>
      </c>
      <c r="G9" t="s">
        <v>4</v>
      </c>
      <c r="H9" t="s">
        <v>5</v>
      </c>
      <c r="I9" t="s">
        <v>6</v>
      </c>
      <c r="J9" t="s">
        <v>7</v>
      </c>
    </row>
    <row r="10" spans="1:10" x14ac:dyDescent="0.25">
      <c r="A10" t="s">
        <v>118</v>
      </c>
      <c r="B10">
        <v>1</v>
      </c>
      <c r="C10">
        <v>127</v>
      </c>
      <c r="D10">
        <v>128</v>
      </c>
      <c r="E10">
        <v>0.78</v>
      </c>
      <c r="F10">
        <v>99.22</v>
      </c>
      <c r="G10" t="s">
        <v>4</v>
      </c>
      <c r="H10" t="s">
        <v>5</v>
      </c>
      <c r="I10" t="s">
        <v>6</v>
      </c>
      <c r="J10" t="s">
        <v>7</v>
      </c>
    </row>
    <row r="11" spans="1:10" x14ac:dyDescent="0.25">
      <c r="A11" t="s">
        <v>33</v>
      </c>
      <c r="B11" s="2">
        <v>7947</v>
      </c>
      <c r="C11" s="2">
        <v>9825</v>
      </c>
      <c r="D11" s="2">
        <v>17772</v>
      </c>
      <c r="E11" s="2">
        <v>44.72</v>
      </c>
      <c r="F11" s="2">
        <v>55.28</v>
      </c>
      <c r="G11" t="s">
        <v>4</v>
      </c>
      <c r="H11" t="s">
        <v>5</v>
      </c>
      <c r="I11" t="s">
        <v>8</v>
      </c>
      <c r="J11" t="s">
        <v>7</v>
      </c>
    </row>
    <row r="12" spans="1:10" x14ac:dyDescent="0.25">
      <c r="A12" t="s">
        <v>119</v>
      </c>
      <c r="B12">
        <v>399</v>
      </c>
      <c r="C12">
        <v>685</v>
      </c>
      <c r="D12">
        <v>1084</v>
      </c>
      <c r="E12">
        <v>36.81</v>
      </c>
      <c r="F12">
        <v>63.19</v>
      </c>
      <c r="G12" t="s">
        <v>4</v>
      </c>
      <c r="H12" t="s">
        <v>5</v>
      </c>
      <c r="I12" t="s">
        <v>8</v>
      </c>
      <c r="J12" t="s">
        <v>7</v>
      </c>
    </row>
    <row r="13" spans="1:10" x14ac:dyDescent="0.25">
      <c r="A13" t="s">
        <v>34</v>
      </c>
      <c r="B13" s="2">
        <v>7</v>
      </c>
      <c r="C13" s="2">
        <v>4433</v>
      </c>
      <c r="D13" s="2">
        <v>4440</v>
      </c>
      <c r="E13" s="2">
        <v>0.16</v>
      </c>
      <c r="F13" s="2">
        <v>99.84</v>
      </c>
      <c r="G13" t="s">
        <v>4</v>
      </c>
      <c r="H13" t="s">
        <v>5</v>
      </c>
      <c r="I13" t="s">
        <v>6</v>
      </c>
      <c r="J13" t="s">
        <v>7</v>
      </c>
    </row>
    <row r="14" spans="1:10" x14ac:dyDescent="0.25">
      <c r="A14" t="s">
        <v>120</v>
      </c>
      <c r="B14">
        <v>1</v>
      </c>
      <c r="C14">
        <v>244</v>
      </c>
      <c r="D14">
        <v>245</v>
      </c>
      <c r="E14">
        <v>0.41</v>
      </c>
      <c r="F14">
        <v>99.59</v>
      </c>
      <c r="G14" t="s">
        <v>4</v>
      </c>
      <c r="H14" t="s">
        <v>5</v>
      </c>
      <c r="I14" t="s">
        <v>6</v>
      </c>
      <c r="J14" t="s">
        <v>7</v>
      </c>
    </row>
    <row r="15" spans="1:10" x14ac:dyDescent="0.25">
      <c r="A15" t="s">
        <v>35</v>
      </c>
      <c r="B15" s="2">
        <v>8944</v>
      </c>
      <c r="C15" s="2">
        <v>12116</v>
      </c>
      <c r="D15" s="2">
        <v>21060</v>
      </c>
      <c r="E15" s="2">
        <v>42.47</v>
      </c>
      <c r="F15" s="2">
        <v>57.53</v>
      </c>
      <c r="G15" t="s">
        <v>4</v>
      </c>
      <c r="H15" t="s">
        <v>5</v>
      </c>
      <c r="I15" t="s">
        <v>8</v>
      </c>
      <c r="J15" t="s">
        <v>7</v>
      </c>
    </row>
    <row r="16" spans="1:10" x14ac:dyDescent="0.25">
      <c r="A16" t="s">
        <v>121</v>
      </c>
      <c r="B16">
        <v>576</v>
      </c>
      <c r="C16">
        <v>654</v>
      </c>
      <c r="D16">
        <v>1230</v>
      </c>
      <c r="E16">
        <v>46.83</v>
      </c>
      <c r="F16">
        <v>53.17</v>
      </c>
      <c r="G16" t="s">
        <v>4</v>
      </c>
      <c r="H16" t="s">
        <v>5</v>
      </c>
      <c r="I16" t="s">
        <v>8</v>
      </c>
      <c r="J16" t="s">
        <v>7</v>
      </c>
    </row>
    <row r="17" spans="1:10" x14ac:dyDescent="0.25">
      <c r="A17" t="s">
        <v>36</v>
      </c>
      <c r="B17" s="2">
        <v>4</v>
      </c>
      <c r="C17" s="2">
        <v>894</v>
      </c>
      <c r="D17" s="2">
        <v>898</v>
      </c>
      <c r="E17" s="2">
        <v>0.45</v>
      </c>
      <c r="F17" s="2">
        <v>99.55</v>
      </c>
      <c r="G17" t="s">
        <v>4</v>
      </c>
      <c r="H17" t="s">
        <v>5</v>
      </c>
      <c r="I17" t="s">
        <v>6</v>
      </c>
      <c r="J17" t="s">
        <v>7</v>
      </c>
    </row>
    <row r="18" spans="1:10" x14ac:dyDescent="0.25">
      <c r="A18" t="s">
        <v>122</v>
      </c>
      <c r="B18">
        <v>4</v>
      </c>
      <c r="C18">
        <v>63</v>
      </c>
      <c r="D18">
        <v>67</v>
      </c>
      <c r="E18">
        <v>5.97</v>
      </c>
      <c r="F18">
        <v>94.03</v>
      </c>
      <c r="G18" t="s">
        <v>4</v>
      </c>
      <c r="H18" t="s">
        <v>5</v>
      </c>
      <c r="I18" t="s">
        <v>6</v>
      </c>
      <c r="J18" t="s">
        <v>7</v>
      </c>
    </row>
    <row r="19" spans="1:10" x14ac:dyDescent="0.25">
      <c r="A19" t="s">
        <v>37</v>
      </c>
      <c r="B19" s="2">
        <v>9778</v>
      </c>
      <c r="C19" s="2">
        <v>11382</v>
      </c>
      <c r="D19" s="2">
        <v>21160</v>
      </c>
      <c r="E19" s="2">
        <v>46.21</v>
      </c>
      <c r="F19" s="2">
        <v>53.79</v>
      </c>
      <c r="G19" t="s">
        <v>4</v>
      </c>
      <c r="H19" t="s">
        <v>5</v>
      </c>
      <c r="I19" t="s">
        <v>8</v>
      </c>
      <c r="J19" t="s">
        <v>7</v>
      </c>
    </row>
    <row r="20" spans="1:10" x14ac:dyDescent="0.25">
      <c r="A20" t="s">
        <v>123</v>
      </c>
      <c r="B20">
        <v>481</v>
      </c>
      <c r="C20">
        <v>775</v>
      </c>
      <c r="D20">
        <v>1256</v>
      </c>
      <c r="E20">
        <v>38.299999999999997</v>
      </c>
      <c r="F20">
        <v>61.7</v>
      </c>
      <c r="G20" t="s">
        <v>4</v>
      </c>
      <c r="H20" t="s">
        <v>5</v>
      </c>
      <c r="I20" t="s">
        <v>8</v>
      </c>
      <c r="J20" t="s">
        <v>7</v>
      </c>
    </row>
    <row r="21" spans="1:10" x14ac:dyDescent="0.25">
      <c r="A21" t="s">
        <v>38</v>
      </c>
      <c r="B21" s="2">
        <v>4</v>
      </c>
      <c r="C21" s="2">
        <v>608</v>
      </c>
      <c r="D21" s="2">
        <v>612</v>
      </c>
      <c r="E21" s="2">
        <v>0.65</v>
      </c>
      <c r="F21" s="2">
        <v>99.35</v>
      </c>
      <c r="G21" t="s">
        <v>4</v>
      </c>
      <c r="H21" t="s">
        <v>5</v>
      </c>
      <c r="I21" t="s">
        <v>6</v>
      </c>
      <c r="J21" t="s">
        <v>7</v>
      </c>
    </row>
    <row r="22" spans="1:10" x14ac:dyDescent="0.25">
      <c r="A22" t="s">
        <v>124</v>
      </c>
      <c r="B22">
        <v>1</v>
      </c>
      <c r="C22">
        <v>51</v>
      </c>
      <c r="D22">
        <v>52</v>
      </c>
      <c r="E22">
        <v>1.92</v>
      </c>
      <c r="F22">
        <v>98.08</v>
      </c>
      <c r="G22" t="s">
        <v>4</v>
      </c>
      <c r="H22" t="s">
        <v>5</v>
      </c>
      <c r="I22" t="s">
        <v>6</v>
      </c>
      <c r="J22" t="s">
        <v>7</v>
      </c>
    </row>
    <row r="23" spans="1:10" x14ac:dyDescent="0.25">
      <c r="A23" t="s">
        <v>39</v>
      </c>
      <c r="B23" s="2">
        <v>6604</v>
      </c>
      <c r="C23" s="2">
        <v>8850</v>
      </c>
      <c r="D23" s="2">
        <v>15454</v>
      </c>
      <c r="E23" s="2">
        <v>42.73</v>
      </c>
      <c r="F23" s="2">
        <v>57.27</v>
      </c>
      <c r="G23" t="s">
        <v>4</v>
      </c>
      <c r="H23" t="s">
        <v>5</v>
      </c>
      <c r="I23" t="s">
        <v>8</v>
      </c>
      <c r="J23" t="s">
        <v>7</v>
      </c>
    </row>
    <row r="24" spans="1:10" x14ac:dyDescent="0.25">
      <c r="A24" t="s">
        <v>125</v>
      </c>
      <c r="B24">
        <v>473</v>
      </c>
      <c r="C24">
        <v>543</v>
      </c>
      <c r="D24">
        <v>1016</v>
      </c>
      <c r="E24">
        <v>46.56</v>
      </c>
      <c r="F24">
        <v>53.44</v>
      </c>
      <c r="G24" t="s">
        <v>4</v>
      </c>
      <c r="H24" t="s">
        <v>5</v>
      </c>
      <c r="I24" t="s">
        <v>8</v>
      </c>
      <c r="J24" t="s">
        <v>7</v>
      </c>
    </row>
    <row r="25" spans="1:10" x14ac:dyDescent="0.25">
      <c r="B25" s="2"/>
      <c r="C25" s="2"/>
      <c r="D25" s="2"/>
      <c r="F25" s="2"/>
    </row>
    <row r="26" spans="1:10" x14ac:dyDescent="0.25">
      <c r="A26" t="s">
        <v>126</v>
      </c>
      <c r="B26" s="2">
        <f>B5+B9+B13+B17+B21</f>
        <v>16</v>
      </c>
      <c r="C26" s="2">
        <f t="shared" ref="C26:D26" si="0">C5+C9+C13+C17+C21</f>
        <v>8284</v>
      </c>
      <c r="D26" s="2">
        <f t="shared" si="0"/>
        <v>8300</v>
      </c>
      <c r="F26" s="2"/>
    </row>
    <row r="27" spans="1:10" x14ac:dyDescent="0.25">
      <c r="A27" t="s">
        <v>127</v>
      </c>
      <c r="B27" s="2">
        <f>B26/5</f>
        <v>3.2</v>
      </c>
      <c r="C27" s="2">
        <f t="shared" ref="C27:D27" si="1">C26/5</f>
        <v>1656.8</v>
      </c>
      <c r="D27" s="2">
        <f t="shared" si="1"/>
        <v>1660</v>
      </c>
      <c r="E27" s="9">
        <f>(E5+E9+E13+E17+E21)/5</f>
        <v>0.26400000000000001</v>
      </c>
      <c r="F27" s="9">
        <f>(F5+F9+F13+F17+F21)/5</f>
        <v>99.73599999999999</v>
      </c>
      <c r="I27" s="8"/>
      <c r="J27" s="8"/>
    </row>
    <row r="28" spans="1:10" x14ac:dyDescent="0.25">
      <c r="A28" t="s">
        <v>392</v>
      </c>
      <c r="B28" s="2">
        <f>ROUND(_xlfn.STDEV.S(B5,B9,B13,B17,B21),2)</f>
        <v>2.77</v>
      </c>
      <c r="C28" s="2">
        <f t="shared" ref="C28:F28" si="2">ROUND(_xlfn.STDEV.S(C5,C9,C13,C17,C21),2)</f>
        <v>1597.24</v>
      </c>
      <c r="D28" s="2">
        <f t="shared" si="2"/>
        <v>1599.13</v>
      </c>
      <c r="E28" s="2">
        <f t="shared" si="2"/>
        <v>0.28000000000000003</v>
      </c>
      <c r="F28" s="2">
        <f t="shared" si="2"/>
        <v>0.28000000000000003</v>
      </c>
      <c r="I28" s="8"/>
      <c r="J28" s="8"/>
    </row>
    <row r="29" spans="1:10" x14ac:dyDescent="0.25">
      <c r="A29" t="s">
        <v>128</v>
      </c>
      <c r="B29" s="2">
        <f>B7+B11+B15+B19+B23</f>
        <v>34989</v>
      </c>
      <c r="C29" s="2">
        <f>C7+C11+C15+C19+C23</f>
        <v>56724</v>
      </c>
      <c r="D29" s="2">
        <f>D7+D11+D15+D19+D23</f>
        <v>91713</v>
      </c>
      <c r="E29" s="9"/>
      <c r="F29" s="9"/>
      <c r="I29" s="8"/>
      <c r="J29" s="8"/>
    </row>
    <row r="30" spans="1:10" x14ac:dyDescent="0.25">
      <c r="A30" t="s">
        <v>129</v>
      </c>
      <c r="B30" s="2">
        <f>B29/3</f>
        <v>11663</v>
      </c>
      <c r="C30" s="2">
        <f t="shared" ref="C30:D30" si="3">C29/3</f>
        <v>18908</v>
      </c>
      <c r="D30" s="2">
        <f t="shared" si="3"/>
        <v>30571</v>
      </c>
      <c r="E30" s="9">
        <f>(E7+E11+E15+E19+E23)/5</f>
        <v>37.335999999999999</v>
      </c>
      <c r="F30" s="9">
        <f>(F7+F11+F15+F19+F23)/5</f>
        <v>62.664000000000001</v>
      </c>
      <c r="I30" s="8"/>
      <c r="J30" s="8"/>
    </row>
    <row r="31" spans="1:10" x14ac:dyDescent="0.25">
      <c r="A31" t="s">
        <v>393</v>
      </c>
      <c r="B31" s="2">
        <f>ROUND(_xlfn.STDEV.S(B7,B11,B15,B19,B23),2)</f>
        <v>3180.83</v>
      </c>
      <c r="C31" s="2">
        <f>ROUND(_xlfn.STDEV.S(C7,C11,C15,C19,C23),2)</f>
        <v>2202.8200000000002</v>
      </c>
      <c r="D31" s="2">
        <f>ROUND(_xlfn.STDEV.S(D7,D11,D15,D19,D23),2)</f>
        <v>2659.87</v>
      </c>
      <c r="E31" s="2">
        <f>ROUND(_xlfn.STDEV.S(E7,E11,E15,E19,E23),2)</f>
        <v>15.05</v>
      </c>
      <c r="F31" s="2">
        <f>ROUND(_xlfn.STDEV.S(F7,F11,F15,F19,F23),2)</f>
        <v>15.05</v>
      </c>
      <c r="I31" s="8"/>
      <c r="J31" s="8"/>
    </row>
    <row r="32" spans="1:10" x14ac:dyDescent="0.25">
      <c r="B32" s="2"/>
      <c r="C32" s="2"/>
      <c r="D32" s="2"/>
      <c r="F32" s="2"/>
    </row>
    <row r="33" spans="1:10" x14ac:dyDescent="0.25">
      <c r="A33" t="s">
        <v>40</v>
      </c>
      <c r="B33" s="2">
        <v>0</v>
      </c>
      <c r="C33" s="2">
        <v>2047</v>
      </c>
      <c r="D33" s="2">
        <v>2047</v>
      </c>
      <c r="E33" s="2">
        <v>0</v>
      </c>
      <c r="F33" s="2">
        <v>100</v>
      </c>
      <c r="G33" t="s">
        <v>4</v>
      </c>
      <c r="H33" t="s">
        <v>9</v>
      </c>
      <c r="I33" t="s">
        <v>6</v>
      </c>
      <c r="J33" t="s">
        <v>7</v>
      </c>
    </row>
    <row r="34" spans="1:10" x14ac:dyDescent="0.25">
      <c r="A34" t="s">
        <v>130</v>
      </c>
      <c r="B34">
        <v>0</v>
      </c>
      <c r="C34">
        <v>115</v>
      </c>
      <c r="D34">
        <v>115</v>
      </c>
      <c r="E34">
        <v>0</v>
      </c>
      <c r="F34">
        <v>100</v>
      </c>
      <c r="G34" t="s">
        <v>4</v>
      </c>
      <c r="H34" t="s">
        <v>9</v>
      </c>
      <c r="I34" t="s">
        <v>6</v>
      </c>
      <c r="J34" t="s">
        <v>7</v>
      </c>
    </row>
    <row r="35" spans="1:10" x14ac:dyDescent="0.25">
      <c r="A35" t="s">
        <v>41</v>
      </c>
      <c r="B35" s="2">
        <v>4061</v>
      </c>
      <c r="C35" s="2">
        <v>12971</v>
      </c>
      <c r="D35" s="2">
        <v>17032</v>
      </c>
      <c r="E35" s="2">
        <v>23.84</v>
      </c>
      <c r="F35" s="2">
        <v>76.16</v>
      </c>
      <c r="G35" t="s">
        <v>4</v>
      </c>
      <c r="H35" t="s">
        <v>9</v>
      </c>
      <c r="I35" t="s">
        <v>8</v>
      </c>
      <c r="J35" t="s">
        <v>7</v>
      </c>
    </row>
    <row r="36" spans="1:10" x14ac:dyDescent="0.25">
      <c r="A36" t="s">
        <v>131</v>
      </c>
      <c r="B36">
        <v>346</v>
      </c>
      <c r="C36">
        <v>600</v>
      </c>
      <c r="D36">
        <v>946</v>
      </c>
      <c r="E36">
        <v>36.58</v>
      </c>
      <c r="F36">
        <v>63.42</v>
      </c>
      <c r="G36" t="s">
        <v>4</v>
      </c>
      <c r="H36" t="s">
        <v>9</v>
      </c>
      <c r="I36" t="s">
        <v>8</v>
      </c>
      <c r="J36" t="s">
        <v>7</v>
      </c>
    </row>
    <row r="37" spans="1:10" x14ac:dyDescent="0.25">
      <c r="A37" t="s">
        <v>42</v>
      </c>
      <c r="B37" s="2">
        <v>2</v>
      </c>
      <c r="C37" s="2">
        <v>4144</v>
      </c>
      <c r="D37" s="2">
        <v>4146</v>
      </c>
      <c r="E37" s="2">
        <v>0.05</v>
      </c>
      <c r="F37" s="2">
        <v>99.95</v>
      </c>
      <c r="G37" t="s">
        <v>4</v>
      </c>
      <c r="H37" t="s">
        <v>9</v>
      </c>
      <c r="I37" t="s">
        <v>6</v>
      </c>
      <c r="J37" t="s">
        <v>7</v>
      </c>
    </row>
    <row r="38" spans="1:10" x14ac:dyDescent="0.25">
      <c r="A38" t="s">
        <v>132</v>
      </c>
      <c r="B38">
        <v>1</v>
      </c>
      <c r="C38">
        <v>143</v>
      </c>
      <c r="D38">
        <v>144</v>
      </c>
      <c r="E38">
        <v>0.69</v>
      </c>
      <c r="F38">
        <v>99.31</v>
      </c>
      <c r="G38" t="s">
        <v>4</v>
      </c>
      <c r="H38" t="s">
        <v>9</v>
      </c>
      <c r="I38" t="s">
        <v>6</v>
      </c>
      <c r="J38" t="s">
        <v>7</v>
      </c>
    </row>
    <row r="39" spans="1:10" x14ac:dyDescent="0.25">
      <c r="A39" t="s">
        <v>43</v>
      </c>
      <c r="B39" s="2">
        <v>6998</v>
      </c>
      <c r="C39" s="2">
        <v>12544</v>
      </c>
      <c r="D39" s="2">
        <v>19542</v>
      </c>
      <c r="E39" s="2">
        <v>35.81</v>
      </c>
      <c r="F39" s="2">
        <v>64.19</v>
      </c>
      <c r="G39" t="s">
        <v>4</v>
      </c>
      <c r="H39" t="s">
        <v>9</v>
      </c>
      <c r="I39" t="s">
        <v>8</v>
      </c>
      <c r="J39" t="s">
        <v>7</v>
      </c>
    </row>
    <row r="40" spans="1:10" x14ac:dyDescent="0.25">
      <c r="A40" t="s">
        <v>133</v>
      </c>
      <c r="B40">
        <v>415</v>
      </c>
      <c r="C40">
        <v>722</v>
      </c>
      <c r="D40">
        <v>1137</v>
      </c>
      <c r="E40">
        <v>36.5</v>
      </c>
      <c r="F40">
        <v>63.5</v>
      </c>
      <c r="G40" t="s">
        <v>4</v>
      </c>
      <c r="H40" t="s">
        <v>9</v>
      </c>
      <c r="I40" t="s">
        <v>8</v>
      </c>
      <c r="J40" t="s">
        <v>7</v>
      </c>
    </row>
    <row r="41" spans="1:10" x14ac:dyDescent="0.25">
      <c r="B41" s="2"/>
      <c r="C41" s="2"/>
      <c r="D41" s="2"/>
      <c r="F41" s="2"/>
    </row>
    <row r="42" spans="1:10" x14ac:dyDescent="0.25">
      <c r="A42" t="s">
        <v>126</v>
      </c>
      <c r="B42" s="2">
        <f>B33+B37</f>
        <v>2</v>
      </c>
      <c r="C42" s="2">
        <f t="shared" ref="C42:D42" si="4">C33+C37</f>
        <v>6191</v>
      </c>
      <c r="D42" s="2">
        <f t="shared" si="4"/>
        <v>6193</v>
      </c>
      <c r="F42" s="2"/>
    </row>
    <row r="43" spans="1:10" x14ac:dyDescent="0.25">
      <c r="A43" t="s">
        <v>127</v>
      </c>
      <c r="B43" s="2">
        <f>B42/2</f>
        <v>1</v>
      </c>
      <c r="C43" s="2">
        <f t="shared" ref="C43:D43" si="5">C42/2</f>
        <v>3095.5</v>
      </c>
      <c r="D43" s="2">
        <f t="shared" si="5"/>
        <v>3096.5</v>
      </c>
      <c r="E43" s="9">
        <v>0.02</v>
      </c>
      <c r="F43" s="9">
        <f>(F33+F37)/2</f>
        <v>99.974999999999994</v>
      </c>
    </row>
    <row r="44" spans="1:10" x14ac:dyDescent="0.25">
      <c r="A44" t="s">
        <v>392</v>
      </c>
      <c r="B44" s="2">
        <f>ROUND(_xlfn.STDEV.S(B33,B37),2)</f>
        <v>1.41</v>
      </c>
      <c r="C44" s="2">
        <f t="shared" ref="C44:F44" si="6">ROUND(_xlfn.STDEV.S(C33,C37),2)</f>
        <v>1482.8</v>
      </c>
      <c r="D44" s="2">
        <f t="shared" si="6"/>
        <v>1484.22</v>
      </c>
      <c r="E44" s="2">
        <f t="shared" si="6"/>
        <v>0.04</v>
      </c>
      <c r="F44" s="2">
        <f t="shared" si="6"/>
        <v>0.04</v>
      </c>
    </row>
    <row r="45" spans="1:10" x14ac:dyDescent="0.25">
      <c r="A45" t="s">
        <v>128</v>
      </c>
      <c r="B45" s="2">
        <f>B35+B39</f>
        <v>11059</v>
      </c>
      <c r="C45" s="2">
        <f>C35+C39</f>
        <v>25515</v>
      </c>
      <c r="D45" s="2">
        <f>D35+D39</f>
        <v>36574</v>
      </c>
      <c r="E45" s="9"/>
      <c r="F45" s="9"/>
    </row>
    <row r="46" spans="1:10" x14ac:dyDescent="0.25">
      <c r="A46" t="s">
        <v>129</v>
      </c>
      <c r="B46" s="2">
        <f>B45/2</f>
        <v>5529.5</v>
      </c>
      <c r="C46" s="2">
        <f t="shared" ref="C46:D46" si="7">C45/2</f>
        <v>12757.5</v>
      </c>
      <c r="D46" s="2">
        <f t="shared" si="7"/>
        <v>18287</v>
      </c>
      <c r="E46" s="9">
        <f>(E35+E39)/2</f>
        <v>29.825000000000003</v>
      </c>
      <c r="F46" s="9">
        <f>(F35+F39)/2</f>
        <v>70.174999999999997</v>
      </c>
    </row>
    <row r="47" spans="1:10" x14ac:dyDescent="0.25">
      <c r="A47" t="s">
        <v>393</v>
      </c>
      <c r="B47" s="2">
        <f>ROUND(_xlfn.STDEV.S(B35,B39),2)</f>
        <v>2076.77</v>
      </c>
      <c r="C47" s="2">
        <f>ROUND(_xlfn.STDEV.S(C35,C39),2)</f>
        <v>301.93</v>
      </c>
      <c r="D47" s="2">
        <f>ROUND(_xlfn.STDEV.S(D35,D39),2)</f>
        <v>1774.84</v>
      </c>
      <c r="E47" s="2">
        <f>ROUND(_xlfn.STDEV.S(E35,E39),2)</f>
        <v>8.4600000000000009</v>
      </c>
      <c r="F47" s="2">
        <f>ROUND(_xlfn.STDEV.S(F35,F39),2)</f>
        <v>8.4600000000000009</v>
      </c>
    </row>
    <row r="48" spans="1:10" x14ac:dyDescent="0.25">
      <c r="B48" s="2"/>
      <c r="C48" s="2"/>
      <c r="D48" s="2"/>
      <c r="F48" s="2"/>
    </row>
    <row r="49" spans="1:10" x14ac:dyDescent="0.25">
      <c r="A49" t="s">
        <v>44</v>
      </c>
      <c r="B49" s="2">
        <v>5</v>
      </c>
      <c r="C49" s="2">
        <v>1873</v>
      </c>
      <c r="D49" s="2">
        <v>1878</v>
      </c>
      <c r="E49" s="3">
        <v>0.27</v>
      </c>
      <c r="F49" s="3">
        <v>99.73</v>
      </c>
      <c r="G49" t="s">
        <v>4</v>
      </c>
      <c r="H49" t="s">
        <v>10</v>
      </c>
      <c r="I49" t="s">
        <v>6</v>
      </c>
      <c r="J49" t="s">
        <v>7</v>
      </c>
    </row>
    <row r="50" spans="1:10" x14ac:dyDescent="0.25">
      <c r="A50" t="s">
        <v>134</v>
      </c>
      <c r="B50">
        <v>2</v>
      </c>
      <c r="C50">
        <v>169</v>
      </c>
      <c r="D50">
        <v>171</v>
      </c>
      <c r="E50" s="1">
        <v>1.17</v>
      </c>
      <c r="F50" s="1">
        <v>98.83</v>
      </c>
      <c r="G50" t="s">
        <v>4</v>
      </c>
      <c r="H50" t="s">
        <v>10</v>
      </c>
      <c r="I50" t="s">
        <v>6</v>
      </c>
      <c r="J50" t="s">
        <v>7</v>
      </c>
    </row>
    <row r="51" spans="1:10" x14ac:dyDescent="0.25">
      <c r="A51" t="s">
        <v>45</v>
      </c>
      <c r="B51" s="2">
        <v>10900</v>
      </c>
      <c r="C51" s="2">
        <v>12640</v>
      </c>
      <c r="D51" s="2">
        <v>23540</v>
      </c>
      <c r="E51" s="3">
        <v>46.3</v>
      </c>
      <c r="F51" s="3">
        <v>53.7</v>
      </c>
      <c r="G51" t="s">
        <v>4</v>
      </c>
      <c r="H51" t="s">
        <v>10</v>
      </c>
      <c r="I51" t="s">
        <v>8</v>
      </c>
      <c r="J51" t="s">
        <v>7</v>
      </c>
    </row>
    <row r="52" spans="1:10" x14ac:dyDescent="0.25">
      <c r="A52" t="s">
        <v>135</v>
      </c>
      <c r="B52">
        <v>583</v>
      </c>
      <c r="C52">
        <v>665</v>
      </c>
      <c r="D52">
        <v>1248</v>
      </c>
      <c r="E52" s="1">
        <v>46.71</v>
      </c>
      <c r="F52" s="1">
        <v>53.29</v>
      </c>
      <c r="G52" t="s">
        <v>4</v>
      </c>
      <c r="H52" t="s">
        <v>10</v>
      </c>
      <c r="I52" t="s">
        <v>8</v>
      </c>
      <c r="J52" t="s">
        <v>7</v>
      </c>
    </row>
    <row r="53" spans="1:10" x14ac:dyDescent="0.25">
      <c r="B53" s="2"/>
      <c r="C53" s="2"/>
      <c r="D53" s="2"/>
      <c r="F53" s="2"/>
    </row>
    <row r="54" spans="1:10" x14ac:dyDescent="0.25">
      <c r="A54" t="s">
        <v>46</v>
      </c>
      <c r="B54" s="2">
        <v>0</v>
      </c>
      <c r="C54" s="2">
        <v>1210</v>
      </c>
      <c r="D54" s="2">
        <v>1210</v>
      </c>
      <c r="E54" s="2">
        <v>0</v>
      </c>
      <c r="F54" s="2">
        <v>100</v>
      </c>
      <c r="G54" t="s">
        <v>4</v>
      </c>
      <c r="H54" t="s">
        <v>382</v>
      </c>
      <c r="I54" t="s">
        <v>6</v>
      </c>
      <c r="J54" t="s">
        <v>7</v>
      </c>
    </row>
    <row r="55" spans="1:10" x14ac:dyDescent="0.25">
      <c r="A55" t="s">
        <v>136</v>
      </c>
      <c r="B55">
        <v>0</v>
      </c>
      <c r="C55">
        <v>33</v>
      </c>
      <c r="D55">
        <v>33</v>
      </c>
      <c r="E55">
        <v>0</v>
      </c>
      <c r="F55">
        <v>100</v>
      </c>
      <c r="G55" t="s">
        <v>4</v>
      </c>
      <c r="H55" t="s">
        <v>382</v>
      </c>
      <c r="I55" t="s">
        <v>6</v>
      </c>
      <c r="J55" t="s">
        <v>7</v>
      </c>
    </row>
    <row r="56" spans="1:10" x14ac:dyDescent="0.25">
      <c r="A56" t="s">
        <v>47</v>
      </c>
      <c r="B56" s="2">
        <v>4130</v>
      </c>
      <c r="C56" s="2">
        <v>12625</v>
      </c>
      <c r="D56" s="2">
        <v>16755</v>
      </c>
      <c r="E56" s="2">
        <v>24.65</v>
      </c>
      <c r="F56" s="2">
        <v>75.349999999999994</v>
      </c>
      <c r="G56" t="s">
        <v>4</v>
      </c>
      <c r="H56" t="s">
        <v>382</v>
      </c>
      <c r="I56" t="s">
        <v>8</v>
      </c>
      <c r="J56" t="s">
        <v>7</v>
      </c>
    </row>
    <row r="57" spans="1:10" x14ac:dyDescent="0.25">
      <c r="A57" t="s">
        <v>137</v>
      </c>
      <c r="B57">
        <v>349</v>
      </c>
      <c r="C57">
        <v>646</v>
      </c>
      <c r="D57">
        <v>995</v>
      </c>
      <c r="E57">
        <v>35.08</v>
      </c>
      <c r="F57">
        <v>64.92</v>
      </c>
      <c r="G57" t="s">
        <v>4</v>
      </c>
      <c r="H57" t="s">
        <v>382</v>
      </c>
      <c r="I57" t="s">
        <v>8</v>
      </c>
      <c r="J57" t="s">
        <v>7</v>
      </c>
    </row>
    <row r="58" spans="1:10" x14ac:dyDescent="0.25">
      <c r="A58" t="s">
        <v>48</v>
      </c>
      <c r="B58" s="2">
        <v>0</v>
      </c>
      <c r="C58" s="2">
        <v>4456</v>
      </c>
      <c r="D58" s="2">
        <v>4456</v>
      </c>
      <c r="E58" s="2">
        <v>0</v>
      </c>
      <c r="F58" s="2">
        <v>100</v>
      </c>
      <c r="G58" t="s">
        <v>4</v>
      </c>
      <c r="H58" t="s">
        <v>382</v>
      </c>
      <c r="I58" t="s">
        <v>6</v>
      </c>
      <c r="J58" t="s">
        <v>7</v>
      </c>
    </row>
    <row r="59" spans="1:10" x14ac:dyDescent="0.25">
      <c r="A59" t="s">
        <v>138</v>
      </c>
      <c r="B59">
        <v>0</v>
      </c>
      <c r="C59">
        <v>129</v>
      </c>
      <c r="D59">
        <v>129</v>
      </c>
      <c r="E59">
        <v>0</v>
      </c>
      <c r="F59">
        <v>100</v>
      </c>
      <c r="G59" t="s">
        <v>4</v>
      </c>
      <c r="H59" t="s">
        <v>382</v>
      </c>
      <c r="I59" t="s">
        <v>6</v>
      </c>
      <c r="J59" t="s">
        <v>7</v>
      </c>
    </row>
    <row r="60" spans="1:10" x14ac:dyDescent="0.25">
      <c r="A60" t="s">
        <v>49</v>
      </c>
      <c r="B60" s="2">
        <v>4757</v>
      </c>
      <c r="C60" s="2">
        <v>12593</v>
      </c>
      <c r="D60" s="2">
        <v>17350</v>
      </c>
      <c r="E60" s="2">
        <v>27.42</v>
      </c>
      <c r="F60" s="2">
        <v>72.58</v>
      </c>
      <c r="G60" t="s">
        <v>4</v>
      </c>
      <c r="H60" t="s">
        <v>382</v>
      </c>
      <c r="I60" t="s">
        <v>8</v>
      </c>
      <c r="J60" t="s">
        <v>7</v>
      </c>
    </row>
    <row r="61" spans="1:10" x14ac:dyDescent="0.25">
      <c r="A61" t="s">
        <v>139</v>
      </c>
      <c r="B61">
        <v>359</v>
      </c>
      <c r="C61">
        <v>658</v>
      </c>
      <c r="D61">
        <v>1017</v>
      </c>
      <c r="E61">
        <v>35.299999999999997</v>
      </c>
      <c r="F61">
        <v>64.7</v>
      </c>
      <c r="G61" t="s">
        <v>4</v>
      </c>
      <c r="H61" t="s">
        <v>382</v>
      </c>
      <c r="I61" t="s">
        <v>8</v>
      </c>
      <c r="J61" t="s">
        <v>7</v>
      </c>
    </row>
    <row r="62" spans="1:10" x14ac:dyDescent="0.25">
      <c r="A62" t="s">
        <v>50</v>
      </c>
      <c r="B62" s="2">
        <v>1</v>
      </c>
      <c r="C62" s="2">
        <v>2433</v>
      </c>
      <c r="D62" s="2">
        <v>2434</v>
      </c>
      <c r="E62" s="2">
        <v>0.04</v>
      </c>
      <c r="F62" s="2">
        <v>99.96</v>
      </c>
      <c r="G62" t="s">
        <v>4</v>
      </c>
      <c r="H62" t="s">
        <v>382</v>
      </c>
      <c r="I62" t="s">
        <v>6</v>
      </c>
      <c r="J62" t="s">
        <v>7</v>
      </c>
    </row>
    <row r="63" spans="1:10" x14ac:dyDescent="0.25">
      <c r="A63" t="s">
        <v>140</v>
      </c>
      <c r="B63">
        <v>1</v>
      </c>
      <c r="C63">
        <v>134</v>
      </c>
      <c r="D63">
        <v>135</v>
      </c>
      <c r="E63">
        <v>0.74</v>
      </c>
      <c r="F63">
        <v>99.26</v>
      </c>
      <c r="G63" t="s">
        <v>4</v>
      </c>
      <c r="H63" t="s">
        <v>382</v>
      </c>
      <c r="I63" t="s">
        <v>6</v>
      </c>
      <c r="J63" t="s">
        <v>7</v>
      </c>
    </row>
    <row r="64" spans="1:10" x14ac:dyDescent="0.25">
      <c r="A64" t="s">
        <v>51</v>
      </c>
      <c r="B64" s="2">
        <v>4842</v>
      </c>
      <c r="C64" s="2">
        <v>9071</v>
      </c>
      <c r="D64" s="2">
        <v>13913</v>
      </c>
      <c r="E64" s="2">
        <v>34.799999999999997</v>
      </c>
      <c r="F64" s="2">
        <v>65.2</v>
      </c>
      <c r="G64" t="s">
        <v>4</v>
      </c>
      <c r="H64" t="s">
        <v>382</v>
      </c>
      <c r="I64" t="s">
        <v>8</v>
      </c>
      <c r="J64" t="s">
        <v>7</v>
      </c>
    </row>
    <row r="65" spans="1:10" x14ac:dyDescent="0.25">
      <c r="A65" t="s">
        <v>141</v>
      </c>
      <c r="B65">
        <v>348</v>
      </c>
      <c r="C65">
        <v>505</v>
      </c>
      <c r="D65">
        <v>853</v>
      </c>
      <c r="E65">
        <v>40.799999999999997</v>
      </c>
      <c r="F65">
        <v>59.2</v>
      </c>
      <c r="G65" t="s">
        <v>4</v>
      </c>
      <c r="H65" t="s">
        <v>382</v>
      </c>
      <c r="I65" t="s">
        <v>8</v>
      </c>
      <c r="J65" t="s">
        <v>7</v>
      </c>
    </row>
    <row r="66" spans="1:10" x14ac:dyDescent="0.25">
      <c r="A66" t="s">
        <v>52</v>
      </c>
      <c r="B66" s="2">
        <v>2</v>
      </c>
      <c r="C66" s="2">
        <v>993</v>
      </c>
      <c r="D66" s="2">
        <v>995</v>
      </c>
      <c r="E66" s="2">
        <v>0.2</v>
      </c>
      <c r="F66" s="2">
        <v>99.8</v>
      </c>
      <c r="G66" t="s">
        <v>4</v>
      </c>
      <c r="H66" t="s">
        <v>382</v>
      </c>
      <c r="I66" t="s">
        <v>6</v>
      </c>
      <c r="J66" t="s">
        <v>7</v>
      </c>
    </row>
    <row r="67" spans="1:10" x14ac:dyDescent="0.25">
      <c r="A67" t="s">
        <v>142</v>
      </c>
      <c r="B67">
        <v>1</v>
      </c>
      <c r="C67">
        <v>130</v>
      </c>
      <c r="D67">
        <v>131</v>
      </c>
      <c r="E67">
        <v>0.76</v>
      </c>
      <c r="F67">
        <v>99.24</v>
      </c>
      <c r="G67" t="s">
        <v>4</v>
      </c>
      <c r="H67" t="s">
        <v>382</v>
      </c>
      <c r="I67" t="s">
        <v>6</v>
      </c>
      <c r="J67" t="s">
        <v>7</v>
      </c>
    </row>
    <row r="68" spans="1:10" x14ac:dyDescent="0.25">
      <c r="A68" t="s">
        <v>53</v>
      </c>
      <c r="B68" s="2">
        <v>4097</v>
      </c>
      <c r="C68" s="2">
        <v>10456</v>
      </c>
      <c r="D68" s="2">
        <v>14553</v>
      </c>
      <c r="E68" s="2">
        <v>28.15</v>
      </c>
      <c r="F68" s="2">
        <v>71.849999999999994</v>
      </c>
      <c r="G68" t="s">
        <v>4</v>
      </c>
      <c r="H68" t="s">
        <v>382</v>
      </c>
      <c r="I68" t="s">
        <v>8</v>
      </c>
      <c r="J68" t="s">
        <v>7</v>
      </c>
    </row>
    <row r="69" spans="1:10" x14ac:dyDescent="0.25">
      <c r="A69" t="s">
        <v>143</v>
      </c>
      <c r="B69">
        <v>332</v>
      </c>
      <c r="C69">
        <v>525</v>
      </c>
      <c r="D69">
        <v>857</v>
      </c>
      <c r="E69">
        <v>38.74</v>
      </c>
      <c r="F69">
        <v>61.26</v>
      </c>
      <c r="G69" t="s">
        <v>4</v>
      </c>
      <c r="H69" t="s">
        <v>382</v>
      </c>
      <c r="I69" t="s">
        <v>8</v>
      </c>
      <c r="J69" t="s">
        <v>7</v>
      </c>
    </row>
    <row r="70" spans="1:10" x14ac:dyDescent="0.25">
      <c r="A70" t="s">
        <v>54</v>
      </c>
      <c r="B70" s="2">
        <v>1</v>
      </c>
      <c r="C70" s="2">
        <v>1060</v>
      </c>
      <c r="D70" s="2">
        <v>1061</v>
      </c>
      <c r="E70" s="2">
        <v>0.09</v>
      </c>
      <c r="F70" s="2">
        <v>99.91</v>
      </c>
      <c r="G70" t="s">
        <v>4</v>
      </c>
      <c r="H70" t="s">
        <v>382</v>
      </c>
      <c r="I70" t="s">
        <v>6</v>
      </c>
      <c r="J70" t="s">
        <v>7</v>
      </c>
    </row>
    <row r="71" spans="1:10" x14ac:dyDescent="0.25">
      <c r="A71" t="s">
        <v>144</v>
      </c>
      <c r="B71">
        <v>1</v>
      </c>
      <c r="C71">
        <v>97</v>
      </c>
      <c r="D71">
        <v>98</v>
      </c>
      <c r="E71">
        <v>1.02</v>
      </c>
      <c r="F71">
        <v>98.98</v>
      </c>
      <c r="G71" t="s">
        <v>4</v>
      </c>
      <c r="H71" t="s">
        <v>382</v>
      </c>
      <c r="I71" t="s">
        <v>6</v>
      </c>
      <c r="J71" t="s">
        <v>7</v>
      </c>
    </row>
    <row r="72" spans="1:10" x14ac:dyDescent="0.25">
      <c r="A72" t="s">
        <v>55</v>
      </c>
      <c r="B72" s="2">
        <v>7298</v>
      </c>
      <c r="C72" s="2">
        <v>11938</v>
      </c>
      <c r="D72" s="2">
        <v>19236</v>
      </c>
      <c r="E72" s="2">
        <v>37.94</v>
      </c>
      <c r="F72" s="2">
        <v>62.06</v>
      </c>
      <c r="G72" t="s">
        <v>4</v>
      </c>
      <c r="H72" t="s">
        <v>382</v>
      </c>
      <c r="I72" t="s">
        <v>8</v>
      </c>
      <c r="J72" t="s">
        <v>7</v>
      </c>
    </row>
    <row r="73" spans="1:10" x14ac:dyDescent="0.25">
      <c r="A73" t="s">
        <v>145</v>
      </c>
      <c r="B73">
        <v>475</v>
      </c>
      <c r="C73">
        <v>603</v>
      </c>
      <c r="D73">
        <v>1078</v>
      </c>
      <c r="E73">
        <v>44.06</v>
      </c>
      <c r="F73">
        <v>55.94</v>
      </c>
      <c r="G73" t="s">
        <v>4</v>
      </c>
      <c r="H73" t="s">
        <v>382</v>
      </c>
      <c r="I73" t="s">
        <v>8</v>
      </c>
      <c r="J73" t="s">
        <v>7</v>
      </c>
    </row>
    <row r="74" spans="1:10" x14ac:dyDescent="0.25">
      <c r="A74" t="s">
        <v>56</v>
      </c>
      <c r="B74" s="2">
        <v>2</v>
      </c>
      <c r="C74" s="2">
        <v>3453</v>
      </c>
      <c r="D74" s="2">
        <v>3455</v>
      </c>
      <c r="E74" s="2">
        <v>0.06</v>
      </c>
      <c r="F74" s="2">
        <v>99.94</v>
      </c>
      <c r="G74" t="s">
        <v>4</v>
      </c>
      <c r="H74" t="s">
        <v>382</v>
      </c>
      <c r="I74" t="s">
        <v>6</v>
      </c>
      <c r="J74" t="s">
        <v>7</v>
      </c>
    </row>
    <row r="75" spans="1:10" x14ac:dyDescent="0.25">
      <c r="A75" t="s">
        <v>146</v>
      </c>
      <c r="B75">
        <v>2</v>
      </c>
      <c r="C75">
        <v>195</v>
      </c>
      <c r="D75">
        <v>197</v>
      </c>
      <c r="E75">
        <v>1.02</v>
      </c>
      <c r="F75">
        <v>98.98</v>
      </c>
      <c r="G75" t="s">
        <v>4</v>
      </c>
      <c r="H75" t="s">
        <v>382</v>
      </c>
      <c r="I75" t="s">
        <v>6</v>
      </c>
      <c r="J75" t="s">
        <v>7</v>
      </c>
    </row>
    <row r="76" spans="1:10" x14ac:dyDescent="0.25">
      <c r="A76" t="s">
        <v>57</v>
      </c>
      <c r="B76" s="2">
        <v>6271</v>
      </c>
      <c r="C76" s="2">
        <v>11668</v>
      </c>
      <c r="D76" s="2">
        <v>17939</v>
      </c>
      <c r="E76" s="2">
        <v>34.96</v>
      </c>
      <c r="F76" s="2">
        <v>65.040000000000006</v>
      </c>
      <c r="G76" t="s">
        <v>4</v>
      </c>
      <c r="H76" t="s">
        <v>382</v>
      </c>
      <c r="I76" t="s">
        <v>8</v>
      </c>
      <c r="J76" t="s">
        <v>7</v>
      </c>
    </row>
    <row r="77" spans="1:10" x14ac:dyDescent="0.25">
      <c r="A77" t="s">
        <v>147</v>
      </c>
      <c r="B77">
        <v>431</v>
      </c>
      <c r="C77">
        <v>578</v>
      </c>
      <c r="D77">
        <v>1009</v>
      </c>
      <c r="E77">
        <v>42.72</v>
      </c>
      <c r="F77">
        <v>57.28</v>
      </c>
      <c r="G77" t="s">
        <v>4</v>
      </c>
      <c r="H77" t="s">
        <v>382</v>
      </c>
      <c r="I77" t="s">
        <v>8</v>
      </c>
      <c r="J77" t="s">
        <v>7</v>
      </c>
    </row>
    <row r="78" spans="1:10" x14ac:dyDescent="0.25">
      <c r="B78" s="2"/>
      <c r="C78" s="2"/>
      <c r="D78" s="2"/>
      <c r="F78" s="2"/>
    </row>
    <row r="79" spans="1:10" x14ac:dyDescent="0.25">
      <c r="A79" t="s">
        <v>126</v>
      </c>
      <c r="B79" s="2">
        <f>B54+B58+B62+B66+B70+B74</f>
        <v>6</v>
      </c>
      <c r="C79" s="2">
        <f t="shared" ref="C79:D79" si="8">C54+C58+C62+C66+C70+C74</f>
        <v>13605</v>
      </c>
      <c r="D79" s="2">
        <f t="shared" si="8"/>
        <v>13611</v>
      </c>
      <c r="F79" s="2"/>
    </row>
    <row r="80" spans="1:10" x14ac:dyDescent="0.25">
      <c r="A80" t="s">
        <v>127</v>
      </c>
      <c r="B80" s="2">
        <f>B79/6</f>
        <v>1</v>
      </c>
      <c r="C80" s="2">
        <f t="shared" ref="C80:D80" si="9">C79/6</f>
        <v>2267.5</v>
      </c>
      <c r="D80" s="2">
        <f t="shared" si="9"/>
        <v>2268.5</v>
      </c>
      <c r="E80" s="9">
        <f>(E54+E58+E62+E66+E70+E74)/6</f>
        <v>6.5000000000000002E-2</v>
      </c>
      <c r="F80" s="9">
        <f>(F54+F58+F62+F66+F70+F74)/6</f>
        <v>99.934999999999988</v>
      </c>
    </row>
    <row r="81" spans="1:10" x14ac:dyDescent="0.25">
      <c r="A81" t="s">
        <v>392</v>
      </c>
      <c r="B81" s="2">
        <f>ROUND(_xlfn.STDEV.S(B54,B58,B62,B66,B70,B74),2)</f>
        <v>0.89</v>
      </c>
      <c r="C81" s="2">
        <f t="shared" ref="C81:F81" si="10">ROUND(_xlfn.STDEV.S(C54,C58,C62,C66,C70,C74),2)</f>
        <v>1443.82</v>
      </c>
      <c r="D81" s="2">
        <f t="shared" si="10"/>
        <v>1443.65</v>
      </c>
      <c r="E81" s="2">
        <f t="shared" si="10"/>
        <v>7.0000000000000007E-2</v>
      </c>
      <c r="F81" s="2">
        <f t="shared" si="10"/>
        <v>7.0000000000000007E-2</v>
      </c>
    </row>
    <row r="82" spans="1:10" x14ac:dyDescent="0.25">
      <c r="A82" t="s">
        <v>128</v>
      </c>
      <c r="B82" s="2">
        <f>B56+B60+B64+B68+B72+B76</f>
        <v>31395</v>
      </c>
      <c r="C82" s="2">
        <f>C56+C60+C64+C68+C72+C76</f>
        <v>68351</v>
      </c>
      <c r="D82" s="2">
        <f>D56+D60+D64+D68+D72+D76</f>
        <v>99746</v>
      </c>
      <c r="E82" s="9"/>
      <c r="F82" s="9"/>
    </row>
    <row r="83" spans="1:10" x14ac:dyDescent="0.25">
      <c r="A83" t="s">
        <v>129</v>
      </c>
      <c r="B83" s="8">
        <f>B82/6</f>
        <v>5232.5</v>
      </c>
      <c r="C83" s="8">
        <f t="shared" ref="C83:D83" si="11">C82/6</f>
        <v>11391.833333333334</v>
      </c>
      <c r="D83" s="8">
        <f t="shared" si="11"/>
        <v>16624.333333333332</v>
      </c>
      <c r="E83" s="9">
        <f>(E56+E60+E64+E68+E72+E76)/6</f>
        <v>31.320000000000004</v>
      </c>
      <c r="F83" s="9">
        <f>(F56+F60+F64+F68+F72+F76)/6</f>
        <v>68.680000000000007</v>
      </c>
    </row>
    <row r="84" spans="1:10" x14ac:dyDescent="0.25">
      <c r="A84" t="s">
        <v>393</v>
      </c>
      <c r="B84" s="8">
        <f>ROUND(_xlfn.STDEV.S(B56,B60,B64,B68,B73),2)</f>
        <v>1813.6</v>
      </c>
      <c r="C84" s="8">
        <f>ROUND(_xlfn.STDEV.S(C56,C60,C64,C68,C73),2)</f>
        <v>4966.3999999999996</v>
      </c>
      <c r="D84" s="8">
        <f>ROUND(_xlfn.STDEV.S(D56,D60,D64,D68,D73),2)</f>
        <v>6671.52</v>
      </c>
      <c r="E84" s="8">
        <f>ROUND(_xlfn.STDEV.S(E56,E60,E64,E68,E73),2)</f>
        <v>7.79</v>
      </c>
      <c r="F84" s="8">
        <f>ROUND(_xlfn.STDEV.S(F56,F60,F64,F68,F73),2)</f>
        <v>7.79</v>
      </c>
    </row>
    <row r="85" spans="1:10" x14ac:dyDescent="0.25">
      <c r="B85" s="8"/>
      <c r="C85" s="8"/>
      <c r="D85" s="8"/>
    </row>
    <row r="86" spans="1:10" x14ac:dyDescent="0.25">
      <c r="B86" t="s">
        <v>24</v>
      </c>
      <c r="E86" s="2" t="s">
        <v>25</v>
      </c>
    </row>
    <row r="87" spans="1:10" x14ac:dyDescent="0.25">
      <c r="A87" s="4" t="s">
        <v>384</v>
      </c>
      <c r="B87" t="s">
        <v>27</v>
      </c>
      <c r="C87" t="s">
        <v>28</v>
      </c>
      <c r="D87" t="s">
        <v>0</v>
      </c>
      <c r="E87" t="s">
        <v>27</v>
      </c>
      <c r="F87" t="s">
        <v>28</v>
      </c>
      <c r="G87" t="s">
        <v>1</v>
      </c>
      <c r="H87" t="s">
        <v>2</v>
      </c>
      <c r="I87" t="s">
        <v>3</v>
      </c>
      <c r="J87" t="s">
        <v>26</v>
      </c>
    </row>
    <row r="89" spans="1:10" x14ac:dyDescent="0.25">
      <c r="A89" t="s">
        <v>58</v>
      </c>
      <c r="B89">
        <v>6</v>
      </c>
      <c r="C89">
        <v>1272</v>
      </c>
      <c r="D89">
        <v>1278</v>
      </c>
      <c r="E89" s="2">
        <v>0.47</v>
      </c>
      <c r="F89">
        <v>99.53</v>
      </c>
      <c r="G89" t="s">
        <v>11</v>
      </c>
      <c r="H89" t="s">
        <v>5</v>
      </c>
      <c r="I89" t="s">
        <v>6</v>
      </c>
      <c r="J89" t="s">
        <v>7</v>
      </c>
    </row>
    <row r="90" spans="1:10" x14ac:dyDescent="0.25">
      <c r="A90" t="s">
        <v>148</v>
      </c>
      <c r="B90">
        <v>3</v>
      </c>
      <c r="C90">
        <v>93</v>
      </c>
      <c r="D90">
        <v>96</v>
      </c>
      <c r="E90">
        <v>3.13</v>
      </c>
      <c r="F90">
        <v>96.88</v>
      </c>
      <c r="G90" t="s">
        <v>11</v>
      </c>
      <c r="H90" t="s">
        <v>5</v>
      </c>
      <c r="I90" t="s">
        <v>6</v>
      </c>
      <c r="J90" t="s">
        <v>7</v>
      </c>
    </row>
    <row r="91" spans="1:10" x14ac:dyDescent="0.25">
      <c r="A91" t="s">
        <v>59</v>
      </c>
      <c r="B91">
        <v>8462</v>
      </c>
      <c r="C91">
        <v>11455</v>
      </c>
      <c r="D91">
        <v>19917</v>
      </c>
      <c r="E91" s="2">
        <v>42.49</v>
      </c>
      <c r="F91">
        <v>57.51</v>
      </c>
      <c r="G91" t="s">
        <v>11</v>
      </c>
      <c r="H91" t="s">
        <v>5</v>
      </c>
      <c r="I91" t="s">
        <v>8</v>
      </c>
      <c r="J91" t="s">
        <v>7</v>
      </c>
    </row>
    <row r="92" spans="1:10" x14ac:dyDescent="0.25">
      <c r="A92" t="s">
        <v>149</v>
      </c>
      <c r="B92">
        <v>461</v>
      </c>
      <c r="C92">
        <v>433</v>
      </c>
      <c r="D92">
        <v>894</v>
      </c>
      <c r="E92">
        <v>51.57</v>
      </c>
      <c r="F92">
        <v>48.43</v>
      </c>
      <c r="G92" t="s">
        <v>11</v>
      </c>
      <c r="H92" t="s">
        <v>5</v>
      </c>
      <c r="I92" t="s">
        <v>8</v>
      </c>
      <c r="J92" t="s">
        <v>7</v>
      </c>
    </row>
    <row r="93" spans="1:10" x14ac:dyDescent="0.25">
      <c r="A93" t="s">
        <v>60</v>
      </c>
      <c r="B93">
        <v>3</v>
      </c>
      <c r="C93">
        <v>1017</v>
      </c>
      <c r="D93">
        <v>1020</v>
      </c>
      <c r="E93" s="2">
        <v>0.28999999999999998</v>
      </c>
      <c r="F93">
        <v>99.71</v>
      </c>
      <c r="G93" t="s">
        <v>11</v>
      </c>
      <c r="H93" t="s">
        <v>5</v>
      </c>
      <c r="I93" t="s">
        <v>6</v>
      </c>
      <c r="J93" t="s">
        <v>7</v>
      </c>
    </row>
    <row r="94" spans="1:10" x14ac:dyDescent="0.25">
      <c r="A94" t="s">
        <v>150</v>
      </c>
      <c r="B94">
        <v>2</v>
      </c>
      <c r="C94">
        <v>34</v>
      </c>
      <c r="D94">
        <v>36</v>
      </c>
      <c r="E94">
        <v>5.56</v>
      </c>
      <c r="F94">
        <v>94.44</v>
      </c>
      <c r="G94" t="s">
        <v>11</v>
      </c>
      <c r="H94" t="s">
        <v>5</v>
      </c>
      <c r="I94" t="s">
        <v>6</v>
      </c>
      <c r="J94" t="s">
        <v>7</v>
      </c>
    </row>
    <row r="95" spans="1:10" x14ac:dyDescent="0.25">
      <c r="A95" t="s">
        <v>61</v>
      </c>
      <c r="B95">
        <v>4235</v>
      </c>
      <c r="C95">
        <v>12892</v>
      </c>
      <c r="D95">
        <v>17127</v>
      </c>
      <c r="E95" s="2">
        <v>24.73</v>
      </c>
      <c r="F95">
        <v>75.27</v>
      </c>
      <c r="G95" t="s">
        <v>11</v>
      </c>
      <c r="H95" t="s">
        <v>5</v>
      </c>
      <c r="I95" t="s">
        <v>8</v>
      </c>
      <c r="J95" t="s">
        <v>7</v>
      </c>
    </row>
    <row r="96" spans="1:10" x14ac:dyDescent="0.25">
      <c r="A96" t="s">
        <v>151</v>
      </c>
      <c r="B96">
        <v>287</v>
      </c>
      <c r="C96">
        <v>627</v>
      </c>
      <c r="D96">
        <v>914</v>
      </c>
      <c r="E96">
        <v>31.4</v>
      </c>
      <c r="F96">
        <v>68.599999999999994</v>
      </c>
      <c r="G96" t="s">
        <v>11</v>
      </c>
      <c r="H96" t="s">
        <v>5</v>
      </c>
      <c r="I96" t="s">
        <v>8</v>
      </c>
      <c r="J96" t="s">
        <v>7</v>
      </c>
    </row>
    <row r="98" spans="1:10" x14ac:dyDescent="0.25">
      <c r="A98" t="s">
        <v>126</v>
      </c>
      <c r="B98">
        <f>B89+B93</f>
        <v>9</v>
      </c>
      <c r="C98">
        <f>C89+C93</f>
        <v>2289</v>
      </c>
      <c r="D98" s="7">
        <f>D89+D93</f>
        <v>2298</v>
      </c>
    </row>
    <row r="99" spans="1:10" x14ac:dyDescent="0.25">
      <c r="A99" t="s">
        <v>127</v>
      </c>
      <c r="B99">
        <f>B98/2</f>
        <v>4.5</v>
      </c>
      <c r="C99">
        <f>C98/2</f>
        <v>1144.5</v>
      </c>
      <c r="D99" s="7">
        <f>D98/2</f>
        <v>1149</v>
      </c>
      <c r="E99" s="3">
        <f>(E89+E93)/2</f>
        <v>0.38</v>
      </c>
      <c r="F99" s="3">
        <f>(F89+F93)/2</f>
        <v>99.62</v>
      </c>
    </row>
    <row r="100" spans="1:10" x14ac:dyDescent="0.25">
      <c r="A100" t="s">
        <v>392</v>
      </c>
      <c r="B100">
        <f>ROUND(_xlfn.STDEV.S(B89,B93),2)</f>
        <v>2.12</v>
      </c>
      <c r="C100">
        <f t="shared" ref="C100:F100" si="12">ROUND(_xlfn.STDEV.S(C89,C93),2)</f>
        <v>180.31</v>
      </c>
      <c r="D100">
        <f t="shared" si="12"/>
        <v>182.43</v>
      </c>
      <c r="E100">
        <f t="shared" si="12"/>
        <v>0.13</v>
      </c>
      <c r="F100">
        <f t="shared" si="12"/>
        <v>0.13</v>
      </c>
    </row>
    <row r="101" spans="1:10" x14ac:dyDescent="0.25">
      <c r="A101" t="s">
        <v>128</v>
      </c>
      <c r="B101">
        <f>B91+B95</f>
        <v>12697</v>
      </c>
      <c r="C101">
        <f>C91+C95</f>
        <v>24347</v>
      </c>
      <c r="D101" s="7">
        <f>D91+D95</f>
        <v>37044</v>
      </c>
      <c r="E101" s="3"/>
      <c r="F101" s="1"/>
    </row>
    <row r="102" spans="1:10" x14ac:dyDescent="0.25">
      <c r="A102" t="s">
        <v>129</v>
      </c>
      <c r="B102">
        <f>B101/2</f>
        <v>6348.5</v>
      </c>
      <c r="C102">
        <f>C101/2</f>
        <v>12173.5</v>
      </c>
      <c r="D102" s="7">
        <f>D101/2</f>
        <v>18522</v>
      </c>
      <c r="E102" s="3">
        <f>(E91+E95)/2</f>
        <v>33.61</v>
      </c>
      <c r="F102" s="3">
        <f>(F91+F95)/2</f>
        <v>66.39</v>
      </c>
    </row>
    <row r="103" spans="1:10" x14ac:dyDescent="0.25">
      <c r="A103" t="s">
        <v>393</v>
      </c>
      <c r="B103">
        <f>ROUND(_xlfn.STDEV.S(B91,B95),2)</f>
        <v>2988.94</v>
      </c>
      <c r="C103">
        <f>ROUND(_xlfn.STDEV.S(C91,C95),2)</f>
        <v>1016.11</v>
      </c>
      <c r="D103">
        <f>ROUND(_xlfn.STDEV.S(D91,D95),2)</f>
        <v>1972.83</v>
      </c>
      <c r="E103">
        <f>ROUND(_xlfn.STDEV.S(E91,E95),2)</f>
        <v>12.56</v>
      </c>
      <c r="F103">
        <f>ROUND(_xlfn.STDEV.S(F91,F95),2)</f>
        <v>12.56</v>
      </c>
    </row>
    <row r="104" spans="1:10" x14ac:dyDescent="0.25">
      <c r="D104" s="7"/>
    </row>
    <row r="105" spans="1:10" x14ac:dyDescent="0.25">
      <c r="B105" t="s">
        <v>24</v>
      </c>
      <c r="E105" s="2" t="s">
        <v>25</v>
      </c>
    </row>
    <row r="106" spans="1:10" x14ac:dyDescent="0.25">
      <c r="A106" s="4" t="s">
        <v>394</v>
      </c>
      <c r="B106" t="s">
        <v>27</v>
      </c>
      <c r="C106" t="s">
        <v>28</v>
      </c>
      <c r="D106" t="s">
        <v>0</v>
      </c>
      <c r="E106" t="s">
        <v>27</v>
      </c>
      <c r="F106" t="s">
        <v>28</v>
      </c>
      <c r="G106" t="s">
        <v>1</v>
      </c>
      <c r="H106" t="s">
        <v>2</v>
      </c>
      <c r="I106" t="s">
        <v>3</v>
      </c>
      <c r="J106" t="s">
        <v>26</v>
      </c>
    </row>
    <row r="108" spans="1:10" x14ac:dyDescent="0.25">
      <c r="A108" t="s">
        <v>62</v>
      </c>
      <c r="B108">
        <v>1</v>
      </c>
      <c r="C108">
        <v>1452</v>
      </c>
      <c r="D108">
        <v>1453</v>
      </c>
      <c r="E108" s="2">
        <v>7.0000000000000007E-2</v>
      </c>
      <c r="F108">
        <v>99.93</v>
      </c>
      <c r="G108" t="s">
        <v>12</v>
      </c>
      <c r="H108" t="s">
        <v>5</v>
      </c>
      <c r="I108" t="s">
        <v>6</v>
      </c>
      <c r="J108" t="s">
        <v>7</v>
      </c>
    </row>
    <row r="109" spans="1:10" x14ac:dyDescent="0.25">
      <c r="A109" t="s">
        <v>152</v>
      </c>
      <c r="B109">
        <v>1</v>
      </c>
      <c r="C109">
        <v>17</v>
      </c>
      <c r="D109">
        <v>18</v>
      </c>
      <c r="E109">
        <v>5.56</v>
      </c>
      <c r="F109">
        <v>94.44</v>
      </c>
      <c r="G109" t="s">
        <v>12</v>
      </c>
      <c r="H109" t="s">
        <v>5</v>
      </c>
      <c r="I109" t="s">
        <v>6</v>
      </c>
      <c r="J109" t="s">
        <v>7</v>
      </c>
    </row>
    <row r="110" spans="1:10" x14ac:dyDescent="0.25">
      <c r="A110" t="s">
        <v>63</v>
      </c>
      <c r="B110">
        <v>3316</v>
      </c>
      <c r="C110">
        <v>12720</v>
      </c>
      <c r="D110">
        <v>16036</v>
      </c>
      <c r="E110" s="2">
        <v>20.68</v>
      </c>
      <c r="F110">
        <v>79.319999999999993</v>
      </c>
      <c r="G110" t="s">
        <v>12</v>
      </c>
      <c r="H110" t="s">
        <v>5</v>
      </c>
      <c r="I110" t="s">
        <v>8</v>
      </c>
      <c r="J110" t="s">
        <v>7</v>
      </c>
    </row>
    <row r="111" spans="1:10" x14ac:dyDescent="0.25">
      <c r="A111" t="s">
        <v>153</v>
      </c>
      <c r="B111">
        <v>209</v>
      </c>
      <c r="C111">
        <v>611</v>
      </c>
      <c r="D111">
        <v>820</v>
      </c>
      <c r="E111">
        <v>25.49</v>
      </c>
      <c r="F111">
        <v>74.510000000000005</v>
      </c>
      <c r="G111" t="s">
        <v>12</v>
      </c>
      <c r="H111" t="s">
        <v>5</v>
      </c>
      <c r="I111" t="s">
        <v>8</v>
      </c>
      <c r="J111" t="s">
        <v>7</v>
      </c>
    </row>
    <row r="112" spans="1:10" x14ac:dyDescent="0.25">
      <c r="A112" t="s">
        <v>64</v>
      </c>
      <c r="B112">
        <v>3</v>
      </c>
      <c r="C112">
        <v>1743</v>
      </c>
      <c r="D112">
        <v>1746</v>
      </c>
      <c r="E112" s="2">
        <v>0.17</v>
      </c>
      <c r="F112">
        <v>99.83</v>
      </c>
      <c r="G112" t="s">
        <v>12</v>
      </c>
      <c r="H112" t="s">
        <v>5</v>
      </c>
      <c r="I112" t="s">
        <v>6</v>
      </c>
      <c r="J112" t="s">
        <v>7</v>
      </c>
    </row>
    <row r="113" spans="1:10" x14ac:dyDescent="0.25">
      <c r="A113" t="s">
        <v>154</v>
      </c>
      <c r="B113">
        <v>3</v>
      </c>
      <c r="C113">
        <v>39</v>
      </c>
      <c r="D113">
        <v>42</v>
      </c>
      <c r="E113">
        <v>7.14</v>
      </c>
      <c r="F113">
        <v>92.86</v>
      </c>
      <c r="G113" t="s">
        <v>12</v>
      </c>
      <c r="H113" t="s">
        <v>5</v>
      </c>
      <c r="I113" t="s">
        <v>6</v>
      </c>
      <c r="J113" t="s">
        <v>7</v>
      </c>
    </row>
    <row r="114" spans="1:10" x14ac:dyDescent="0.25">
      <c r="A114" t="s">
        <v>65</v>
      </c>
      <c r="B114">
        <v>2223</v>
      </c>
      <c r="C114">
        <v>10244</v>
      </c>
      <c r="D114">
        <v>12467</v>
      </c>
      <c r="E114" s="2">
        <v>17.829999999999998</v>
      </c>
      <c r="F114">
        <v>82.17</v>
      </c>
      <c r="G114" t="s">
        <v>12</v>
      </c>
      <c r="H114" t="s">
        <v>5</v>
      </c>
      <c r="I114" t="s">
        <v>8</v>
      </c>
      <c r="J114" t="s">
        <v>7</v>
      </c>
    </row>
    <row r="115" spans="1:10" x14ac:dyDescent="0.25">
      <c r="A115" t="s">
        <v>155</v>
      </c>
      <c r="B115">
        <v>154</v>
      </c>
      <c r="C115">
        <v>567</v>
      </c>
      <c r="D115">
        <v>721</v>
      </c>
      <c r="E115">
        <v>21.36</v>
      </c>
      <c r="F115">
        <v>78.64</v>
      </c>
      <c r="G115" t="s">
        <v>12</v>
      </c>
      <c r="H115" t="s">
        <v>5</v>
      </c>
      <c r="I115" t="s">
        <v>8</v>
      </c>
      <c r="J115" t="s">
        <v>7</v>
      </c>
    </row>
    <row r="116" spans="1:10" x14ac:dyDescent="0.25">
      <c r="A116" t="s">
        <v>66</v>
      </c>
      <c r="B116">
        <v>1</v>
      </c>
      <c r="C116">
        <v>785</v>
      </c>
      <c r="D116">
        <v>786</v>
      </c>
      <c r="E116" s="2">
        <v>0.13</v>
      </c>
      <c r="F116">
        <v>99.87</v>
      </c>
      <c r="G116" t="s">
        <v>12</v>
      </c>
      <c r="H116" t="s">
        <v>5</v>
      </c>
      <c r="I116" t="s">
        <v>6</v>
      </c>
      <c r="J116" t="s">
        <v>7</v>
      </c>
    </row>
    <row r="117" spans="1:10" x14ac:dyDescent="0.25">
      <c r="A117" t="s">
        <v>156</v>
      </c>
      <c r="B117">
        <v>1</v>
      </c>
      <c r="C117">
        <v>18</v>
      </c>
      <c r="D117">
        <v>19</v>
      </c>
      <c r="E117">
        <v>5.26</v>
      </c>
      <c r="F117">
        <v>94.74</v>
      </c>
      <c r="G117" t="s">
        <v>12</v>
      </c>
      <c r="H117" t="s">
        <v>5</v>
      </c>
      <c r="I117" t="s">
        <v>6</v>
      </c>
      <c r="J117" t="s">
        <v>7</v>
      </c>
    </row>
    <row r="118" spans="1:10" x14ac:dyDescent="0.25">
      <c r="A118" t="s">
        <v>67</v>
      </c>
      <c r="B118">
        <v>3079</v>
      </c>
      <c r="C118">
        <v>10567</v>
      </c>
      <c r="D118">
        <v>13646</v>
      </c>
      <c r="E118" s="2">
        <v>22.56</v>
      </c>
      <c r="F118">
        <v>77.44</v>
      </c>
      <c r="G118" t="s">
        <v>12</v>
      </c>
      <c r="H118" t="s">
        <v>5</v>
      </c>
      <c r="I118" t="s">
        <v>8</v>
      </c>
      <c r="J118" t="s">
        <v>7</v>
      </c>
    </row>
    <row r="119" spans="1:10" x14ac:dyDescent="0.25">
      <c r="A119" t="s">
        <v>157</v>
      </c>
      <c r="B119">
        <v>177</v>
      </c>
      <c r="C119">
        <v>567</v>
      </c>
      <c r="D119">
        <v>744</v>
      </c>
      <c r="E119">
        <v>23.79</v>
      </c>
      <c r="F119">
        <v>76.209999999999994</v>
      </c>
      <c r="G119" t="s">
        <v>12</v>
      </c>
      <c r="H119" t="s">
        <v>5</v>
      </c>
      <c r="I119" t="s">
        <v>8</v>
      </c>
      <c r="J119" t="s">
        <v>7</v>
      </c>
    </row>
    <row r="120" spans="1:10" x14ac:dyDescent="0.25">
      <c r="A120" t="s">
        <v>68</v>
      </c>
      <c r="B120">
        <v>0</v>
      </c>
      <c r="C120">
        <v>1670</v>
      </c>
      <c r="D120">
        <v>1670</v>
      </c>
      <c r="E120" s="2">
        <v>0</v>
      </c>
      <c r="F120">
        <v>100</v>
      </c>
      <c r="G120" t="s">
        <v>12</v>
      </c>
      <c r="H120" t="s">
        <v>5</v>
      </c>
      <c r="I120" t="s">
        <v>6</v>
      </c>
      <c r="J120" t="s">
        <v>7</v>
      </c>
    </row>
    <row r="121" spans="1:10" x14ac:dyDescent="0.25">
      <c r="A121" t="s">
        <v>158</v>
      </c>
      <c r="B121">
        <v>0</v>
      </c>
      <c r="C121">
        <v>34</v>
      </c>
      <c r="D121">
        <v>34</v>
      </c>
      <c r="E121">
        <v>0</v>
      </c>
      <c r="F121">
        <v>100</v>
      </c>
      <c r="G121" t="s">
        <v>12</v>
      </c>
      <c r="H121" t="s">
        <v>5</v>
      </c>
      <c r="I121" t="s">
        <v>6</v>
      </c>
      <c r="J121" t="s">
        <v>7</v>
      </c>
    </row>
    <row r="122" spans="1:10" x14ac:dyDescent="0.25">
      <c r="A122" t="s">
        <v>69</v>
      </c>
      <c r="B122">
        <v>4208</v>
      </c>
      <c r="C122">
        <v>13685</v>
      </c>
      <c r="D122">
        <v>17893</v>
      </c>
      <c r="E122" s="2">
        <v>23.52</v>
      </c>
      <c r="F122">
        <v>76.48</v>
      </c>
      <c r="G122" t="s">
        <v>12</v>
      </c>
      <c r="H122" t="s">
        <v>5</v>
      </c>
      <c r="I122" t="s">
        <v>8</v>
      </c>
      <c r="J122" t="s">
        <v>7</v>
      </c>
    </row>
    <row r="123" spans="1:10" x14ac:dyDescent="0.25">
      <c r="A123" t="s">
        <v>159</v>
      </c>
      <c r="B123">
        <v>239</v>
      </c>
      <c r="C123">
        <v>703</v>
      </c>
      <c r="D123">
        <v>942</v>
      </c>
      <c r="E123">
        <v>25.37</v>
      </c>
      <c r="F123">
        <v>74.63</v>
      </c>
      <c r="G123" t="s">
        <v>12</v>
      </c>
      <c r="H123" t="s">
        <v>5</v>
      </c>
      <c r="I123" t="s">
        <v>8</v>
      </c>
      <c r="J123" t="s">
        <v>7</v>
      </c>
    </row>
    <row r="124" spans="1:10" x14ac:dyDescent="0.25">
      <c r="A124" t="s">
        <v>70</v>
      </c>
      <c r="B124">
        <v>2</v>
      </c>
      <c r="C124">
        <v>1040</v>
      </c>
      <c r="D124">
        <v>1042</v>
      </c>
      <c r="E124" s="2">
        <v>0.19</v>
      </c>
      <c r="F124">
        <v>99.81</v>
      </c>
      <c r="G124" t="s">
        <v>12</v>
      </c>
      <c r="H124" t="s">
        <v>5</v>
      </c>
      <c r="I124" t="s">
        <v>6</v>
      </c>
      <c r="J124" t="s">
        <v>7</v>
      </c>
    </row>
    <row r="125" spans="1:10" x14ac:dyDescent="0.25">
      <c r="A125" t="s">
        <v>160</v>
      </c>
      <c r="B125">
        <v>2</v>
      </c>
      <c r="C125">
        <v>30</v>
      </c>
      <c r="D125">
        <v>32</v>
      </c>
      <c r="E125" s="6">
        <v>6.25</v>
      </c>
      <c r="F125">
        <v>93.75</v>
      </c>
      <c r="G125" t="s">
        <v>12</v>
      </c>
      <c r="H125" t="s">
        <v>5</v>
      </c>
      <c r="I125" t="s">
        <v>6</v>
      </c>
      <c r="J125" t="s">
        <v>7</v>
      </c>
    </row>
    <row r="126" spans="1:10" x14ac:dyDescent="0.25">
      <c r="A126" t="s">
        <v>71</v>
      </c>
      <c r="B126">
        <v>4185</v>
      </c>
      <c r="C126">
        <v>8570</v>
      </c>
      <c r="D126">
        <v>12755</v>
      </c>
      <c r="E126" s="2">
        <v>32.81</v>
      </c>
      <c r="F126">
        <v>67.19</v>
      </c>
      <c r="G126" t="s">
        <v>12</v>
      </c>
      <c r="H126" t="s">
        <v>5</v>
      </c>
      <c r="I126" t="s">
        <v>8</v>
      </c>
      <c r="J126" t="s">
        <v>7</v>
      </c>
    </row>
    <row r="127" spans="1:10" x14ac:dyDescent="0.25">
      <c r="A127" t="s">
        <v>161</v>
      </c>
      <c r="B127">
        <v>221</v>
      </c>
      <c r="C127">
        <v>547</v>
      </c>
      <c r="D127">
        <v>768</v>
      </c>
      <c r="E127">
        <v>28.78</v>
      </c>
      <c r="F127">
        <v>71.22</v>
      </c>
      <c r="G127" t="s">
        <v>12</v>
      </c>
      <c r="H127" t="s">
        <v>5</v>
      </c>
      <c r="I127" t="s">
        <v>8</v>
      </c>
      <c r="J127" t="s">
        <v>7</v>
      </c>
    </row>
    <row r="129" spans="1:10" x14ac:dyDescent="0.25">
      <c r="A129" t="s">
        <v>126</v>
      </c>
      <c r="B129">
        <f>+B108+B112+B116+B120+B124</f>
        <v>7</v>
      </c>
      <c r="C129">
        <f>+C108+C112+C116+C120+C124</f>
        <v>6690</v>
      </c>
      <c r="D129" s="7">
        <f>+D108+D112+D116+D120+D124</f>
        <v>6697</v>
      </c>
    </row>
    <row r="130" spans="1:10" x14ac:dyDescent="0.25">
      <c r="A130" t="s">
        <v>127</v>
      </c>
      <c r="B130">
        <f>B129/5</f>
        <v>1.4</v>
      </c>
      <c r="C130">
        <f>C129/5</f>
        <v>1338</v>
      </c>
      <c r="D130" s="7">
        <f>D129/5</f>
        <v>1339.4</v>
      </c>
      <c r="E130" s="9">
        <f>(E108+E112+E116+E120+E124)/5</f>
        <v>0.11200000000000002</v>
      </c>
      <c r="F130" s="9">
        <f>(F108+F112+F116+F120+F124)/5</f>
        <v>99.888000000000005</v>
      </c>
    </row>
    <row r="131" spans="1:10" x14ac:dyDescent="0.25">
      <c r="A131" t="s">
        <v>392</v>
      </c>
      <c r="B131">
        <f>ROUND(_xlfn.STDEV.S(B108,B112,B116,B120,B124),2)</f>
        <v>1.1399999999999999</v>
      </c>
      <c r="C131">
        <f t="shared" ref="C131:F131" si="13">ROUND(_xlfn.STDEV.S(C108,C112,C116,C120,C124),2)</f>
        <v>412.87</v>
      </c>
      <c r="D131">
        <f t="shared" si="13"/>
        <v>412.98</v>
      </c>
      <c r="E131">
        <f t="shared" si="13"/>
        <v>0.08</v>
      </c>
      <c r="F131">
        <f t="shared" si="13"/>
        <v>0.08</v>
      </c>
    </row>
    <row r="132" spans="1:10" x14ac:dyDescent="0.25">
      <c r="A132" t="s">
        <v>128</v>
      </c>
      <c r="B132">
        <f>B110+B114+B118+B122+B126</f>
        <v>17011</v>
      </c>
      <c r="C132">
        <f>C110+C114+C118+C122+C126</f>
        <v>55786</v>
      </c>
      <c r="D132" s="7">
        <f>D110+D114+D118+D122+D126</f>
        <v>72797</v>
      </c>
      <c r="E132" s="9"/>
      <c r="F132" s="9"/>
    </row>
    <row r="133" spans="1:10" x14ac:dyDescent="0.25">
      <c r="A133" t="s">
        <v>129</v>
      </c>
      <c r="B133">
        <f>B132/5</f>
        <v>3402.2</v>
      </c>
      <c r="C133">
        <f t="shared" ref="C133:D133" si="14">C132/5</f>
        <v>11157.2</v>
      </c>
      <c r="D133" s="7">
        <f t="shared" si="14"/>
        <v>14559.4</v>
      </c>
      <c r="E133" s="9">
        <f>(E110+E114+E118+E122+E126)/5</f>
        <v>23.479999999999997</v>
      </c>
      <c r="F133" s="9">
        <f>(F110+F114+F118+F122+F126)/5</f>
        <v>76.52000000000001</v>
      </c>
    </row>
    <row r="134" spans="1:10" x14ac:dyDescent="0.25">
      <c r="A134" t="s">
        <v>393</v>
      </c>
      <c r="B134">
        <f>ROUND(_xlfn.STDEV.S(B110,B114,B118,B122,B126),2)</f>
        <v>831.34</v>
      </c>
      <c r="C134">
        <f>ROUND(_xlfn.STDEV.S(C110,C114,C118,C122,C126),2)</f>
        <v>2043.77</v>
      </c>
      <c r="D134">
        <f>ROUND(_xlfn.STDEV.S(D110,D114,D118,D122,D126),2)</f>
        <v>2332.46</v>
      </c>
      <c r="E134">
        <f>ROUND(_xlfn.STDEV.S(E110,E114,E118,E122,E126),2)</f>
        <v>5.65</v>
      </c>
      <c r="F134">
        <f>ROUND(_xlfn.STDEV.S(F110,F114,F118,F122,F126),2)</f>
        <v>5.65</v>
      </c>
    </row>
    <row r="136" spans="1:10" x14ac:dyDescent="0.25">
      <c r="B136" t="s">
        <v>24</v>
      </c>
      <c r="E136" s="2" t="s">
        <v>25</v>
      </c>
    </row>
    <row r="137" spans="1:10" x14ac:dyDescent="0.25">
      <c r="A137" s="4" t="s">
        <v>385</v>
      </c>
      <c r="B137" t="s">
        <v>27</v>
      </c>
      <c r="C137" t="s">
        <v>28</v>
      </c>
      <c r="D137" t="s">
        <v>0</v>
      </c>
      <c r="E137" t="s">
        <v>27</v>
      </c>
      <c r="F137" t="s">
        <v>28</v>
      </c>
      <c r="G137" t="s">
        <v>1</v>
      </c>
      <c r="H137" t="s">
        <v>2</v>
      </c>
      <c r="I137" t="s">
        <v>3</v>
      </c>
      <c r="J137" t="s">
        <v>26</v>
      </c>
    </row>
    <row r="139" spans="1:10" x14ac:dyDescent="0.25">
      <c r="A139" t="s">
        <v>72</v>
      </c>
      <c r="B139">
        <v>6</v>
      </c>
      <c r="C139">
        <v>1002</v>
      </c>
      <c r="D139">
        <v>1008</v>
      </c>
      <c r="E139" s="2">
        <v>0.6</v>
      </c>
      <c r="F139">
        <v>99.4</v>
      </c>
      <c r="G139" t="s">
        <v>13</v>
      </c>
      <c r="H139" t="s">
        <v>9</v>
      </c>
      <c r="I139" t="s">
        <v>6</v>
      </c>
      <c r="J139" t="s">
        <v>7</v>
      </c>
    </row>
    <row r="140" spans="1:10" x14ac:dyDescent="0.25">
      <c r="A140" t="s">
        <v>162</v>
      </c>
      <c r="B140">
        <v>2</v>
      </c>
      <c r="C140">
        <v>86</v>
      </c>
      <c r="D140">
        <v>88</v>
      </c>
      <c r="E140">
        <v>2.27</v>
      </c>
      <c r="F140">
        <v>97.73</v>
      </c>
      <c r="G140" t="s">
        <v>13</v>
      </c>
      <c r="H140" t="s">
        <v>9</v>
      </c>
      <c r="I140" t="s">
        <v>6</v>
      </c>
      <c r="J140" t="s">
        <v>7</v>
      </c>
    </row>
    <row r="141" spans="1:10" x14ac:dyDescent="0.25">
      <c r="A141" t="s">
        <v>73</v>
      </c>
      <c r="B141">
        <v>8380</v>
      </c>
      <c r="C141">
        <v>9820</v>
      </c>
      <c r="D141">
        <v>18200</v>
      </c>
      <c r="E141" s="2">
        <v>46.04</v>
      </c>
      <c r="F141">
        <v>53.96</v>
      </c>
      <c r="G141" t="s">
        <v>13</v>
      </c>
      <c r="H141" t="s">
        <v>9</v>
      </c>
      <c r="I141" t="s">
        <v>8</v>
      </c>
      <c r="J141" t="s">
        <v>7</v>
      </c>
    </row>
    <row r="142" spans="1:10" x14ac:dyDescent="0.25">
      <c r="A142" t="s">
        <v>163</v>
      </c>
      <c r="B142">
        <v>300</v>
      </c>
      <c r="C142">
        <v>570</v>
      </c>
      <c r="D142">
        <v>870</v>
      </c>
      <c r="E142">
        <v>34.479999999999997</v>
      </c>
      <c r="F142">
        <v>65.52</v>
      </c>
      <c r="G142" t="s">
        <v>13</v>
      </c>
      <c r="H142" t="s">
        <v>9</v>
      </c>
      <c r="I142" t="s">
        <v>8</v>
      </c>
      <c r="J142" t="s">
        <v>7</v>
      </c>
    </row>
    <row r="143" spans="1:10" x14ac:dyDescent="0.25">
      <c r="A143" t="s">
        <v>74</v>
      </c>
      <c r="B143">
        <v>0</v>
      </c>
      <c r="C143">
        <v>3746</v>
      </c>
      <c r="D143">
        <v>3746</v>
      </c>
      <c r="E143" s="2">
        <v>0</v>
      </c>
      <c r="F143">
        <v>100</v>
      </c>
      <c r="G143" t="s">
        <v>13</v>
      </c>
      <c r="H143" t="s">
        <v>9</v>
      </c>
      <c r="I143" t="s">
        <v>6</v>
      </c>
      <c r="J143" t="s">
        <v>7</v>
      </c>
    </row>
    <row r="144" spans="1:10" x14ac:dyDescent="0.25">
      <c r="A144" t="s">
        <v>164</v>
      </c>
      <c r="B144">
        <v>0</v>
      </c>
      <c r="C144">
        <v>165</v>
      </c>
      <c r="D144">
        <v>165</v>
      </c>
      <c r="E144">
        <v>0</v>
      </c>
      <c r="F144">
        <v>100</v>
      </c>
      <c r="G144" t="s">
        <v>13</v>
      </c>
      <c r="H144" t="s">
        <v>9</v>
      </c>
      <c r="I144" t="s">
        <v>6</v>
      </c>
      <c r="J144" t="s">
        <v>7</v>
      </c>
    </row>
    <row r="145" spans="1:10" x14ac:dyDescent="0.25">
      <c r="A145" t="s">
        <v>75</v>
      </c>
      <c r="B145">
        <v>8032</v>
      </c>
      <c r="C145">
        <v>12562</v>
      </c>
      <c r="D145">
        <v>20594</v>
      </c>
      <c r="E145" s="2">
        <v>39</v>
      </c>
      <c r="F145">
        <v>61</v>
      </c>
      <c r="G145" t="s">
        <v>13</v>
      </c>
      <c r="H145" t="s">
        <v>9</v>
      </c>
      <c r="I145" t="s">
        <v>8</v>
      </c>
      <c r="J145" t="s">
        <v>7</v>
      </c>
    </row>
    <row r="146" spans="1:10" x14ac:dyDescent="0.25">
      <c r="A146" t="s">
        <v>165</v>
      </c>
      <c r="B146">
        <v>363</v>
      </c>
      <c r="C146">
        <v>680</v>
      </c>
      <c r="D146">
        <v>1043</v>
      </c>
      <c r="E146">
        <v>34.799999999999997</v>
      </c>
      <c r="F146">
        <v>65.2</v>
      </c>
      <c r="G146" t="s">
        <v>13</v>
      </c>
      <c r="H146" t="s">
        <v>9</v>
      </c>
      <c r="I146" t="s">
        <v>8</v>
      </c>
      <c r="J146" t="s">
        <v>7</v>
      </c>
    </row>
    <row r="147" spans="1:10" x14ac:dyDescent="0.25">
      <c r="A147" t="s">
        <v>76</v>
      </c>
      <c r="B147">
        <v>4</v>
      </c>
      <c r="C147">
        <v>2173</v>
      </c>
      <c r="D147">
        <v>2177</v>
      </c>
      <c r="E147" s="2">
        <v>0.18</v>
      </c>
      <c r="F147">
        <v>99.82</v>
      </c>
      <c r="G147" t="s">
        <v>13</v>
      </c>
      <c r="H147" t="s">
        <v>9</v>
      </c>
      <c r="I147" t="s">
        <v>6</v>
      </c>
      <c r="J147" t="s">
        <v>7</v>
      </c>
    </row>
    <row r="148" spans="1:10" x14ac:dyDescent="0.25">
      <c r="A148" t="s">
        <v>166</v>
      </c>
      <c r="B148">
        <v>1</v>
      </c>
      <c r="C148">
        <v>148</v>
      </c>
      <c r="D148">
        <v>149</v>
      </c>
      <c r="E148">
        <v>0.67</v>
      </c>
      <c r="F148">
        <v>99.33</v>
      </c>
      <c r="G148" t="s">
        <v>13</v>
      </c>
      <c r="H148" t="s">
        <v>9</v>
      </c>
      <c r="I148" t="s">
        <v>6</v>
      </c>
      <c r="J148" t="s">
        <v>7</v>
      </c>
    </row>
    <row r="149" spans="1:10" x14ac:dyDescent="0.25">
      <c r="A149" t="s">
        <v>77</v>
      </c>
      <c r="B149">
        <v>8241</v>
      </c>
      <c r="C149">
        <v>11037</v>
      </c>
      <c r="D149">
        <v>19278</v>
      </c>
      <c r="E149" s="2">
        <v>42.75</v>
      </c>
      <c r="F149">
        <v>57.25</v>
      </c>
      <c r="G149" t="s">
        <v>13</v>
      </c>
      <c r="H149" t="s">
        <v>9</v>
      </c>
      <c r="I149" t="s">
        <v>8</v>
      </c>
      <c r="J149" t="s">
        <v>7</v>
      </c>
    </row>
    <row r="150" spans="1:10" x14ac:dyDescent="0.25">
      <c r="A150" t="s">
        <v>167</v>
      </c>
      <c r="B150">
        <v>275</v>
      </c>
      <c r="C150">
        <v>552</v>
      </c>
      <c r="D150">
        <v>827</v>
      </c>
      <c r="E150">
        <v>33.25</v>
      </c>
      <c r="F150">
        <v>66.75</v>
      </c>
      <c r="G150" t="s">
        <v>13</v>
      </c>
      <c r="H150" t="s">
        <v>9</v>
      </c>
      <c r="I150" t="s">
        <v>8</v>
      </c>
      <c r="J150" t="s">
        <v>7</v>
      </c>
    </row>
    <row r="151" spans="1:10" x14ac:dyDescent="0.25">
      <c r="A151" t="s">
        <v>78</v>
      </c>
      <c r="B151">
        <v>4</v>
      </c>
      <c r="C151">
        <v>1402</v>
      </c>
      <c r="D151">
        <v>1406</v>
      </c>
      <c r="E151" s="2">
        <v>0.28000000000000003</v>
      </c>
      <c r="F151">
        <v>99.72</v>
      </c>
      <c r="G151" t="s">
        <v>13</v>
      </c>
      <c r="H151" t="s">
        <v>9</v>
      </c>
      <c r="I151" t="s">
        <v>6</v>
      </c>
      <c r="J151" t="s">
        <v>7</v>
      </c>
    </row>
    <row r="152" spans="1:10" x14ac:dyDescent="0.25">
      <c r="A152" t="s">
        <v>168</v>
      </c>
      <c r="B152">
        <v>4</v>
      </c>
      <c r="C152">
        <v>76</v>
      </c>
      <c r="D152">
        <v>80</v>
      </c>
      <c r="E152">
        <v>5</v>
      </c>
      <c r="F152">
        <v>95</v>
      </c>
      <c r="G152" t="s">
        <v>13</v>
      </c>
      <c r="H152" t="s">
        <v>9</v>
      </c>
      <c r="I152" t="s">
        <v>6</v>
      </c>
      <c r="J152" t="s">
        <v>7</v>
      </c>
    </row>
    <row r="153" spans="1:10" x14ac:dyDescent="0.25">
      <c r="A153" t="s">
        <v>79</v>
      </c>
      <c r="B153">
        <v>5339</v>
      </c>
      <c r="C153">
        <v>17648</v>
      </c>
      <c r="D153">
        <v>22987</v>
      </c>
      <c r="E153" s="2">
        <v>23.23</v>
      </c>
      <c r="F153">
        <v>76.77</v>
      </c>
      <c r="G153" t="s">
        <v>13</v>
      </c>
      <c r="H153" t="s">
        <v>9</v>
      </c>
      <c r="I153" t="s">
        <v>8</v>
      </c>
      <c r="J153" t="s">
        <v>7</v>
      </c>
    </row>
    <row r="154" spans="1:10" x14ac:dyDescent="0.25">
      <c r="A154" t="s">
        <v>169</v>
      </c>
      <c r="B154">
        <v>361</v>
      </c>
      <c r="C154">
        <v>761</v>
      </c>
      <c r="D154">
        <v>1122</v>
      </c>
      <c r="E154">
        <v>32.17</v>
      </c>
      <c r="F154">
        <v>67.83</v>
      </c>
      <c r="G154" t="s">
        <v>13</v>
      </c>
      <c r="H154" t="s">
        <v>9</v>
      </c>
      <c r="I154" t="s">
        <v>8</v>
      </c>
      <c r="J154" t="s">
        <v>7</v>
      </c>
    </row>
    <row r="155" spans="1:10" x14ac:dyDescent="0.25">
      <c r="A155" t="s">
        <v>80</v>
      </c>
      <c r="B155">
        <v>1</v>
      </c>
      <c r="C155">
        <v>333</v>
      </c>
      <c r="D155">
        <v>334</v>
      </c>
      <c r="E155" s="2">
        <v>0.3</v>
      </c>
      <c r="F155">
        <v>99.7</v>
      </c>
      <c r="G155" t="s">
        <v>13</v>
      </c>
      <c r="H155" t="s">
        <v>9</v>
      </c>
      <c r="I155" t="s">
        <v>6</v>
      </c>
      <c r="J155" t="s">
        <v>7</v>
      </c>
    </row>
    <row r="156" spans="1:10" x14ac:dyDescent="0.25">
      <c r="A156" t="s">
        <v>170</v>
      </c>
      <c r="B156">
        <v>1</v>
      </c>
      <c r="C156">
        <v>22</v>
      </c>
      <c r="D156">
        <v>23</v>
      </c>
      <c r="E156">
        <v>4.3499999999999996</v>
      </c>
      <c r="F156">
        <v>95.65</v>
      </c>
      <c r="G156" t="s">
        <v>13</v>
      </c>
      <c r="H156" t="s">
        <v>9</v>
      </c>
      <c r="I156" t="s">
        <v>6</v>
      </c>
      <c r="J156" t="s">
        <v>7</v>
      </c>
    </row>
    <row r="157" spans="1:10" x14ac:dyDescent="0.25">
      <c r="A157" t="s">
        <v>81</v>
      </c>
      <c r="B157">
        <v>169</v>
      </c>
      <c r="C157">
        <v>1325</v>
      </c>
      <c r="D157">
        <v>1494</v>
      </c>
      <c r="E157" s="2">
        <v>11.31</v>
      </c>
      <c r="F157">
        <v>88.69</v>
      </c>
      <c r="G157" t="s">
        <v>13</v>
      </c>
      <c r="H157" t="s">
        <v>9</v>
      </c>
      <c r="I157" t="s">
        <v>8</v>
      </c>
      <c r="J157" t="s">
        <v>7</v>
      </c>
    </row>
    <row r="158" spans="1:10" x14ac:dyDescent="0.25">
      <c r="A158" t="s">
        <v>171</v>
      </c>
      <c r="B158">
        <v>24</v>
      </c>
      <c r="C158">
        <v>163</v>
      </c>
      <c r="D158">
        <v>187</v>
      </c>
      <c r="E158">
        <v>12.83</v>
      </c>
      <c r="F158">
        <v>87.17</v>
      </c>
      <c r="G158" t="s">
        <v>13</v>
      </c>
      <c r="H158" t="s">
        <v>9</v>
      </c>
      <c r="I158" t="s">
        <v>8</v>
      </c>
      <c r="J158" t="s">
        <v>7</v>
      </c>
    </row>
    <row r="160" spans="1:10" x14ac:dyDescent="0.25">
      <c r="A160" t="s">
        <v>126</v>
      </c>
      <c r="B160">
        <f>B139+B143+B147+B151+B155</f>
        <v>15</v>
      </c>
      <c r="C160">
        <f>C139+C143+C147+C151+C155</f>
        <v>8656</v>
      </c>
      <c r="D160" s="7">
        <f>D139+D143+D147+D151+D155</f>
        <v>8671</v>
      </c>
    </row>
    <row r="161" spans="1:10" x14ac:dyDescent="0.25">
      <c r="A161" t="s">
        <v>127</v>
      </c>
      <c r="B161">
        <f>B160/5</f>
        <v>3</v>
      </c>
      <c r="C161">
        <f t="shared" ref="C161:D161" si="15">C160/5</f>
        <v>1731.2</v>
      </c>
      <c r="D161" s="7">
        <f t="shared" si="15"/>
        <v>1734.2</v>
      </c>
      <c r="E161" s="9">
        <f>(E139+E143+E147+E151+E155)/5</f>
        <v>0.27200000000000002</v>
      </c>
      <c r="F161" s="9">
        <f>(F139+F143+F147+F151+F155)/5</f>
        <v>99.728000000000009</v>
      </c>
    </row>
    <row r="162" spans="1:10" x14ac:dyDescent="0.25">
      <c r="A162" t="s">
        <v>392</v>
      </c>
      <c r="B162">
        <f>ROUND(_xlfn.STDEV.S(B139,B143,B147,B151,B155),2)</f>
        <v>2.4500000000000002</v>
      </c>
      <c r="C162">
        <f t="shared" ref="C162:F162" si="16">ROUND(_xlfn.STDEV.S(C139,C143,C147,C151,C155),2)</f>
        <v>1308.5899999999999</v>
      </c>
      <c r="D162">
        <f t="shared" si="16"/>
        <v>1307.58</v>
      </c>
      <c r="E162">
        <f t="shared" si="16"/>
        <v>0.22</v>
      </c>
      <c r="F162">
        <f t="shared" si="16"/>
        <v>0.22</v>
      </c>
    </row>
    <row r="163" spans="1:10" x14ac:dyDescent="0.25">
      <c r="A163" t="s">
        <v>128</v>
      </c>
      <c r="B163">
        <f>B141+B145+B149+B153+B157</f>
        <v>30161</v>
      </c>
      <c r="C163">
        <f>C141+C145+C149+C153+C157</f>
        <v>52392</v>
      </c>
      <c r="D163" s="7">
        <f>D141+D145+D149+D153+D157</f>
        <v>82553</v>
      </c>
      <c r="E163" s="9"/>
      <c r="F163" s="9"/>
    </row>
    <row r="164" spans="1:10" x14ac:dyDescent="0.25">
      <c r="A164" t="s">
        <v>129</v>
      </c>
      <c r="B164">
        <f>B163/5</f>
        <v>6032.2</v>
      </c>
      <c r="C164">
        <f t="shared" ref="C164:D164" si="17">C163/5</f>
        <v>10478.4</v>
      </c>
      <c r="D164" s="7">
        <f t="shared" si="17"/>
        <v>16510.599999999999</v>
      </c>
      <c r="E164" s="9">
        <f>(E141+E145+E149+E153+E157)/5</f>
        <v>32.465999999999994</v>
      </c>
      <c r="F164" s="9">
        <f>(F141+F145+F149+F153+F157)/5</f>
        <v>67.534000000000006</v>
      </c>
    </row>
    <row r="165" spans="1:10" x14ac:dyDescent="0.25">
      <c r="A165" t="s">
        <v>393</v>
      </c>
      <c r="B165">
        <f>ROUND(_xlfn.STDEV.S(B141,B145,B149,B153,B157),2)</f>
        <v>3508.84</v>
      </c>
      <c r="C165">
        <f>ROUND(_xlfn.STDEV.S(C141,C145,C149,C153,C157),2)</f>
        <v>5921.88</v>
      </c>
      <c r="D165">
        <f>ROUND(_xlfn.STDEV.S(D141,D145,D149,D153,D157),2)</f>
        <v>8582.3799999999992</v>
      </c>
      <c r="E165">
        <f>ROUND(_xlfn.STDEV.S(E141,E145,E149,E153,E157),2)</f>
        <v>14.71</v>
      </c>
      <c r="F165">
        <f>ROUND(_xlfn.STDEV.S(F141,F145,F149,F153,F157),2)</f>
        <v>14.71</v>
      </c>
    </row>
    <row r="167" spans="1:10" x14ac:dyDescent="0.25">
      <c r="B167" t="s">
        <v>24</v>
      </c>
      <c r="E167" s="2" t="s">
        <v>25</v>
      </c>
    </row>
    <row r="168" spans="1:10" x14ac:dyDescent="0.25">
      <c r="A168" s="4" t="s">
        <v>389</v>
      </c>
      <c r="B168" t="s">
        <v>27</v>
      </c>
      <c r="C168" t="s">
        <v>28</v>
      </c>
      <c r="D168" t="s">
        <v>0</v>
      </c>
      <c r="E168" t="s">
        <v>27</v>
      </c>
      <c r="F168" t="s">
        <v>28</v>
      </c>
      <c r="G168" t="s">
        <v>1</v>
      </c>
      <c r="H168" t="s">
        <v>2</v>
      </c>
      <c r="I168" t="s">
        <v>3</v>
      </c>
      <c r="J168" t="s">
        <v>26</v>
      </c>
    </row>
    <row r="169" spans="1:10" x14ac:dyDescent="0.25">
      <c r="A169" s="5"/>
    </row>
    <row r="170" spans="1:10" x14ac:dyDescent="0.25">
      <c r="A170" t="s">
        <v>82</v>
      </c>
      <c r="B170">
        <v>1</v>
      </c>
      <c r="C170">
        <v>763</v>
      </c>
      <c r="D170">
        <v>764</v>
      </c>
      <c r="E170" s="2">
        <v>0.13</v>
      </c>
      <c r="F170">
        <v>99.87</v>
      </c>
      <c r="G170" t="s">
        <v>15</v>
      </c>
      <c r="H170" t="s">
        <v>16</v>
      </c>
      <c r="I170" t="s">
        <v>6</v>
      </c>
      <c r="J170" t="s">
        <v>7</v>
      </c>
    </row>
    <row r="171" spans="1:10" x14ac:dyDescent="0.25">
      <c r="A171" t="s">
        <v>172</v>
      </c>
      <c r="B171">
        <v>1</v>
      </c>
      <c r="C171">
        <v>23</v>
      </c>
      <c r="D171">
        <v>24</v>
      </c>
      <c r="E171">
        <v>4.17</v>
      </c>
      <c r="F171">
        <v>95.83</v>
      </c>
      <c r="G171" t="s">
        <v>15</v>
      </c>
      <c r="H171" t="s">
        <v>16</v>
      </c>
      <c r="I171" t="s">
        <v>6</v>
      </c>
      <c r="J171" t="s">
        <v>7</v>
      </c>
    </row>
    <row r="172" spans="1:10" x14ac:dyDescent="0.25">
      <c r="A172" t="s">
        <v>83</v>
      </c>
      <c r="B172">
        <v>593</v>
      </c>
      <c r="C172">
        <v>9182</v>
      </c>
      <c r="D172">
        <v>9775</v>
      </c>
      <c r="E172" s="2">
        <v>6.07</v>
      </c>
      <c r="F172">
        <v>93.93</v>
      </c>
      <c r="G172" t="s">
        <v>15</v>
      </c>
      <c r="H172" t="s">
        <v>16</v>
      </c>
      <c r="I172" t="s">
        <v>8</v>
      </c>
      <c r="J172" t="s">
        <v>7</v>
      </c>
    </row>
    <row r="173" spans="1:10" x14ac:dyDescent="0.25">
      <c r="A173" t="s">
        <v>173</v>
      </c>
      <c r="B173">
        <v>64</v>
      </c>
      <c r="C173">
        <v>613</v>
      </c>
      <c r="D173">
        <v>677</v>
      </c>
      <c r="E173">
        <v>9.4499999999999993</v>
      </c>
      <c r="F173">
        <v>90.55</v>
      </c>
      <c r="G173" t="s">
        <v>15</v>
      </c>
      <c r="H173" t="s">
        <v>16</v>
      </c>
      <c r="I173" t="s">
        <v>8</v>
      </c>
      <c r="J173" t="s">
        <v>7</v>
      </c>
    </row>
    <row r="174" spans="1:10" x14ac:dyDescent="0.25">
      <c r="A174" t="s">
        <v>84</v>
      </c>
      <c r="B174">
        <v>0</v>
      </c>
      <c r="C174">
        <v>1101</v>
      </c>
      <c r="D174">
        <v>1101</v>
      </c>
      <c r="E174" s="2">
        <v>0</v>
      </c>
      <c r="F174">
        <v>100</v>
      </c>
      <c r="G174" t="s">
        <v>15</v>
      </c>
      <c r="H174" t="s">
        <v>16</v>
      </c>
      <c r="I174" t="s">
        <v>6</v>
      </c>
      <c r="J174" t="s">
        <v>7</v>
      </c>
    </row>
    <row r="175" spans="1:10" x14ac:dyDescent="0.25">
      <c r="A175" t="s">
        <v>174</v>
      </c>
      <c r="B175">
        <v>0</v>
      </c>
      <c r="C175">
        <v>75</v>
      </c>
      <c r="D175">
        <v>75</v>
      </c>
      <c r="E175">
        <v>0</v>
      </c>
      <c r="F175">
        <v>100</v>
      </c>
      <c r="G175" t="s">
        <v>15</v>
      </c>
      <c r="H175" t="s">
        <v>16</v>
      </c>
      <c r="I175" t="s">
        <v>6</v>
      </c>
      <c r="J175" t="s">
        <v>7</v>
      </c>
    </row>
    <row r="176" spans="1:10" x14ac:dyDescent="0.25">
      <c r="A176" t="s">
        <v>85</v>
      </c>
      <c r="B176">
        <v>1420</v>
      </c>
      <c r="C176">
        <v>15686</v>
      </c>
      <c r="D176">
        <v>17106</v>
      </c>
      <c r="E176" s="2">
        <v>8.3000000000000007</v>
      </c>
      <c r="F176">
        <v>91.7</v>
      </c>
      <c r="G176" t="s">
        <v>15</v>
      </c>
      <c r="H176" t="s">
        <v>16</v>
      </c>
      <c r="I176" t="s">
        <v>8</v>
      </c>
      <c r="J176" t="s">
        <v>7</v>
      </c>
    </row>
    <row r="177" spans="1:10" x14ac:dyDescent="0.25">
      <c r="A177" t="s">
        <v>175</v>
      </c>
      <c r="B177">
        <v>123</v>
      </c>
      <c r="C177">
        <v>703</v>
      </c>
      <c r="D177">
        <v>826</v>
      </c>
      <c r="E177">
        <v>14.89</v>
      </c>
      <c r="F177">
        <v>85.11</v>
      </c>
      <c r="G177" t="s">
        <v>15</v>
      </c>
      <c r="H177" t="s">
        <v>16</v>
      </c>
      <c r="I177" t="s">
        <v>8</v>
      </c>
      <c r="J177" t="s">
        <v>7</v>
      </c>
    </row>
    <row r="178" spans="1:10" x14ac:dyDescent="0.25">
      <c r="A178" t="s">
        <v>86</v>
      </c>
      <c r="B178">
        <v>1</v>
      </c>
      <c r="C178">
        <v>807</v>
      </c>
      <c r="D178">
        <v>808</v>
      </c>
      <c r="E178" s="2">
        <v>0.12</v>
      </c>
      <c r="F178">
        <v>99.88</v>
      </c>
      <c r="G178" t="s">
        <v>15</v>
      </c>
      <c r="H178" t="s">
        <v>16</v>
      </c>
      <c r="I178" t="s">
        <v>6</v>
      </c>
      <c r="J178" t="s">
        <v>7</v>
      </c>
    </row>
    <row r="179" spans="1:10" x14ac:dyDescent="0.25">
      <c r="A179" t="s">
        <v>176</v>
      </c>
      <c r="B179">
        <v>1</v>
      </c>
      <c r="C179">
        <v>40</v>
      </c>
      <c r="D179">
        <v>41</v>
      </c>
      <c r="E179">
        <v>2.44</v>
      </c>
      <c r="F179">
        <v>97.56</v>
      </c>
      <c r="G179" t="s">
        <v>15</v>
      </c>
      <c r="H179" t="s">
        <v>16</v>
      </c>
      <c r="I179" t="s">
        <v>6</v>
      </c>
      <c r="J179" t="s">
        <v>7</v>
      </c>
    </row>
    <row r="180" spans="1:10" x14ac:dyDescent="0.25">
      <c r="A180" t="s">
        <v>87</v>
      </c>
      <c r="B180">
        <v>1659</v>
      </c>
      <c r="C180">
        <v>12416</v>
      </c>
      <c r="D180">
        <v>14075</v>
      </c>
      <c r="E180" s="2">
        <v>11.79</v>
      </c>
      <c r="F180">
        <v>88.21</v>
      </c>
      <c r="G180" t="s">
        <v>15</v>
      </c>
      <c r="H180" t="s">
        <v>16</v>
      </c>
      <c r="I180" t="s">
        <v>8</v>
      </c>
      <c r="J180" t="s">
        <v>7</v>
      </c>
    </row>
    <row r="181" spans="1:10" x14ac:dyDescent="0.25">
      <c r="A181" t="s">
        <v>177</v>
      </c>
      <c r="B181">
        <v>112</v>
      </c>
      <c r="C181">
        <v>501</v>
      </c>
      <c r="D181">
        <v>613</v>
      </c>
      <c r="E181">
        <v>18.27</v>
      </c>
      <c r="F181">
        <v>81.73</v>
      </c>
      <c r="G181" t="s">
        <v>15</v>
      </c>
      <c r="H181" t="s">
        <v>16</v>
      </c>
      <c r="I181" t="s">
        <v>8</v>
      </c>
      <c r="J181" t="s">
        <v>7</v>
      </c>
    </row>
    <row r="183" spans="1:10" x14ac:dyDescent="0.25">
      <c r="A183" t="s">
        <v>126</v>
      </c>
      <c r="B183">
        <f>B170+B174+B178</f>
        <v>2</v>
      </c>
      <c r="C183">
        <f t="shared" ref="C183:D183" si="18">C170+C174+C178</f>
        <v>2671</v>
      </c>
      <c r="D183" s="7">
        <f t="shared" si="18"/>
        <v>2673</v>
      </c>
    </row>
    <row r="184" spans="1:10" x14ac:dyDescent="0.25">
      <c r="A184" t="s">
        <v>127</v>
      </c>
      <c r="B184">
        <v>1</v>
      </c>
      <c r="C184" s="8">
        <f t="shared" ref="C184:D184" si="19">C183/3</f>
        <v>890.33333333333337</v>
      </c>
      <c r="D184" s="7">
        <f t="shared" si="19"/>
        <v>891</v>
      </c>
      <c r="E184" s="9">
        <f>(E170+E174+E178)/3</f>
        <v>8.3333333333333329E-2</v>
      </c>
      <c r="F184" s="9">
        <f>(F170+F174+F178)/3</f>
        <v>99.916666666666671</v>
      </c>
    </row>
    <row r="185" spans="1:10" x14ac:dyDescent="0.25">
      <c r="A185" t="s">
        <v>392</v>
      </c>
      <c r="B185">
        <f>ROUND(_xlfn.STDEV.S(B170,B174,B178),2)</f>
        <v>0.57999999999999996</v>
      </c>
      <c r="C185">
        <f t="shared" ref="C185:F185" si="20">ROUND(_xlfn.STDEV.S(C170,C174,C178),2)</f>
        <v>183.76</v>
      </c>
      <c r="D185">
        <f t="shared" si="20"/>
        <v>183.19</v>
      </c>
      <c r="E185">
        <f t="shared" si="20"/>
        <v>7.0000000000000007E-2</v>
      </c>
      <c r="F185">
        <f t="shared" si="20"/>
        <v>7.0000000000000007E-2</v>
      </c>
    </row>
    <row r="186" spans="1:10" x14ac:dyDescent="0.25">
      <c r="A186" t="s">
        <v>128</v>
      </c>
      <c r="B186">
        <f>B172+B176+B180</f>
        <v>3672</v>
      </c>
      <c r="C186">
        <f>C172+C176+C180</f>
        <v>37284</v>
      </c>
      <c r="D186" s="7">
        <f>D172+D176+D180</f>
        <v>40956</v>
      </c>
      <c r="E186" s="9"/>
      <c r="F186" s="9"/>
    </row>
    <row r="187" spans="1:10" x14ac:dyDescent="0.25">
      <c r="A187" t="s">
        <v>129</v>
      </c>
      <c r="B187">
        <f>B186/3</f>
        <v>1224</v>
      </c>
      <c r="C187">
        <f t="shared" ref="C187:D187" si="21">C186/3</f>
        <v>12428</v>
      </c>
      <c r="D187" s="7">
        <f t="shared" si="21"/>
        <v>13652</v>
      </c>
      <c r="E187" s="9">
        <f>(E172+E176+E180)/3</f>
        <v>8.7200000000000006</v>
      </c>
      <c r="F187" s="9">
        <f>(F172+F176+F180)/3</f>
        <v>91.279999999999987</v>
      </c>
    </row>
    <row r="188" spans="1:10" x14ac:dyDescent="0.25">
      <c r="A188" t="s">
        <v>393</v>
      </c>
      <c r="B188">
        <f>ROUND(_xlfn.STDEV.S(B172,B176,B180),2)</f>
        <v>559.38</v>
      </c>
      <c r="C188">
        <f>ROUND(_xlfn.STDEV.S(C172,C176,C180),2)</f>
        <v>3252.02</v>
      </c>
      <c r="D188">
        <f>ROUND(_xlfn.STDEV.S(D172,D176,D180),2)</f>
        <v>3683.76</v>
      </c>
      <c r="E188">
        <f>ROUND(_xlfn.STDEV.S(E172,E176,E180),2)</f>
        <v>2.88</v>
      </c>
      <c r="F188">
        <f>ROUND(_xlfn.STDEV.S(F172,F176,F180),2)</f>
        <v>2.88</v>
      </c>
    </row>
    <row r="190" spans="1:10" x14ac:dyDescent="0.25">
      <c r="B190" t="s">
        <v>24</v>
      </c>
      <c r="E190" s="2" t="s">
        <v>25</v>
      </c>
    </row>
    <row r="191" spans="1:10" x14ac:dyDescent="0.25">
      <c r="A191" s="4" t="s">
        <v>388</v>
      </c>
      <c r="B191" t="s">
        <v>27</v>
      </c>
      <c r="C191" t="s">
        <v>28</v>
      </c>
      <c r="D191" t="s">
        <v>0</v>
      </c>
      <c r="E191" t="s">
        <v>27</v>
      </c>
      <c r="F191" t="s">
        <v>28</v>
      </c>
      <c r="G191" t="s">
        <v>1</v>
      </c>
      <c r="H191" t="s">
        <v>2</v>
      </c>
      <c r="I191" t="s">
        <v>3</v>
      </c>
      <c r="J191" t="s">
        <v>26</v>
      </c>
    </row>
    <row r="193" spans="1:10" x14ac:dyDescent="0.25">
      <c r="A193" t="s">
        <v>88</v>
      </c>
      <c r="B193">
        <v>896</v>
      </c>
      <c r="C193">
        <v>3</v>
      </c>
      <c r="D193">
        <v>899</v>
      </c>
      <c r="E193" s="2">
        <v>99.67</v>
      </c>
      <c r="F193">
        <v>0.33</v>
      </c>
      <c r="G193" t="s">
        <v>17</v>
      </c>
      <c r="H193" t="s">
        <v>18</v>
      </c>
      <c r="I193" t="s">
        <v>6</v>
      </c>
      <c r="J193" t="s">
        <v>7</v>
      </c>
    </row>
    <row r="194" spans="1:10" x14ac:dyDescent="0.25">
      <c r="A194" t="s">
        <v>178</v>
      </c>
      <c r="B194">
        <v>16</v>
      </c>
      <c r="C194">
        <v>1</v>
      </c>
      <c r="D194">
        <v>17</v>
      </c>
      <c r="E194">
        <v>94.12</v>
      </c>
      <c r="F194">
        <v>5.88</v>
      </c>
      <c r="G194" t="s">
        <v>17</v>
      </c>
      <c r="H194" t="s">
        <v>18</v>
      </c>
      <c r="I194" t="s">
        <v>6</v>
      </c>
      <c r="J194" t="s">
        <v>7</v>
      </c>
    </row>
    <row r="195" spans="1:10" x14ac:dyDescent="0.25">
      <c r="A195" t="s">
        <v>89</v>
      </c>
      <c r="B195">
        <v>18515</v>
      </c>
      <c r="C195">
        <v>13</v>
      </c>
      <c r="D195">
        <v>18528</v>
      </c>
      <c r="E195" s="2">
        <v>99.93</v>
      </c>
      <c r="F195">
        <v>7.0000000000000007E-2</v>
      </c>
      <c r="G195" t="s">
        <v>17</v>
      </c>
      <c r="H195" t="s">
        <v>18</v>
      </c>
      <c r="I195" t="s">
        <v>8</v>
      </c>
      <c r="J195" t="s">
        <v>7</v>
      </c>
    </row>
    <row r="196" spans="1:10" x14ac:dyDescent="0.25">
      <c r="A196" t="s">
        <v>179</v>
      </c>
      <c r="B196">
        <v>447</v>
      </c>
      <c r="C196">
        <v>6</v>
      </c>
      <c r="D196">
        <v>453</v>
      </c>
      <c r="E196">
        <v>98.68</v>
      </c>
      <c r="F196">
        <v>1.32</v>
      </c>
      <c r="G196" t="s">
        <v>17</v>
      </c>
      <c r="H196" t="s">
        <v>18</v>
      </c>
      <c r="I196" t="s">
        <v>8</v>
      </c>
      <c r="J196" t="s">
        <v>7</v>
      </c>
    </row>
    <row r="197" spans="1:10" x14ac:dyDescent="0.25">
      <c r="A197" t="s">
        <v>90</v>
      </c>
      <c r="B197">
        <v>989</v>
      </c>
      <c r="C197">
        <v>1</v>
      </c>
      <c r="D197">
        <v>990</v>
      </c>
      <c r="E197" s="2">
        <v>99.9</v>
      </c>
      <c r="F197">
        <v>0.1</v>
      </c>
      <c r="G197" t="s">
        <v>17</v>
      </c>
      <c r="H197" t="s">
        <v>18</v>
      </c>
      <c r="I197" t="s">
        <v>6</v>
      </c>
      <c r="J197" t="s">
        <v>7</v>
      </c>
    </row>
    <row r="198" spans="1:10" x14ac:dyDescent="0.25">
      <c r="A198" t="s">
        <v>180</v>
      </c>
      <c r="B198">
        <v>17</v>
      </c>
      <c r="C198">
        <v>1</v>
      </c>
      <c r="D198">
        <v>18</v>
      </c>
      <c r="E198">
        <v>94.44</v>
      </c>
      <c r="F198">
        <v>5.56</v>
      </c>
      <c r="G198" t="s">
        <v>17</v>
      </c>
      <c r="H198" t="s">
        <v>18</v>
      </c>
      <c r="I198" t="s">
        <v>6</v>
      </c>
      <c r="J198" t="s">
        <v>7</v>
      </c>
    </row>
    <row r="199" spans="1:10" x14ac:dyDescent="0.25">
      <c r="A199" t="s">
        <v>91</v>
      </c>
      <c r="B199">
        <v>18302</v>
      </c>
      <c r="C199">
        <v>9</v>
      </c>
      <c r="D199">
        <v>18311</v>
      </c>
      <c r="E199" s="2">
        <v>99.95</v>
      </c>
      <c r="F199">
        <v>0.05</v>
      </c>
      <c r="G199" t="s">
        <v>17</v>
      </c>
      <c r="H199" t="s">
        <v>18</v>
      </c>
      <c r="I199" t="s">
        <v>8</v>
      </c>
      <c r="J199" t="s">
        <v>7</v>
      </c>
    </row>
    <row r="200" spans="1:10" x14ac:dyDescent="0.25">
      <c r="A200" t="s">
        <v>181</v>
      </c>
      <c r="B200">
        <v>483</v>
      </c>
      <c r="C200">
        <v>4</v>
      </c>
      <c r="D200">
        <v>487</v>
      </c>
      <c r="E200">
        <v>99.18</v>
      </c>
      <c r="F200">
        <v>0.82</v>
      </c>
      <c r="G200" t="s">
        <v>17</v>
      </c>
      <c r="H200" t="s">
        <v>18</v>
      </c>
      <c r="I200" t="s">
        <v>8</v>
      </c>
      <c r="J200" t="s">
        <v>7</v>
      </c>
    </row>
    <row r="201" spans="1:10" x14ac:dyDescent="0.25">
      <c r="A201" t="s">
        <v>92</v>
      </c>
      <c r="B201">
        <v>2235</v>
      </c>
      <c r="C201">
        <v>0</v>
      </c>
      <c r="D201">
        <v>2235</v>
      </c>
      <c r="E201" s="2">
        <v>100</v>
      </c>
      <c r="F201">
        <v>0</v>
      </c>
      <c r="G201" t="s">
        <v>17</v>
      </c>
      <c r="H201" t="s">
        <v>18</v>
      </c>
      <c r="I201" t="s">
        <v>6</v>
      </c>
      <c r="J201" t="s">
        <v>7</v>
      </c>
    </row>
    <row r="202" spans="1:10" x14ac:dyDescent="0.25">
      <c r="A202" t="s">
        <v>182</v>
      </c>
      <c r="B202">
        <v>65</v>
      </c>
      <c r="C202">
        <v>0</v>
      </c>
      <c r="D202">
        <v>65</v>
      </c>
      <c r="E202">
        <v>100</v>
      </c>
      <c r="F202">
        <v>0</v>
      </c>
      <c r="G202" t="s">
        <v>17</v>
      </c>
      <c r="H202" t="s">
        <v>18</v>
      </c>
      <c r="I202" t="s">
        <v>6</v>
      </c>
      <c r="J202" t="s">
        <v>7</v>
      </c>
    </row>
    <row r="203" spans="1:10" x14ac:dyDescent="0.25">
      <c r="A203" t="s">
        <v>93</v>
      </c>
      <c r="B203">
        <v>3344</v>
      </c>
      <c r="C203">
        <v>2</v>
      </c>
      <c r="D203">
        <v>3346</v>
      </c>
      <c r="E203" s="2">
        <v>99.94</v>
      </c>
      <c r="F203">
        <v>0.06</v>
      </c>
      <c r="G203" t="s">
        <v>17</v>
      </c>
      <c r="H203" t="s">
        <v>18</v>
      </c>
      <c r="I203" t="s">
        <v>8</v>
      </c>
      <c r="J203" t="s">
        <v>7</v>
      </c>
    </row>
    <row r="204" spans="1:10" x14ac:dyDescent="0.25">
      <c r="A204" t="s">
        <v>183</v>
      </c>
      <c r="B204">
        <v>109</v>
      </c>
      <c r="C204">
        <v>2</v>
      </c>
      <c r="D204">
        <v>111</v>
      </c>
      <c r="E204">
        <v>98.2</v>
      </c>
      <c r="F204">
        <v>1.8</v>
      </c>
      <c r="G204" t="s">
        <v>17</v>
      </c>
      <c r="H204" t="s">
        <v>18</v>
      </c>
      <c r="I204" t="s">
        <v>8</v>
      </c>
      <c r="J204" t="s">
        <v>7</v>
      </c>
    </row>
    <row r="205" spans="1:10" x14ac:dyDescent="0.25">
      <c r="A205" t="s">
        <v>94</v>
      </c>
      <c r="B205">
        <v>1392</v>
      </c>
      <c r="C205">
        <v>0</v>
      </c>
      <c r="D205">
        <v>1392</v>
      </c>
      <c r="E205" s="2">
        <v>100</v>
      </c>
      <c r="F205">
        <v>0</v>
      </c>
      <c r="G205" t="s">
        <v>17</v>
      </c>
      <c r="H205" t="s">
        <v>18</v>
      </c>
      <c r="I205" t="s">
        <v>6</v>
      </c>
      <c r="J205" t="s">
        <v>7</v>
      </c>
    </row>
    <row r="206" spans="1:10" x14ac:dyDescent="0.25">
      <c r="A206" t="s">
        <v>184</v>
      </c>
      <c r="B206">
        <v>36</v>
      </c>
      <c r="C206">
        <v>0</v>
      </c>
      <c r="D206">
        <v>36</v>
      </c>
      <c r="E206">
        <v>100</v>
      </c>
      <c r="F206">
        <v>0</v>
      </c>
      <c r="G206" t="s">
        <v>17</v>
      </c>
      <c r="H206" t="s">
        <v>18</v>
      </c>
      <c r="I206" t="s">
        <v>6</v>
      </c>
      <c r="J206" t="s">
        <v>7</v>
      </c>
    </row>
    <row r="207" spans="1:10" x14ac:dyDescent="0.25">
      <c r="A207" t="s">
        <v>95</v>
      </c>
      <c r="B207">
        <v>14406</v>
      </c>
      <c r="C207">
        <v>8</v>
      </c>
      <c r="D207">
        <v>14414</v>
      </c>
      <c r="E207" s="2">
        <v>99.94</v>
      </c>
      <c r="F207">
        <v>0.06</v>
      </c>
      <c r="G207" t="s">
        <v>17</v>
      </c>
      <c r="H207" t="s">
        <v>18</v>
      </c>
      <c r="I207" t="s">
        <v>8</v>
      </c>
      <c r="J207" t="s">
        <v>7</v>
      </c>
    </row>
    <row r="208" spans="1:10" x14ac:dyDescent="0.25">
      <c r="A208" t="s">
        <v>185</v>
      </c>
      <c r="B208">
        <v>465</v>
      </c>
      <c r="C208">
        <v>5</v>
      </c>
      <c r="D208">
        <v>470</v>
      </c>
      <c r="E208">
        <v>98.94</v>
      </c>
      <c r="F208">
        <v>1.06</v>
      </c>
      <c r="G208" t="s">
        <v>17</v>
      </c>
      <c r="H208" t="s">
        <v>18</v>
      </c>
      <c r="I208" t="s">
        <v>8</v>
      </c>
      <c r="J208" t="s">
        <v>7</v>
      </c>
    </row>
    <row r="210" spans="1:10" x14ac:dyDescent="0.25">
      <c r="A210" t="s">
        <v>126</v>
      </c>
      <c r="B210">
        <f>B193+B197+B201+B205</f>
        <v>5512</v>
      </c>
      <c r="C210">
        <f>C193+C197+C201+C205</f>
        <v>4</v>
      </c>
      <c r="D210">
        <f>D193+D197+D201+D205</f>
        <v>5516</v>
      </c>
    </row>
    <row r="211" spans="1:10" x14ac:dyDescent="0.25">
      <c r="A211" t="s">
        <v>127</v>
      </c>
      <c r="B211">
        <f>B210/4</f>
        <v>1378</v>
      </c>
      <c r="C211">
        <f t="shared" ref="C211:D211" si="22">C210/4</f>
        <v>1</v>
      </c>
      <c r="D211">
        <f t="shared" si="22"/>
        <v>1379</v>
      </c>
      <c r="E211" s="9">
        <f>(E193+E197+E201+E205)/4</f>
        <v>99.892499999999998</v>
      </c>
      <c r="F211" s="9">
        <f>(F193+F197+F201+F205)/4</f>
        <v>0.10750000000000001</v>
      </c>
    </row>
    <row r="212" spans="1:10" x14ac:dyDescent="0.25">
      <c r="A212" t="s">
        <v>392</v>
      </c>
      <c r="B212">
        <f>ROUND(_xlfn.STDEV.S(B193,B197,B201,B205),2)</f>
        <v>610.54</v>
      </c>
      <c r="C212">
        <f t="shared" ref="C212:F212" si="23">ROUND(_xlfn.STDEV.S(C193,C197,C201,C205),2)</f>
        <v>1.41</v>
      </c>
      <c r="D212">
        <f t="shared" si="23"/>
        <v>609.54</v>
      </c>
      <c r="E212">
        <f t="shared" si="23"/>
        <v>0.16</v>
      </c>
      <c r="F212">
        <f t="shared" si="23"/>
        <v>0.16</v>
      </c>
    </row>
    <row r="213" spans="1:10" x14ac:dyDescent="0.25">
      <c r="A213" t="s">
        <v>128</v>
      </c>
      <c r="B213">
        <f>B195+B199+B203+B207</f>
        <v>54567</v>
      </c>
      <c r="C213">
        <f>C195+C199+C203+C207</f>
        <v>32</v>
      </c>
      <c r="D213">
        <f>D195+D199+D203+D207</f>
        <v>54599</v>
      </c>
      <c r="E213" s="3"/>
      <c r="F213" s="1"/>
    </row>
    <row r="214" spans="1:10" x14ac:dyDescent="0.25">
      <c r="A214" t="s">
        <v>129</v>
      </c>
      <c r="B214">
        <f>B213/4</f>
        <v>13641.75</v>
      </c>
      <c r="C214">
        <f t="shared" ref="C214:D214" si="24">C213/4</f>
        <v>8</v>
      </c>
      <c r="D214">
        <f t="shared" si="24"/>
        <v>13649.75</v>
      </c>
      <c r="E214" s="3">
        <f>(E195+E199+E203+E207)/4</f>
        <v>99.94</v>
      </c>
      <c r="F214" s="3">
        <f>(F195+F199+F203+F207)/4</f>
        <v>0.06</v>
      </c>
    </row>
    <row r="215" spans="1:10" x14ac:dyDescent="0.25">
      <c r="A215" t="s">
        <v>393</v>
      </c>
      <c r="B215">
        <f>ROUND(_xlfn.STDEV.S(B195,B199,B203,B207),2)</f>
        <v>7120.26</v>
      </c>
      <c r="C215">
        <f>ROUND(_xlfn.STDEV.S(C195,C199,C203,C207),2)</f>
        <v>4.55</v>
      </c>
      <c r="D215">
        <f>ROUND(_xlfn.STDEV.S(D195,D199,D203,D207),2)</f>
        <v>7124.51</v>
      </c>
      <c r="E215">
        <f>ROUND(_xlfn.STDEV.S(E195,E199,E203,E207),2)</f>
        <v>0.01</v>
      </c>
      <c r="F215">
        <f>ROUND(_xlfn.STDEV.S(F195,F199,F203,F207),2)</f>
        <v>0.01</v>
      </c>
    </row>
    <row r="216" spans="1:10" x14ac:dyDescent="0.25">
      <c r="E216" s="1"/>
      <c r="F216" s="1"/>
    </row>
    <row r="217" spans="1:10" x14ac:dyDescent="0.25">
      <c r="B217" t="s">
        <v>24</v>
      </c>
      <c r="E217" s="2" t="s">
        <v>25</v>
      </c>
    </row>
    <row r="218" spans="1:10" x14ac:dyDescent="0.25">
      <c r="A218" s="4" t="s">
        <v>390</v>
      </c>
      <c r="B218" t="s">
        <v>27</v>
      </c>
      <c r="C218" t="s">
        <v>28</v>
      </c>
      <c r="D218" t="s">
        <v>0</v>
      </c>
      <c r="E218" t="s">
        <v>27</v>
      </c>
      <c r="F218" t="s">
        <v>28</v>
      </c>
      <c r="G218" t="s">
        <v>1</v>
      </c>
      <c r="H218" t="s">
        <v>2</v>
      </c>
      <c r="I218" t="s">
        <v>3</v>
      </c>
      <c r="J218" t="s">
        <v>26</v>
      </c>
    </row>
    <row r="219" spans="1:10" x14ac:dyDescent="0.25">
      <c r="E219" s="1"/>
      <c r="F219" s="1"/>
    </row>
    <row r="220" spans="1:10" x14ac:dyDescent="0.25">
      <c r="A220" t="s">
        <v>96</v>
      </c>
      <c r="B220">
        <v>507</v>
      </c>
      <c r="C220">
        <v>1</v>
      </c>
      <c r="D220">
        <v>508</v>
      </c>
      <c r="E220" s="1">
        <v>99.8</v>
      </c>
      <c r="F220" s="1">
        <v>0.2</v>
      </c>
      <c r="G220" t="s">
        <v>17</v>
      </c>
      <c r="H220" t="s">
        <v>18</v>
      </c>
      <c r="I220" t="s">
        <v>6</v>
      </c>
      <c r="J220" t="s">
        <v>7</v>
      </c>
    </row>
    <row r="221" spans="1:10" x14ac:dyDescent="0.25">
      <c r="A221" t="s">
        <v>186</v>
      </c>
      <c r="B221">
        <v>41</v>
      </c>
      <c r="C221">
        <v>1</v>
      </c>
      <c r="D221">
        <v>42</v>
      </c>
      <c r="E221" s="1">
        <v>97.62</v>
      </c>
      <c r="F221" s="1">
        <v>2.38</v>
      </c>
      <c r="G221" t="s">
        <v>17</v>
      </c>
      <c r="H221" t="s">
        <v>18</v>
      </c>
      <c r="I221" t="s">
        <v>6</v>
      </c>
      <c r="J221" t="s">
        <v>7</v>
      </c>
    </row>
    <row r="222" spans="1:10" x14ac:dyDescent="0.25">
      <c r="A222" t="s">
        <v>97</v>
      </c>
      <c r="B222">
        <v>11710</v>
      </c>
      <c r="C222">
        <v>7</v>
      </c>
      <c r="D222">
        <v>11717</v>
      </c>
      <c r="E222" s="1">
        <v>99.94</v>
      </c>
      <c r="F222" s="1">
        <v>0.06</v>
      </c>
      <c r="G222" t="s">
        <v>17</v>
      </c>
      <c r="H222" t="s">
        <v>18</v>
      </c>
      <c r="I222" t="s">
        <v>8</v>
      </c>
      <c r="J222" t="s">
        <v>7</v>
      </c>
    </row>
    <row r="223" spans="1:10" x14ac:dyDescent="0.25">
      <c r="A223" t="s">
        <v>187</v>
      </c>
      <c r="B223">
        <v>204</v>
      </c>
      <c r="C223">
        <v>2</v>
      </c>
      <c r="D223">
        <v>206</v>
      </c>
      <c r="E223" s="1">
        <v>99.03</v>
      </c>
      <c r="F223" s="1">
        <v>0.97</v>
      </c>
      <c r="G223" t="s">
        <v>17</v>
      </c>
      <c r="H223" t="s">
        <v>18</v>
      </c>
      <c r="I223" t="s">
        <v>8</v>
      </c>
      <c r="J223" t="s">
        <v>7</v>
      </c>
    </row>
    <row r="224" spans="1:10" x14ac:dyDescent="0.25">
      <c r="E224" s="1"/>
      <c r="F224" s="1"/>
    </row>
    <row r="225" spans="1:10" x14ac:dyDescent="0.25">
      <c r="B225" t="s">
        <v>24</v>
      </c>
      <c r="E225" s="2" t="s">
        <v>25</v>
      </c>
    </row>
    <row r="226" spans="1:10" x14ac:dyDescent="0.25">
      <c r="A226" s="4" t="s">
        <v>391</v>
      </c>
      <c r="B226" t="s">
        <v>27</v>
      </c>
      <c r="C226" t="s">
        <v>28</v>
      </c>
      <c r="D226" s="7" t="s">
        <v>0</v>
      </c>
      <c r="E226" t="s">
        <v>27</v>
      </c>
      <c r="F226" t="s">
        <v>28</v>
      </c>
      <c r="G226" t="s">
        <v>1</v>
      </c>
      <c r="H226" t="s">
        <v>2</v>
      </c>
      <c r="I226" t="s">
        <v>3</v>
      </c>
      <c r="J226" t="s">
        <v>26</v>
      </c>
    </row>
    <row r="227" spans="1:10" x14ac:dyDescent="0.25">
      <c r="D227" s="7"/>
    </row>
    <row r="228" spans="1:10" x14ac:dyDescent="0.25">
      <c r="A228" t="s">
        <v>98</v>
      </c>
      <c r="B228">
        <v>0</v>
      </c>
      <c r="C228">
        <v>614</v>
      </c>
      <c r="D228" s="7">
        <v>614</v>
      </c>
      <c r="E228" s="3">
        <v>0</v>
      </c>
      <c r="F228" s="1">
        <v>100</v>
      </c>
      <c r="G228" t="s">
        <v>19</v>
      </c>
      <c r="H228" t="s">
        <v>20</v>
      </c>
      <c r="I228" t="s">
        <v>6</v>
      </c>
      <c r="J228" t="s">
        <v>7</v>
      </c>
    </row>
    <row r="229" spans="1:10" x14ac:dyDescent="0.25">
      <c r="A229" t="s">
        <v>188</v>
      </c>
      <c r="B229">
        <v>0</v>
      </c>
      <c r="C229">
        <v>9</v>
      </c>
      <c r="D229" s="7">
        <v>9</v>
      </c>
      <c r="E229" s="1">
        <v>0</v>
      </c>
      <c r="F229" s="1">
        <v>100</v>
      </c>
      <c r="G229" t="s">
        <v>19</v>
      </c>
      <c r="H229" t="s">
        <v>20</v>
      </c>
      <c r="I229" t="s">
        <v>6</v>
      </c>
      <c r="J229" t="s">
        <v>7</v>
      </c>
    </row>
    <row r="230" spans="1:10" x14ac:dyDescent="0.25">
      <c r="A230" t="s">
        <v>99</v>
      </c>
      <c r="B230">
        <v>12</v>
      </c>
      <c r="C230">
        <v>15804</v>
      </c>
      <c r="D230" s="7">
        <v>15816</v>
      </c>
      <c r="E230" s="3">
        <v>0.08</v>
      </c>
      <c r="F230" s="1">
        <v>99.92</v>
      </c>
      <c r="G230" t="s">
        <v>19</v>
      </c>
      <c r="H230" t="s">
        <v>20</v>
      </c>
      <c r="I230" t="s">
        <v>8</v>
      </c>
      <c r="J230" t="s">
        <v>7</v>
      </c>
    </row>
    <row r="231" spans="1:10" x14ac:dyDescent="0.25">
      <c r="A231" t="s">
        <v>189</v>
      </c>
      <c r="B231">
        <v>4</v>
      </c>
      <c r="C231">
        <v>634</v>
      </c>
      <c r="D231" s="7">
        <v>638</v>
      </c>
      <c r="E231" s="1">
        <v>0.63</v>
      </c>
      <c r="F231" s="1">
        <v>99.37</v>
      </c>
      <c r="G231" t="s">
        <v>19</v>
      </c>
      <c r="H231" t="s">
        <v>20</v>
      </c>
      <c r="I231" t="s">
        <v>8</v>
      </c>
      <c r="J231" t="s">
        <v>7</v>
      </c>
    </row>
    <row r="233" spans="1:10" x14ac:dyDescent="0.25">
      <c r="B233" t="s">
        <v>24</v>
      </c>
      <c r="E233" s="2" t="s">
        <v>25</v>
      </c>
    </row>
    <row r="234" spans="1:10" x14ac:dyDescent="0.25">
      <c r="A234" s="4" t="s">
        <v>387</v>
      </c>
      <c r="B234" t="s">
        <v>27</v>
      </c>
      <c r="C234" t="s">
        <v>28</v>
      </c>
      <c r="D234" t="s">
        <v>0</v>
      </c>
      <c r="E234" t="s">
        <v>27</v>
      </c>
      <c r="F234" t="s">
        <v>28</v>
      </c>
      <c r="G234" t="s">
        <v>1</v>
      </c>
      <c r="H234" t="s">
        <v>2</v>
      </c>
      <c r="I234" t="s">
        <v>3</v>
      </c>
      <c r="J234" t="s">
        <v>26</v>
      </c>
    </row>
    <row r="236" spans="1:10" x14ac:dyDescent="0.25">
      <c r="A236" t="s">
        <v>100</v>
      </c>
      <c r="B236">
        <v>3415</v>
      </c>
      <c r="C236">
        <v>0</v>
      </c>
      <c r="D236">
        <v>3415</v>
      </c>
      <c r="E236" s="2">
        <v>100</v>
      </c>
      <c r="F236">
        <v>0</v>
      </c>
      <c r="G236" t="s">
        <v>21</v>
      </c>
      <c r="H236" t="s">
        <v>22</v>
      </c>
      <c r="I236" t="s">
        <v>6</v>
      </c>
      <c r="J236" t="s">
        <v>7</v>
      </c>
    </row>
    <row r="237" spans="1:10" x14ac:dyDescent="0.25">
      <c r="A237" t="s">
        <v>190</v>
      </c>
      <c r="B237">
        <v>130</v>
      </c>
      <c r="C237">
        <v>0</v>
      </c>
      <c r="D237">
        <v>130</v>
      </c>
      <c r="E237">
        <v>100</v>
      </c>
      <c r="F237">
        <v>0</v>
      </c>
      <c r="G237" t="s">
        <v>21</v>
      </c>
      <c r="H237" t="s">
        <v>22</v>
      </c>
      <c r="I237" t="s">
        <v>6</v>
      </c>
      <c r="J237" t="s">
        <v>7</v>
      </c>
    </row>
    <row r="238" spans="1:10" x14ac:dyDescent="0.25">
      <c r="A238" t="s">
        <v>101</v>
      </c>
      <c r="B238">
        <v>24602</v>
      </c>
      <c r="C238">
        <v>12</v>
      </c>
      <c r="D238">
        <v>24614</v>
      </c>
      <c r="E238" s="2">
        <v>99.95</v>
      </c>
      <c r="F238">
        <v>0.05</v>
      </c>
      <c r="G238" t="s">
        <v>21</v>
      </c>
      <c r="H238" t="s">
        <v>22</v>
      </c>
      <c r="I238" t="s">
        <v>8</v>
      </c>
      <c r="J238" t="s">
        <v>7</v>
      </c>
    </row>
    <row r="239" spans="1:10" x14ac:dyDescent="0.25">
      <c r="A239" t="s">
        <v>191</v>
      </c>
      <c r="B239">
        <v>458</v>
      </c>
      <c r="C239">
        <v>5</v>
      </c>
      <c r="D239">
        <v>463</v>
      </c>
      <c r="E239">
        <v>98.92</v>
      </c>
      <c r="F239">
        <v>1.08</v>
      </c>
      <c r="G239" t="s">
        <v>21</v>
      </c>
      <c r="H239" t="s">
        <v>22</v>
      </c>
      <c r="I239" t="s">
        <v>8</v>
      </c>
      <c r="J239" t="s">
        <v>7</v>
      </c>
    </row>
    <row r="240" spans="1:10" x14ac:dyDescent="0.25">
      <c r="A240" t="s">
        <v>102</v>
      </c>
      <c r="B240">
        <v>2502</v>
      </c>
      <c r="C240">
        <v>1</v>
      </c>
      <c r="D240">
        <v>2503</v>
      </c>
      <c r="E240" s="2">
        <v>99.96</v>
      </c>
      <c r="F240">
        <v>0.04</v>
      </c>
      <c r="G240" t="s">
        <v>21</v>
      </c>
      <c r="H240" t="s">
        <v>22</v>
      </c>
      <c r="I240" t="s">
        <v>6</v>
      </c>
      <c r="J240" t="s">
        <v>7</v>
      </c>
    </row>
    <row r="241" spans="1:10" x14ac:dyDescent="0.25">
      <c r="A241" t="s">
        <v>192</v>
      </c>
      <c r="B241">
        <v>127</v>
      </c>
      <c r="C241">
        <v>1</v>
      </c>
      <c r="D241">
        <v>128</v>
      </c>
      <c r="E241">
        <v>99.22</v>
      </c>
      <c r="F241">
        <v>0.78</v>
      </c>
      <c r="G241" t="s">
        <v>21</v>
      </c>
      <c r="H241" t="s">
        <v>22</v>
      </c>
      <c r="I241" t="s">
        <v>6</v>
      </c>
      <c r="J241" t="s">
        <v>7</v>
      </c>
    </row>
    <row r="242" spans="1:10" x14ac:dyDescent="0.25">
      <c r="A242" t="s">
        <v>103</v>
      </c>
      <c r="B242">
        <v>16109</v>
      </c>
      <c r="C242">
        <v>6</v>
      </c>
      <c r="D242">
        <v>16115</v>
      </c>
      <c r="E242" s="2">
        <v>99.96</v>
      </c>
      <c r="F242">
        <v>0.04</v>
      </c>
      <c r="G242" t="s">
        <v>21</v>
      </c>
      <c r="H242" t="s">
        <v>22</v>
      </c>
      <c r="I242" t="s">
        <v>8</v>
      </c>
      <c r="J242" t="s">
        <v>7</v>
      </c>
    </row>
    <row r="243" spans="1:10" x14ac:dyDescent="0.25">
      <c r="A243" t="s">
        <v>193</v>
      </c>
      <c r="B243">
        <v>253</v>
      </c>
      <c r="C243">
        <v>1</v>
      </c>
      <c r="D243">
        <v>254</v>
      </c>
      <c r="E243">
        <v>99.61</v>
      </c>
      <c r="F243">
        <v>0.39</v>
      </c>
      <c r="G243" t="s">
        <v>21</v>
      </c>
      <c r="H243" t="s">
        <v>22</v>
      </c>
      <c r="I243" t="s">
        <v>8</v>
      </c>
      <c r="J243" t="s">
        <v>7</v>
      </c>
    </row>
    <row r="244" spans="1:10" x14ac:dyDescent="0.25">
      <c r="A244" t="s">
        <v>104</v>
      </c>
      <c r="B244">
        <v>4941</v>
      </c>
      <c r="C244">
        <v>0</v>
      </c>
      <c r="D244">
        <v>4941</v>
      </c>
      <c r="E244" s="2">
        <v>100</v>
      </c>
      <c r="F244">
        <v>0</v>
      </c>
      <c r="G244" t="s">
        <v>21</v>
      </c>
      <c r="H244" t="s">
        <v>22</v>
      </c>
      <c r="I244" t="s">
        <v>6</v>
      </c>
      <c r="J244" t="s">
        <v>7</v>
      </c>
    </row>
    <row r="245" spans="1:10" x14ac:dyDescent="0.25">
      <c r="A245" t="s">
        <v>194</v>
      </c>
      <c r="B245">
        <v>119</v>
      </c>
      <c r="C245">
        <v>0</v>
      </c>
      <c r="D245">
        <v>119</v>
      </c>
      <c r="E245">
        <v>100</v>
      </c>
      <c r="F245">
        <v>0</v>
      </c>
      <c r="G245" t="s">
        <v>21</v>
      </c>
      <c r="H245" t="s">
        <v>22</v>
      </c>
      <c r="I245" t="s">
        <v>6</v>
      </c>
      <c r="J245" t="s">
        <v>7</v>
      </c>
    </row>
    <row r="246" spans="1:10" x14ac:dyDescent="0.25">
      <c r="A246" t="s">
        <v>105</v>
      </c>
      <c r="B246">
        <v>16830</v>
      </c>
      <c r="C246">
        <v>12</v>
      </c>
      <c r="D246">
        <v>16842</v>
      </c>
      <c r="E246" s="2">
        <v>99.93</v>
      </c>
      <c r="F246">
        <v>7.0000000000000007E-2</v>
      </c>
      <c r="G246" t="s">
        <v>21</v>
      </c>
      <c r="H246" t="s">
        <v>22</v>
      </c>
      <c r="I246" t="s">
        <v>8</v>
      </c>
      <c r="J246" t="s">
        <v>7</v>
      </c>
    </row>
    <row r="247" spans="1:10" x14ac:dyDescent="0.25">
      <c r="A247" t="s">
        <v>195</v>
      </c>
      <c r="B247">
        <v>298</v>
      </c>
      <c r="C247">
        <v>3</v>
      </c>
      <c r="D247">
        <v>301</v>
      </c>
      <c r="E247">
        <v>99</v>
      </c>
      <c r="F247">
        <v>1</v>
      </c>
      <c r="G247" t="s">
        <v>21</v>
      </c>
      <c r="H247" t="s">
        <v>22</v>
      </c>
      <c r="I247" t="s">
        <v>8</v>
      </c>
      <c r="J247" t="s">
        <v>7</v>
      </c>
    </row>
    <row r="249" spans="1:10" x14ac:dyDescent="0.25">
      <c r="A249" t="s">
        <v>126</v>
      </c>
      <c r="B249">
        <f>B236+B240+B244</f>
        <v>10858</v>
      </c>
      <c r="C249">
        <f t="shared" ref="C249:D249" si="25">C236+C240+C244</f>
        <v>1</v>
      </c>
      <c r="D249" s="7">
        <f t="shared" si="25"/>
        <v>10859</v>
      </c>
    </row>
    <row r="250" spans="1:10" x14ac:dyDescent="0.25">
      <c r="A250" t="s">
        <v>127</v>
      </c>
      <c r="B250" s="8">
        <f>B249/3</f>
        <v>3619.3333333333335</v>
      </c>
      <c r="C250" s="8">
        <f t="shared" ref="C250:D250" si="26">C249/3</f>
        <v>0.33333333333333331</v>
      </c>
      <c r="D250" s="10">
        <f t="shared" si="26"/>
        <v>3619.6666666666665</v>
      </c>
      <c r="E250" s="9">
        <f>(E236+E240+E244)/3</f>
        <v>99.986666666666665</v>
      </c>
      <c r="F250" s="9">
        <f>(F236+F240+F244)/3</f>
        <v>1.3333333333333334E-2</v>
      </c>
    </row>
    <row r="251" spans="1:10" x14ac:dyDescent="0.25">
      <c r="A251" t="s">
        <v>392</v>
      </c>
      <c r="B251" s="8">
        <f>ROUND(_xlfn.STDEV.S(B236,B240,B244),2)</f>
        <v>1232.27</v>
      </c>
      <c r="C251" s="8">
        <f t="shared" ref="C251:F251" si="27">ROUND(_xlfn.STDEV.S(C236,C240,C244),2)</f>
        <v>0.57999999999999996</v>
      </c>
      <c r="D251" s="8">
        <f t="shared" si="27"/>
        <v>1231.82</v>
      </c>
      <c r="E251" s="8">
        <f t="shared" si="27"/>
        <v>0.02</v>
      </c>
      <c r="F251" s="8">
        <f t="shared" si="27"/>
        <v>0.02</v>
      </c>
    </row>
    <row r="252" spans="1:10" x14ac:dyDescent="0.25">
      <c r="A252" t="s">
        <v>128</v>
      </c>
      <c r="B252">
        <f>B238+B242+B246</f>
        <v>57541</v>
      </c>
      <c r="C252">
        <f>C238+C242+C246</f>
        <v>30</v>
      </c>
      <c r="D252" s="7">
        <f>D238+D242+D246</f>
        <v>57571</v>
      </c>
      <c r="E252" s="9"/>
      <c r="F252" s="9"/>
    </row>
    <row r="253" spans="1:10" x14ac:dyDescent="0.25">
      <c r="A253" t="s">
        <v>129</v>
      </c>
      <c r="B253" s="8">
        <f>B252/3</f>
        <v>19180.333333333332</v>
      </c>
      <c r="C253">
        <f t="shared" ref="C253:D253" si="28">C252/3</f>
        <v>10</v>
      </c>
      <c r="D253" s="10">
        <f t="shared" si="28"/>
        <v>19190.333333333332</v>
      </c>
      <c r="E253" s="9">
        <f>(E238+E242+E246)/3</f>
        <v>99.946666666666673</v>
      </c>
      <c r="F253" s="9">
        <f>(F238+F242+F246)/3</f>
        <v>5.3333333333333337E-2</v>
      </c>
    </row>
    <row r="254" spans="1:10" x14ac:dyDescent="0.25">
      <c r="A254" t="s">
        <v>393</v>
      </c>
      <c r="B254" s="8">
        <f>ROUND(_xlfn.STDEV.S(B238,B242,B246),2)</f>
        <v>4709.12</v>
      </c>
      <c r="C254" s="8">
        <f>ROUND(_xlfn.STDEV.S(C238,C242,C246),2)</f>
        <v>3.46</v>
      </c>
      <c r="D254" s="8">
        <f>ROUND(_xlfn.STDEV.S(D238,D242,D246),2)</f>
        <v>4711.08</v>
      </c>
      <c r="E254" s="8">
        <f>ROUND(_xlfn.STDEV.S(E238,E242,E246),2)</f>
        <v>0.02</v>
      </c>
      <c r="F254" s="8">
        <f>ROUND(_xlfn.STDEV.S(F238,F242,F246),2)</f>
        <v>0.02</v>
      </c>
    </row>
    <row r="255" spans="1:10" x14ac:dyDescent="0.25">
      <c r="D255" s="7"/>
      <c r="E255" s="3"/>
      <c r="F255" s="3"/>
    </row>
    <row r="256" spans="1:10" x14ac:dyDescent="0.25">
      <c r="B256" t="s">
        <v>24</v>
      </c>
      <c r="G256" s="2" t="s">
        <v>25</v>
      </c>
    </row>
    <row r="257" spans="1:13" x14ac:dyDescent="0.25">
      <c r="A257" s="4" t="s">
        <v>386</v>
      </c>
      <c r="B257" t="s">
        <v>206</v>
      </c>
      <c r="C257" t="s">
        <v>207</v>
      </c>
      <c r="D257" t="s">
        <v>208</v>
      </c>
      <c r="E257" s="2" t="s">
        <v>28</v>
      </c>
      <c r="F257" s="2" t="s">
        <v>0</v>
      </c>
      <c r="G257" t="s">
        <v>206</v>
      </c>
      <c r="H257" t="s">
        <v>207</v>
      </c>
      <c r="I257" s="2" t="s">
        <v>28</v>
      </c>
      <c r="J257" t="s">
        <v>1</v>
      </c>
      <c r="K257" t="s">
        <v>2</v>
      </c>
      <c r="L257" t="s">
        <v>3</v>
      </c>
      <c r="M257" t="s">
        <v>26</v>
      </c>
    </row>
    <row r="258" spans="1:13" x14ac:dyDescent="0.25">
      <c r="F258" s="2"/>
      <c r="G258" s="2"/>
      <c r="H258" s="2"/>
      <c r="I258" s="2"/>
    </row>
    <row r="259" spans="1:13" x14ac:dyDescent="0.25">
      <c r="A259" t="s">
        <v>106</v>
      </c>
      <c r="B259">
        <v>25</v>
      </c>
      <c r="C259">
        <v>1890</v>
      </c>
      <c r="D259">
        <f>B259+C259</f>
        <v>1915</v>
      </c>
      <c r="E259">
        <v>1</v>
      </c>
      <c r="F259">
        <f t="shared" ref="F259:F278" si="29">B259+C259+E259</f>
        <v>1916</v>
      </c>
      <c r="G259">
        <v>1.3</v>
      </c>
      <c r="H259">
        <v>98.64</v>
      </c>
      <c r="I259">
        <v>0.05</v>
      </c>
      <c r="J259" t="s">
        <v>14</v>
      </c>
      <c r="K259" t="s">
        <v>5</v>
      </c>
      <c r="L259" t="s">
        <v>6</v>
      </c>
      <c r="M259" t="s">
        <v>7</v>
      </c>
    </row>
    <row r="260" spans="1:13" x14ac:dyDescent="0.25">
      <c r="A260" t="s">
        <v>196</v>
      </c>
      <c r="B260">
        <v>4</v>
      </c>
      <c r="C260">
        <v>57</v>
      </c>
      <c r="D260">
        <f t="shared" ref="D260:D278" si="30">B260+C260</f>
        <v>61</v>
      </c>
      <c r="E260">
        <v>1</v>
      </c>
      <c r="F260">
        <f t="shared" si="29"/>
        <v>62</v>
      </c>
      <c r="G260">
        <v>6.45</v>
      </c>
      <c r="H260">
        <v>91.94</v>
      </c>
      <c r="I260">
        <v>1.61</v>
      </c>
      <c r="J260" t="s">
        <v>14</v>
      </c>
      <c r="K260" t="s">
        <v>5</v>
      </c>
      <c r="L260" t="s">
        <v>6</v>
      </c>
      <c r="M260" t="s">
        <v>7</v>
      </c>
    </row>
    <row r="261" spans="1:13" x14ac:dyDescent="0.25">
      <c r="A261" t="s">
        <v>107</v>
      </c>
      <c r="B261">
        <v>4303</v>
      </c>
      <c r="C261">
        <v>12619</v>
      </c>
      <c r="D261">
        <f t="shared" si="30"/>
        <v>16922</v>
      </c>
      <c r="E261">
        <v>3</v>
      </c>
      <c r="F261">
        <f t="shared" si="29"/>
        <v>16925</v>
      </c>
      <c r="G261">
        <v>25.42</v>
      </c>
      <c r="H261">
        <v>74.56</v>
      </c>
      <c r="I261">
        <v>0.02</v>
      </c>
      <c r="J261" t="s">
        <v>14</v>
      </c>
      <c r="K261" t="s">
        <v>5</v>
      </c>
      <c r="L261" t="s">
        <v>8</v>
      </c>
      <c r="M261" t="s">
        <v>7</v>
      </c>
    </row>
    <row r="262" spans="1:13" x14ac:dyDescent="0.25">
      <c r="A262" t="s">
        <v>197</v>
      </c>
      <c r="B262">
        <v>259</v>
      </c>
      <c r="C262">
        <v>399</v>
      </c>
      <c r="D262">
        <f t="shared" si="30"/>
        <v>658</v>
      </c>
      <c r="E262">
        <v>3</v>
      </c>
      <c r="F262">
        <f t="shared" si="29"/>
        <v>661</v>
      </c>
      <c r="G262">
        <v>39.18</v>
      </c>
      <c r="H262">
        <v>60.36</v>
      </c>
      <c r="I262">
        <v>0.45</v>
      </c>
      <c r="J262" t="s">
        <v>14</v>
      </c>
      <c r="K262" t="s">
        <v>5</v>
      </c>
      <c r="L262" t="s">
        <v>8</v>
      </c>
      <c r="M262" t="s">
        <v>7</v>
      </c>
    </row>
    <row r="263" spans="1:13" x14ac:dyDescent="0.25">
      <c r="A263" t="s">
        <v>108</v>
      </c>
      <c r="B263">
        <v>1</v>
      </c>
      <c r="C263">
        <v>1010</v>
      </c>
      <c r="D263">
        <f t="shared" si="30"/>
        <v>1011</v>
      </c>
      <c r="E263">
        <v>0</v>
      </c>
      <c r="F263">
        <f t="shared" si="29"/>
        <v>1011</v>
      </c>
      <c r="G263">
        <v>0.1</v>
      </c>
      <c r="H263">
        <v>99.9</v>
      </c>
      <c r="I263">
        <v>0</v>
      </c>
      <c r="J263" t="s">
        <v>14</v>
      </c>
      <c r="K263" t="s">
        <v>5</v>
      </c>
      <c r="L263" t="s">
        <v>6</v>
      </c>
      <c r="M263" t="s">
        <v>7</v>
      </c>
    </row>
    <row r="264" spans="1:13" x14ac:dyDescent="0.25">
      <c r="A264" t="s">
        <v>198</v>
      </c>
      <c r="B264">
        <v>1</v>
      </c>
      <c r="C264">
        <v>25</v>
      </c>
      <c r="D264">
        <f t="shared" si="30"/>
        <v>26</v>
      </c>
      <c r="E264">
        <v>0</v>
      </c>
      <c r="F264">
        <f t="shared" si="29"/>
        <v>26</v>
      </c>
      <c r="G264">
        <v>3.85</v>
      </c>
      <c r="H264">
        <v>96.15</v>
      </c>
      <c r="I264">
        <v>0</v>
      </c>
      <c r="J264" t="s">
        <v>14</v>
      </c>
      <c r="K264" t="s">
        <v>5</v>
      </c>
      <c r="L264" t="s">
        <v>6</v>
      </c>
      <c r="M264" t="s">
        <v>7</v>
      </c>
    </row>
    <row r="265" spans="1:13" x14ac:dyDescent="0.25">
      <c r="A265" t="s">
        <v>109</v>
      </c>
      <c r="B265">
        <v>4890</v>
      </c>
      <c r="C265">
        <v>12051</v>
      </c>
      <c r="D265">
        <f t="shared" si="30"/>
        <v>16941</v>
      </c>
      <c r="E265">
        <v>6</v>
      </c>
      <c r="F265">
        <f t="shared" si="29"/>
        <v>16947</v>
      </c>
      <c r="G265">
        <v>28.85</v>
      </c>
      <c r="H265">
        <v>71.11</v>
      </c>
      <c r="I265">
        <v>0.04</v>
      </c>
      <c r="J265" t="s">
        <v>14</v>
      </c>
      <c r="K265" t="s">
        <v>5</v>
      </c>
      <c r="L265" t="s">
        <v>8</v>
      </c>
      <c r="M265" t="s">
        <v>7</v>
      </c>
    </row>
    <row r="266" spans="1:13" x14ac:dyDescent="0.25">
      <c r="A266" t="s">
        <v>199</v>
      </c>
      <c r="B266">
        <v>294</v>
      </c>
      <c r="C266">
        <v>375</v>
      </c>
      <c r="D266">
        <f t="shared" si="30"/>
        <v>669</v>
      </c>
      <c r="E266">
        <v>2</v>
      </c>
      <c r="F266">
        <f t="shared" si="29"/>
        <v>671</v>
      </c>
      <c r="G266">
        <v>43.82</v>
      </c>
      <c r="H266">
        <v>55.89</v>
      </c>
      <c r="I266">
        <v>0.3</v>
      </c>
      <c r="J266" t="s">
        <v>14</v>
      </c>
      <c r="K266" t="s">
        <v>5</v>
      </c>
      <c r="L266" t="s">
        <v>8</v>
      </c>
      <c r="M266" t="s">
        <v>7</v>
      </c>
    </row>
    <row r="267" spans="1:13" x14ac:dyDescent="0.25">
      <c r="A267" t="s">
        <v>110</v>
      </c>
      <c r="B267">
        <v>2</v>
      </c>
      <c r="C267">
        <v>1257</v>
      </c>
      <c r="D267">
        <f t="shared" si="30"/>
        <v>1259</v>
      </c>
      <c r="E267">
        <v>0</v>
      </c>
      <c r="F267">
        <f t="shared" si="29"/>
        <v>1259</v>
      </c>
      <c r="G267">
        <v>0.16</v>
      </c>
      <c r="H267">
        <v>99.84</v>
      </c>
      <c r="I267">
        <v>0</v>
      </c>
      <c r="J267" t="s">
        <v>14</v>
      </c>
      <c r="K267" t="s">
        <v>5</v>
      </c>
      <c r="L267" t="s">
        <v>6</v>
      </c>
      <c r="M267" t="s">
        <v>7</v>
      </c>
    </row>
    <row r="268" spans="1:13" x14ac:dyDescent="0.25">
      <c r="A268" t="s">
        <v>200</v>
      </c>
      <c r="B268">
        <v>1</v>
      </c>
      <c r="C268">
        <v>29</v>
      </c>
      <c r="D268">
        <f t="shared" si="30"/>
        <v>30</v>
      </c>
      <c r="E268">
        <v>0</v>
      </c>
      <c r="F268">
        <f t="shared" si="29"/>
        <v>30</v>
      </c>
      <c r="G268">
        <v>3.33</v>
      </c>
      <c r="H268">
        <v>96.67</v>
      </c>
      <c r="I268">
        <v>0</v>
      </c>
      <c r="J268" t="s">
        <v>14</v>
      </c>
      <c r="K268" t="s">
        <v>5</v>
      </c>
      <c r="L268" t="s">
        <v>6</v>
      </c>
      <c r="M268" t="s">
        <v>7</v>
      </c>
    </row>
    <row r="269" spans="1:13" x14ac:dyDescent="0.25">
      <c r="A269" t="s">
        <v>111</v>
      </c>
      <c r="B269">
        <v>5871</v>
      </c>
      <c r="C269">
        <v>11786</v>
      </c>
      <c r="D269">
        <f t="shared" si="30"/>
        <v>17657</v>
      </c>
      <c r="E269">
        <v>7</v>
      </c>
      <c r="F269">
        <f t="shared" si="29"/>
        <v>17664</v>
      </c>
      <c r="G269">
        <v>33.24</v>
      </c>
      <c r="H269">
        <v>66.72</v>
      </c>
      <c r="I269">
        <v>0.04</v>
      </c>
      <c r="J269" t="s">
        <v>14</v>
      </c>
      <c r="K269" t="s">
        <v>5</v>
      </c>
      <c r="L269" t="s">
        <v>8</v>
      </c>
      <c r="M269" t="s">
        <v>7</v>
      </c>
    </row>
    <row r="270" spans="1:13" x14ac:dyDescent="0.25">
      <c r="A270" t="s">
        <v>201</v>
      </c>
      <c r="B270">
        <v>310</v>
      </c>
      <c r="C270">
        <v>322</v>
      </c>
      <c r="D270">
        <f t="shared" si="30"/>
        <v>632</v>
      </c>
      <c r="E270">
        <v>1</v>
      </c>
      <c r="F270">
        <f t="shared" si="29"/>
        <v>633</v>
      </c>
      <c r="G270">
        <v>48.97</v>
      </c>
      <c r="H270">
        <v>50.87</v>
      </c>
      <c r="I270">
        <v>0.16</v>
      </c>
      <c r="J270" t="s">
        <v>14</v>
      </c>
      <c r="K270" t="s">
        <v>5</v>
      </c>
      <c r="L270" t="s">
        <v>8</v>
      </c>
      <c r="M270" t="s">
        <v>7</v>
      </c>
    </row>
    <row r="271" spans="1:13" x14ac:dyDescent="0.25">
      <c r="A271" t="s">
        <v>112</v>
      </c>
      <c r="B271">
        <v>672</v>
      </c>
      <c r="C271">
        <v>1272</v>
      </c>
      <c r="D271">
        <f t="shared" si="30"/>
        <v>1944</v>
      </c>
      <c r="E271">
        <v>0</v>
      </c>
      <c r="F271">
        <f t="shared" si="29"/>
        <v>1944</v>
      </c>
      <c r="G271">
        <v>34.57</v>
      </c>
      <c r="H271">
        <v>65.430000000000007</v>
      </c>
      <c r="I271">
        <v>0</v>
      </c>
      <c r="J271" t="s">
        <v>14</v>
      </c>
      <c r="K271" t="s">
        <v>5</v>
      </c>
      <c r="L271" t="s">
        <v>6</v>
      </c>
      <c r="M271" t="s">
        <v>7</v>
      </c>
    </row>
    <row r="272" spans="1:13" x14ac:dyDescent="0.25">
      <c r="A272" t="s">
        <v>202</v>
      </c>
      <c r="B272">
        <v>65</v>
      </c>
      <c r="C272">
        <v>35</v>
      </c>
      <c r="D272">
        <f t="shared" si="30"/>
        <v>100</v>
      </c>
      <c r="E272">
        <v>0</v>
      </c>
      <c r="F272">
        <f t="shared" si="29"/>
        <v>100</v>
      </c>
      <c r="G272">
        <v>65</v>
      </c>
      <c r="H272">
        <v>35</v>
      </c>
      <c r="I272">
        <v>0</v>
      </c>
      <c r="J272" t="s">
        <v>14</v>
      </c>
      <c r="K272" t="s">
        <v>5</v>
      </c>
      <c r="L272" t="s">
        <v>6</v>
      </c>
      <c r="M272" t="s">
        <v>7</v>
      </c>
    </row>
    <row r="273" spans="1:13" x14ac:dyDescent="0.25">
      <c r="A273" t="s">
        <v>113</v>
      </c>
      <c r="B273">
        <v>5916</v>
      </c>
      <c r="C273">
        <v>13904</v>
      </c>
      <c r="D273">
        <f t="shared" si="30"/>
        <v>19820</v>
      </c>
      <c r="E273">
        <v>2</v>
      </c>
      <c r="F273">
        <f t="shared" si="29"/>
        <v>19822</v>
      </c>
      <c r="G273">
        <v>29.85</v>
      </c>
      <c r="H273">
        <v>70.14</v>
      </c>
      <c r="I273">
        <v>0.01</v>
      </c>
      <c r="J273" t="s">
        <v>14</v>
      </c>
      <c r="K273" t="s">
        <v>5</v>
      </c>
      <c r="L273" t="s">
        <v>8</v>
      </c>
      <c r="M273" t="s">
        <v>7</v>
      </c>
    </row>
    <row r="274" spans="1:13" x14ac:dyDescent="0.25">
      <c r="A274" t="s">
        <v>203</v>
      </c>
      <c r="B274">
        <v>333</v>
      </c>
      <c r="C274">
        <v>391</v>
      </c>
      <c r="D274">
        <f t="shared" si="30"/>
        <v>724</v>
      </c>
      <c r="E274">
        <v>2</v>
      </c>
      <c r="F274">
        <f t="shared" si="29"/>
        <v>726</v>
      </c>
      <c r="G274">
        <v>45.87</v>
      </c>
      <c r="H274">
        <v>53.86</v>
      </c>
      <c r="I274">
        <v>0.28000000000000003</v>
      </c>
      <c r="J274" t="s">
        <v>14</v>
      </c>
      <c r="K274" t="s">
        <v>5</v>
      </c>
      <c r="L274" t="s">
        <v>8</v>
      </c>
      <c r="M274" t="s">
        <v>7</v>
      </c>
    </row>
    <row r="275" spans="1:13" x14ac:dyDescent="0.25">
      <c r="A275" t="s">
        <v>114</v>
      </c>
      <c r="B275">
        <v>1</v>
      </c>
      <c r="C275">
        <v>1022</v>
      </c>
      <c r="D275">
        <f t="shared" si="30"/>
        <v>1023</v>
      </c>
      <c r="E275">
        <v>0</v>
      </c>
      <c r="F275">
        <f t="shared" si="29"/>
        <v>1023</v>
      </c>
      <c r="G275">
        <v>0.1</v>
      </c>
      <c r="H275">
        <v>99.9</v>
      </c>
      <c r="I275">
        <v>0</v>
      </c>
      <c r="J275" t="s">
        <v>14</v>
      </c>
      <c r="K275" t="s">
        <v>5</v>
      </c>
      <c r="L275" t="s">
        <v>6</v>
      </c>
      <c r="M275" t="s">
        <v>7</v>
      </c>
    </row>
    <row r="276" spans="1:13" x14ac:dyDescent="0.25">
      <c r="A276" t="s">
        <v>204</v>
      </c>
      <c r="B276">
        <v>1</v>
      </c>
      <c r="C276">
        <v>24</v>
      </c>
      <c r="D276">
        <f t="shared" si="30"/>
        <v>25</v>
      </c>
      <c r="E276">
        <v>0</v>
      </c>
      <c r="F276">
        <f t="shared" si="29"/>
        <v>25</v>
      </c>
      <c r="G276">
        <v>4</v>
      </c>
      <c r="H276">
        <v>96</v>
      </c>
      <c r="I276">
        <v>0</v>
      </c>
      <c r="J276" t="s">
        <v>14</v>
      </c>
      <c r="K276" t="s">
        <v>5</v>
      </c>
      <c r="L276" t="s">
        <v>6</v>
      </c>
      <c r="M276" t="s">
        <v>7</v>
      </c>
    </row>
    <row r="277" spans="1:13" x14ac:dyDescent="0.25">
      <c r="A277" t="s">
        <v>115</v>
      </c>
      <c r="B277">
        <v>5741</v>
      </c>
      <c r="C277">
        <v>12882</v>
      </c>
      <c r="D277">
        <f t="shared" si="30"/>
        <v>18623</v>
      </c>
      <c r="E277">
        <v>2</v>
      </c>
      <c r="F277">
        <f t="shared" si="29"/>
        <v>18625</v>
      </c>
      <c r="G277">
        <v>30.82</v>
      </c>
      <c r="H277">
        <v>69.17</v>
      </c>
      <c r="I277">
        <v>0.01</v>
      </c>
      <c r="J277" t="s">
        <v>14</v>
      </c>
      <c r="K277" t="s">
        <v>5</v>
      </c>
      <c r="L277" t="s">
        <v>8</v>
      </c>
      <c r="M277" t="s">
        <v>7</v>
      </c>
    </row>
    <row r="278" spans="1:13" x14ac:dyDescent="0.25">
      <c r="A278" t="s">
        <v>205</v>
      </c>
      <c r="B278">
        <v>322</v>
      </c>
      <c r="C278">
        <v>371</v>
      </c>
      <c r="D278">
        <f t="shared" si="30"/>
        <v>693</v>
      </c>
      <c r="E278">
        <v>2</v>
      </c>
      <c r="F278">
        <f t="shared" si="29"/>
        <v>695</v>
      </c>
      <c r="G278">
        <v>46.33</v>
      </c>
      <c r="H278">
        <v>53.38</v>
      </c>
      <c r="I278">
        <v>0.28999999999999998</v>
      </c>
      <c r="J278" t="s">
        <v>14</v>
      </c>
      <c r="K278" t="s">
        <v>5</v>
      </c>
      <c r="L278" t="s">
        <v>8</v>
      </c>
      <c r="M278" t="s">
        <v>7</v>
      </c>
    </row>
    <row r="280" spans="1:13" x14ac:dyDescent="0.25">
      <c r="A280" t="s">
        <v>126</v>
      </c>
      <c r="B280">
        <f>B259+B263+B267+B271+B275</f>
        <v>701</v>
      </c>
      <c r="C280">
        <f>C259+C263+C267+C271+C275</f>
        <v>6451</v>
      </c>
      <c r="D280">
        <f>D259+D263+D267+D271+D275</f>
        <v>7152</v>
      </c>
      <c r="E280">
        <f>E259+E263+E267+E271+E275</f>
        <v>1</v>
      </c>
      <c r="F280" s="7">
        <f>F259+F263+F267+F271+F275</f>
        <v>7153</v>
      </c>
    </row>
    <row r="281" spans="1:13" x14ac:dyDescent="0.25">
      <c r="A281" t="s">
        <v>127</v>
      </c>
      <c r="B281">
        <f>B280/5</f>
        <v>140.19999999999999</v>
      </c>
      <c r="C281">
        <f t="shared" ref="C281:D281" si="31">C280/5</f>
        <v>1290.2</v>
      </c>
      <c r="D281">
        <f t="shared" si="31"/>
        <v>1430.4</v>
      </c>
      <c r="E281">
        <f t="shared" ref="E281" si="32">E280/5</f>
        <v>0.2</v>
      </c>
      <c r="F281" s="7">
        <f t="shared" ref="F281" si="33">F280/5</f>
        <v>1430.6</v>
      </c>
      <c r="G281" s="9">
        <f>(G259+G263+G267+G271+G275)/5</f>
        <v>7.2460000000000004</v>
      </c>
      <c r="H281" s="9">
        <f>(H259+H263+H267+H271+H275)/5</f>
        <v>92.742000000000004</v>
      </c>
      <c r="I281" s="9">
        <f>(I259+I263+I267+I271+I275)/5</f>
        <v>0.01</v>
      </c>
    </row>
    <row r="282" spans="1:13" x14ac:dyDescent="0.25">
      <c r="A282" t="s">
        <v>392</v>
      </c>
      <c r="B282">
        <f>ROUND(_xlfn.STDEV.S(B259,B263,B267,B271,B275),2)</f>
        <v>297.45999999999998</v>
      </c>
      <c r="C282">
        <f t="shared" ref="C282:I282" si="34">ROUND(_xlfn.STDEV.S(C259,C263,C267,C271,C275),2)</f>
        <v>357.64</v>
      </c>
      <c r="D282">
        <f t="shared" si="34"/>
        <v>466.33</v>
      </c>
      <c r="E282">
        <f t="shared" si="34"/>
        <v>0.45</v>
      </c>
      <c r="F282">
        <f t="shared" si="34"/>
        <v>466.59</v>
      </c>
      <c r="G282">
        <f t="shared" si="34"/>
        <v>15.28</v>
      </c>
      <c r="H282">
        <f t="shared" si="34"/>
        <v>15.28</v>
      </c>
      <c r="I282">
        <f t="shared" si="34"/>
        <v>0.02</v>
      </c>
    </row>
    <row r="283" spans="1:13" x14ac:dyDescent="0.25">
      <c r="A283" t="s">
        <v>128</v>
      </c>
      <c r="B283">
        <f>B261+B265+B269+B273+B277</f>
        <v>26721</v>
      </c>
      <c r="C283">
        <f>C261+C265+C269+C273+C277</f>
        <v>63242</v>
      </c>
      <c r="D283">
        <f>D261+D265+D269+D273+D277</f>
        <v>89963</v>
      </c>
      <c r="E283">
        <f>E261+E265+E269+E273+E277</f>
        <v>20</v>
      </c>
      <c r="F283" s="7">
        <f>F261+F265+F269+F273+F277</f>
        <v>89983</v>
      </c>
      <c r="G283" s="9"/>
      <c r="H283" s="9"/>
      <c r="I283" s="9"/>
    </row>
    <row r="284" spans="1:13" x14ac:dyDescent="0.25">
      <c r="A284" t="s">
        <v>129</v>
      </c>
      <c r="B284">
        <f>B283/5</f>
        <v>5344.2</v>
      </c>
      <c r="C284">
        <f t="shared" ref="C284:D284" si="35">C283/5</f>
        <v>12648.4</v>
      </c>
      <c r="D284">
        <f t="shared" si="35"/>
        <v>17992.599999999999</v>
      </c>
      <c r="E284">
        <f t="shared" ref="E284" si="36">E283/5</f>
        <v>4</v>
      </c>
      <c r="F284" s="7">
        <f t="shared" ref="F284" si="37">F283/5</f>
        <v>17996.599999999999</v>
      </c>
      <c r="G284" s="9">
        <f>(G261+G265+G269+G273+G277)/5</f>
        <v>29.636000000000003</v>
      </c>
      <c r="H284" s="9">
        <f>(H261+H265+H269+H273+H277)/5</f>
        <v>70.34</v>
      </c>
      <c r="I284" s="9">
        <f>(I261+I265+I269+I273+I277)/5</f>
        <v>2.4E-2</v>
      </c>
    </row>
    <row r="285" spans="1:13" x14ac:dyDescent="0.25">
      <c r="A285" t="s">
        <v>393</v>
      </c>
      <c r="B285">
        <f t="shared" ref="B285:I285" si="38">ROUND(_xlfn.STDEV.S(B261,B265,B269,B273,B277),2)</f>
        <v>716.3</v>
      </c>
      <c r="C285">
        <f t="shared" si="38"/>
        <v>826.53</v>
      </c>
      <c r="D285">
        <f t="shared" si="38"/>
        <v>1235.06</v>
      </c>
      <c r="E285">
        <f t="shared" si="38"/>
        <v>2.35</v>
      </c>
      <c r="F285">
        <f t="shared" si="38"/>
        <v>1233.6500000000001</v>
      </c>
      <c r="G285">
        <f t="shared" si="38"/>
        <v>2.86</v>
      </c>
      <c r="H285">
        <f t="shared" si="38"/>
        <v>2.87</v>
      </c>
      <c r="I285">
        <f t="shared" si="38"/>
        <v>0.02</v>
      </c>
    </row>
    <row r="286" spans="1:13" x14ac:dyDescent="0.25">
      <c r="F286" s="7"/>
    </row>
    <row r="287" spans="1:13" x14ac:dyDescent="0.25">
      <c r="G287" s="2" t="s">
        <v>25</v>
      </c>
    </row>
    <row r="288" spans="1:13" x14ac:dyDescent="0.25">
      <c r="A288" s="4" t="s">
        <v>387</v>
      </c>
      <c r="B288" t="s">
        <v>206</v>
      </c>
      <c r="C288" t="s">
        <v>207</v>
      </c>
      <c r="D288" t="s">
        <v>208</v>
      </c>
      <c r="E288" s="2" t="s">
        <v>28</v>
      </c>
      <c r="F288" s="2" t="s">
        <v>0</v>
      </c>
      <c r="G288" t="s">
        <v>206</v>
      </c>
      <c r="H288" t="s">
        <v>207</v>
      </c>
      <c r="I288" s="2" t="s">
        <v>28</v>
      </c>
      <c r="J288" t="s">
        <v>1</v>
      </c>
      <c r="K288" t="s">
        <v>2</v>
      </c>
      <c r="L288" t="s">
        <v>3</v>
      </c>
      <c r="M288" t="s">
        <v>26</v>
      </c>
    </row>
    <row r="289" spans="1:13" x14ac:dyDescent="0.25">
      <c r="G289" s="2"/>
      <c r="H289" s="2"/>
      <c r="I289" s="2"/>
    </row>
    <row r="290" spans="1:13" x14ac:dyDescent="0.25">
      <c r="A290" t="s">
        <v>100</v>
      </c>
      <c r="B290">
        <v>3415</v>
      </c>
      <c r="C290">
        <v>0</v>
      </c>
      <c r="D290">
        <f>B290+C290</f>
        <v>3415</v>
      </c>
      <c r="E290">
        <v>0</v>
      </c>
      <c r="F290">
        <v>3415</v>
      </c>
      <c r="G290">
        <v>100</v>
      </c>
      <c r="H290">
        <v>0</v>
      </c>
      <c r="I290">
        <v>0</v>
      </c>
      <c r="J290" t="s">
        <v>21</v>
      </c>
      <c r="K290" t="s">
        <v>22</v>
      </c>
      <c r="L290" t="s">
        <v>6</v>
      </c>
      <c r="M290" t="s">
        <v>7</v>
      </c>
    </row>
    <row r="291" spans="1:13" x14ac:dyDescent="0.25">
      <c r="A291" t="s">
        <v>190</v>
      </c>
      <c r="B291">
        <v>130</v>
      </c>
      <c r="C291">
        <v>0</v>
      </c>
      <c r="D291">
        <f t="shared" ref="D291:D301" si="39">B291+C291</f>
        <v>130</v>
      </c>
      <c r="E291">
        <v>0</v>
      </c>
      <c r="F291">
        <v>130</v>
      </c>
      <c r="G291">
        <v>100</v>
      </c>
      <c r="H291">
        <v>0</v>
      </c>
      <c r="I291">
        <v>0</v>
      </c>
      <c r="J291" t="s">
        <v>21</v>
      </c>
      <c r="K291" t="s">
        <v>22</v>
      </c>
      <c r="L291" t="s">
        <v>6</v>
      </c>
      <c r="M291" t="s">
        <v>7</v>
      </c>
    </row>
    <row r="292" spans="1:13" x14ac:dyDescent="0.25">
      <c r="A292" t="s">
        <v>101</v>
      </c>
      <c r="B292">
        <v>24570</v>
      </c>
      <c r="C292">
        <v>32</v>
      </c>
      <c r="D292">
        <f t="shared" si="39"/>
        <v>24602</v>
      </c>
      <c r="E292">
        <v>12</v>
      </c>
      <c r="F292">
        <v>24614</v>
      </c>
      <c r="G292">
        <v>99.82</v>
      </c>
      <c r="H292">
        <v>0.13</v>
      </c>
      <c r="I292">
        <v>0.05</v>
      </c>
      <c r="J292" t="s">
        <v>21</v>
      </c>
      <c r="K292" t="s">
        <v>22</v>
      </c>
      <c r="L292" t="s">
        <v>8</v>
      </c>
      <c r="M292" t="s">
        <v>7</v>
      </c>
    </row>
    <row r="293" spans="1:13" x14ac:dyDescent="0.25">
      <c r="A293" t="s">
        <v>191</v>
      </c>
      <c r="B293">
        <v>454</v>
      </c>
      <c r="C293">
        <v>4</v>
      </c>
      <c r="D293">
        <f t="shared" si="39"/>
        <v>458</v>
      </c>
      <c r="E293">
        <v>5</v>
      </c>
      <c r="F293">
        <v>463</v>
      </c>
      <c r="G293">
        <v>98.06</v>
      </c>
      <c r="H293">
        <v>0.86</v>
      </c>
      <c r="I293">
        <v>1.08</v>
      </c>
      <c r="J293" t="s">
        <v>21</v>
      </c>
      <c r="K293" t="s">
        <v>22</v>
      </c>
      <c r="L293" t="s">
        <v>8</v>
      </c>
      <c r="M293" t="s">
        <v>7</v>
      </c>
    </row>
    <row r="294" spans="1:13" x14ac:dyDescent="0.25">
      <c r="A294" t="s">
        <v>102</v>
      </c>
      <c r="B294">
        <v>2502</v>
      </c>
      <c r="C294">
        <v>0</v>
      </c>
      <c r="D294">
        <f t="shared" si="39"/>
        <v>2502</v>
      </c>
      <c r="E294">
        <v>1</v>
      </c>
      <c r="F294">
        <v>2503</v>
      </c>
      <c r="G294">
        <v>99.96</v>
      </c>
      <c r="H294">
        <v>0</v>
      </c>
      <c r="I294">
        <v>0.04</v>
      </c>
      <c r="J294" t="s">
        <v>21</v>
      </c>
      <c r="K294" t="s">
        <v>22</v>
      </c>
      <c r="L294" t="s">
        <v>6</v>
      </c>
      <c r="M294" t="s">
        <v>7</v>
      </c>
    </row>
    <row r="295" spans="1:13" x14ac:dyDescent="0.25">
      <c r="A295" t="s">
        <v>192</v>
      </c>
      <c r="B295">
        <v>127</v>
      </c>
      <c r="C295">
        <v>0</v>
      </c>
      <c r="D295">
        <f t="shared" si="39"/>
        <v>127</v>
      </c>
      <c r="E295">
        <v>1</v>
      </c>
      <c r="F295">
        <v>128</v>
      </c>
      <c r="G295">
        <v>99.22</v>
      </c>
      <c r="H295">
        <v>0</v>
      </c>
      <c r="I295">
        <v>0.78</v>
      </c>
      <c r="J295" t="s">
        <v>21</v>
      </c>
      <c r="K295" t="s">
        <v>22</v>
      </c>
      <c r="L295" t="s">
        <v>6</v>
      </c>
      <c r="M295" t="s">
        <v>7</v>
      </c>
    </row>
    <row r="296" spans="1:13" x14ac:dyDescent="0.25">
      <c r="A296" t="s">
        <v>103</v>
      </c>
      <c r="B296">
        <v>16104</v>
      </c>
      <c r="C296">
        <v>5</v>
      </c>
      <c r="D296">
        <f t="shared" si="39"/>
        <v>16109</v>
      </c>
      <c r="E296">
        <v>6</v>
      </c>
      <c r="F296">
        <v>16115</v>
      </c>
      <c r="G296">
        <v>99.93</v>
      </c>
      <c r="H296">
        <v>0.03</v>
      </c>
      <c r="I296">
        <v>0.04</v>
      </c>
      <c r="J296" t="s">
        <v>21</v>
      </c>
      <c r="K296" t="s">
        <v>22</v>
      </c>
      <c r="L296" t="s">
        <v>8</v>
      </c>
      <c r="M296" t="s">
        <v>7</v>
      </c>
    </row>
    <row r="297" spans="1:13" x14ac:dyDescent="0.25">
      <c r="A297" t="s">
        <v>193</v>
      </c>
      <c r="B297">
        <v>251</v>
      </c>
      <c r="C297">
        <v>2</v>
      </c>
      <c r="D297">
        <f t="shared" si="39"/>
        <v>253</v>
      </c>
      <c r="E297">
        <v>1</v>
      </c>
      <c r="F297">
        <v>254</v>
      </c>
      <c r="G297">
        <v>98.82</v>
      </c>
      <c r="H297">
        <v>0.79</v>
      </c>
      <c r="I297">
        <v>0.39</v>
      </c>
      <c r="J297" t="s">
        <v>21</v>
      </c>
      <c r="K297" t="s">
        <v>22</v>
      </c>
      <c r="L297" t="s">
        <v>8</v>
      </c>
      <c r="M297" t="s">
        <v>7</v>
      </c>
    </row>
    <row r="298" spans="1:13" x14ac:dyDescent="0.25">
      <c r="A298" t="s">
        <v>104</v>
      </c>
      <c r="B298">
        <v>4941</v>
      </c>
      <c r="C298">
        <v>0</v>
      </c>
      <c r="D298">
        <f t="shared" si="39"/>
        <v>4941</v>
      </c>
      <c r="E298">
        <v>0</v>
      </c>
      <c r="F298">
        <v>4941</v>
      </c>
      <c r="G298">
        <v>100</v>
      </c>
      <c r="H298">
        <v>0</v>
      </c>
      <c r="I298">
        <v>0</v>
      </c>
      <c r="J298" t="s">
        <v>21</v>
      </c>
      <c r="K298" t="s">
        <v>22</v>
      </c>
      <c r="L298" t="s">
        <v>6</v>
      </c>
      <c r="M298" t="s">
        <v>7</v>
      </c>
    </row>
    <row r="299" spans="1:13" x14ac:dyDescent="0.25">
      <c r="A299" t="s">
        <v>194</v>
      </c>
      <c r="B299">
        <v>119</v>
      </c>
      <c r="C299">
        <v>0</v>
      </c>
      <c r="D299">
        <f t="shared" si="39"/>
        <v>119</v>
      </c>
      <c r="E299">
        <v>0</v>
      </c>
      <c r="F299">
        <v>119</v>
      </c>
      <c r="G299">
        <v>100</v>
      </c>
      <c r="H299">
        <v>0</v>
      </c>
      <c r="I299">
        <v>0</v>
      </c>
      <c r="J299" t="s">
        <v>21</v>
      </c>
      <c r="K299" t="s">
        <v>22</v>
      </c>
      <c r="L299" t="s">
        <v>6</v>
      </c>
      <c r="M299" t="s">
        <v>7</v>
      </c>
    </row>
    <row r="300" spans="1:13" x14ac:dyDescent="0.25">
      <c r="A300" t="s">
        <v>105</v>
      </c>
      <c r="B300">
        <v>16828</v>
      </c>
      <c r="C300">
        <v>2</v>
      </c>
      <c r="D300">
        <f t="shared" si="39"/>
        <v>16830</v>
      </c>
      <c r="E300">
        <v>12</v>
      </c>
      <c r="F300">
        <v>16842</v>
      </c>
      <c r="G300">
        <v>99.92</v>
      </c>
      <c r="H300">
        <v>0.01</v>
      </c>
      <c r="I300">
        <v>7.0000000000000007E-2</v>
      </c>
      <c r="J300" t="s">
        <v>21</v>
      </c>
      <c r="K300" t="s">
        <v>22</v>
      </c>
      <c r="L300" t="s">
        <v>8</v>
      </c>
      <c r="M300" t="s">
        <v>7</v>
      </c>
    </row>
    <row r="301" spans="1:13" x14ac:dyDescent="0.25">
      <c r="A301" t="s">
        <v>195</v>
      </c>
      <c r="B301">
        <v>296</v>
      </c>
      <c r="C301">
        <v>2</v>
      </c>
      <c r="D301">
        <f t="shared" si="39"/>
        <v>298</v>
      </c>
      <c r="E301">
        <v>3</v>
      </c>
      <c r="F301">
        <v>301</v>
      </c>
      <c r="G301">
        <v>98.34</v>
      </c>
      <c r="H301">
        <v>0.66</v>
      </c>
      <c r="I301">
        <v>1</v>
      </c>
      <c r="J301" t="s">
        <v>21</v>
      </c>
      <c r="K301" t="s">
        <v>22</v>
      </c>
      <c r="L301" t="s">
        <v>8</v>
      </c>
      <c r="M301" t="s">
        <v>7</v>
      </c>
    </row>
    <row r="302" spans="1:13" x14ac:dyDescent="0.25">
      <c r="G302" s="2"/>
    </row>
    <row r="303" spans="1:13" x14ac:dyDescent="0.25">
      <c r="A303" t="s">
        <v>126</v>
      </c>
      <c r="B303">
        <f>B290+B294+B298</f>
        <v>10858</v>
      </c>
      <c r="C303">
        <f t="shared" ref="C303:E303" si="40">C290+C294+C298</f>
        <v>0</v>
      </c>
      <c r="D303">
        <f t="shared" si="40"/>
        <v>10858</v>
      </c>
      <c r="E303">
        <f t="shared" si="40"/>
        <v>1</v>
      </c>
      <c r="F303">
        <f t="shared" ref="F303" si="41">F290+F294+F298</f>
        <v>10859</v>
      </c>
      <c r="G303" s="2"/>
    </row>
    <row r="304" spans="1:13" x14ac:dyDescent="0.25">
      <c r="A304" t="s">
        <v>127</v>
      </c>
      <c r="B304" s="8">
        <f>B303/3</f>
        <v>3619.3333333333335</v>
      </c>
      <c r="C304">
        <f t="shared" ref="C304:E304" si="42">C303/3</f>
        <v>0</v>
      </c>
      <c r="D304" s="8">
        <f t="shared" si="42"/>
        <v>3619.3333333333335</v>
      </c>
      <c r="E304" s="8">
        <f t="shared" si="42"/>
        <v>0.33333333333333331</v>
      </c>
      <c r="F304" s="8">
        <f t="shared" ref="F304" si="43">F303/3</f>
        <v>3619.6666666666665</v>
      </c>
      <c r="G304" s="9">
        <f>(G290+G294+G298)/3</f>
        <v>99.986666666666665</v>
      </c>
      <c r="H304" s="3">
        <f>(H290+H294+H298)/3</f>
        <v>0</v>
      </c>
      <c r="I304" s="9">
        <f>(I290+I294+I298)/3</f>
        <v>1.3333333333333334E-2</v>
      </c>
    </row>
    <row r="305" spans="1:13" x14ac:dyDescent="0.25">
      <c r="A305" t="s">
        <v>392</v>
      </c>
      <c r="B305" s="8">
        <f>ROUND(_xlfn.STDEV.S(B290,B294,B298),2)</f>
        <v>1232.27</v>
      </c>
      <c r="C305" s="8">
        <f t="shared" ref="C305:I305" si="44">ROUND(_xlfn.STDEV.S(C290,C294,C298),2)</f>
        <v>0</v>
      </c>
      <c r="D305" s="8">
        <f t="shared" si="44"/>
        <v>1232.27</v>
      </c>
      <c r="E305" s="8">
        <f t="shared" si="44"/>
        <v>0.57999999999999996</v>
      </c>
      <c r="F305" s="8">
        <f t="shared" si="44"/>
        <v>1231.82</v>
      </c>
      <c r="G305" s="8">
        <f t="shared" si="44"/>
        <v>0.02</v>
      </c>
      <c r="H305" s="8">
        <f t="shared" si="44"/>
        <v>0</v>
      </c>
      <c r="I305" s="8">
        <f t="shared" si="44"/>
        <v>0.02</v>
      </c>
    </row>
    <row r="306" spans="1:13" x14ac:dyDescent="0.25">
      <c r="A306" t="s">
        <v>128</v>
      </c>
      <c r="B306">
        <f>B292+B296+B300</f>
        <v>57502</v>
      </c>
      <c r="C306">
        <f>C292+C296+C300</f>
        <v>39</v>
      </c>
      <c r="D306">
        <f>D292+D296+D300</f>
        <v>57541</v>
      </c>
      <c r="E306">
        <f>E292+E296+E300</f>
        <v>30</v>
      </c>
      <c r="F306">
        <f>F292+F296+F300</f>
        <v>57571</v>
      </c>
      <c r="G306" s="3"/>
      <c r="H306" s="1"/>
      <c r="I306" s="1"/>
    </row>
    <row r="307" spans="1:13" x14ac:dyDescent="0.25">
      <c r="A307" t="s">
        <v>129</v>
      </c>
      <c r="B307" s="8">
        <f>B306/3</f>
        <v>19167.333333333332</v>
      </c>
      <c r="C307">
        <f t="shared" ref="C307:E307" si="45">C306/3</f>
        <v>13</v>
      </c>
      <c r="D307" s="8">
        <f t="shared" si="45"/>
        <v>19180.333333333332</v>
      </c>
      <c r="E307">
        <f t="shared" si="45"/>
        <v>10</v>
      </c>
      <c r="F307" s="8">
        <f t="shared" ref="F307" si="46">F306/3</f>
        <v>19190.333333333332</v>
      </c>
      <c r="G307" s="9">
        <f>(G292+G296+G300)/3</f>
        <v>99.89</v>
      </c>
      <c r="H307" s="9">
        <f>(H292+H296+H300)/3</f>
        <v>5.6666666666666671E-2</v>
      </c>
      <c r="I307" s="9">
        <f>(I292+I296+I300)/3</f>
        <v>5.3333333333333337E-2</v>
      </c>
    </row>
    <row r="308" spans="1:13" x14ac:dyDescent="0.25">
      <c r="A308" t="s">
        <v>393</v>
      </c>
      <c r="B308" s="8">
        <f t="shared" ref="B308:I308" si="47">ROUND(_xlfn.STDEV.S(B292,B296,B300),2)</f>
        <v>4692.83</v>
      </c>
      <c r="C308" s="8">
        <f t="shared" si="47"/>
        <v>16.52</v>
      </c>
      <c r="D308" s="8">
        <f t="shared" si="47"/>
        <v>4709.12</v>
      </c>
      <c r="E308" s="8">
        <f t="shared" si="47"/>
        <v>3.46</v>
      </c>
      <c r="F308" s="8">
        <f t="shared" si="47"/>
        <v>4711.08</v>
      </c>
      <c r="G308" s="8">
        <f t="shared" si="47"/>
        <v>0.06</v>
      </c>
      <c r="H308" s="8">
        <f t="shared" si="47"/>
        <v>0.06</v>
      </c>
      <c r="I308" s="8">
        <f t="shared" si="47"/>
        <v>0.02</v>
      </c>
    </row>
    <row r="309" spans="1:13" x14ac:dyDescent="0.25">
      <c r="G309" s="2"/>
    </row>
    <row r="310" spans="1:13" x14ac:dyDescent="0.25">
      <c r="G310" s="2" t="s">
        <v>25</v>
      </c>
    </row>
    <row r="311" spans="1:13" x14ac:dyDescent="0.25">
      <c r="A311" s="4" t="s">
        <v>388</v>
      </c>
      <c r="B311" t="s">
        <v>206</v>
      </c>
      <c r="C311" t="s">
        <v>207</v>
      </c>
      <c r="D311" t="s">
        <v>208</v>
      </c>
      <c r="E311" s="2" t="s">
        <v>28</v>
      </c>
      <c r="F311" s="2" t="s">
        <v>0</v>
      </c>
      <c r="G311" t="s">
        <v>206</v>
      </c>
      <c r="H311" t="s">
        <v>207</v>
      </c>
      <c r="I311" s="2" t="s">
        <v>28</v>
      </c>
      <c r="J311" t="s">
        <v>1</v>
      </c>
      <c r="K311" t="s">
        <v>2</v>
      </c>
      <c r="L311" t="s">
        <v>3</v>
      </c>
      <c r="M311" t="s">
        <v>26</v>
      </c>
    </row>
    <row r="312" spans="1:13" x14ac:dyDescent="0.25">
      <c r="G312" s="2"/>
      <c r="H312" s="2"/>
      <c r="I312" s="2"/>
    </row>
    <row r="313" spans="1:13" x14ac:dyDescent="0.25">
      <c r="A313" t="s">
        <v>88</v>
      </c>
      <c r="B313">
        <v>0</v>
      </c>
      <c r="C313">
        <v>896</v>
      </c>
      <c r="D313">
        <f>B313+C313</f>
        <v>896</v>
      </c>
      <c r="E313">
        <f t="shared" ref="E313:E328" si="48">F313-D313</f>
        <v>3</v>
      </c>
      <c r="F313">
        <v>899</v>
      </c>
      <c r="G313">
        <v>0</v>
      </c>
      <c r="H313">
        <v>99.67</v>
      </c>
      <c r="I313">
        <v>0.33</v>
      </c>
      <c r="J313" t="s">
        <v>17</v>
      </c>
      <c r="K313" t="s">
        <v>18</v>
      </c>
      <c r="L313" t="s">
        <v>6</v>
      </c>
      <c r="M313" t="s">
        <v>7</v>
      </c>
    </row>
    <row r="314" spans="1:13" x14ac:dyDescent="0.25">
      <c r="A314" t="s">
        <v>178</v>
      </c>
      <c r="B314">
        <v>0</v>
      </c>
      <c r="C314">
        <v>16</v>
      </c>
      <c r="D314">
        <f t="shared" ref="D314:D332" si="49">B314+C314</f>
        <v>16</v>
      </c>
      <c r="E314">
        <f t="shared" si="48"/>
        <v>1</v>
      </c>
      <c r="F314">
        <v>17</v>
      </c>
      <c r="G314">
        <v>0</v>
      </c>
      <c r="H314">
        <v>94.12</v>
      </c>
      <c r="I314">
        <v>5.88</v>
      </c>
      <c r="J314" t="s">
        <v>17</v>
      </c>
      <c r="K314" t="s">
        <v>18</v>
      </c>
      <c r="L314" t="s">
        <v>6</v>
      </c>
      <c r="M314" t="s">
        <v>7</v>
      </c>
    </row>
    <row r="315" spans="1:13" x14ac:dyDescent="0.25">
      <c r="A315" t="s">
        <v>89</v>
      </c>
      <c r="B315">
        <v>0</v>
      </c>
      <c r="C315">
        <v>18515</v>
      </c>
      <c r="D315">
        <f t="shared" si="49"/>
        <v>18515</v>
      </c>
      <c r="E315">
        <f t="shared" si="48"/>
        <v>13</v>
      </c>
      <c r="F315">
        <v>18528</v>
      </c>
      <c r="G315">
        <v>0</v>
      </c>
      <c r="H315">
        <v>99.93</v>
      </c>
      <c r="I315">
        <v>7.0000000000000007E-2</v>
      </c>
      <c r="J315" t="s">
        <v>17</v>
      </c>
      <c r="K315" t="s">
        <v>18</v>
      </c>
      <c r="L315" t="s">
        <v>8</v>
      </c>
      <c r="M315" t="s">
        <v>7</v>
      </c>
    </row>
    <row r="316" spans="1:13" x14ac:dyDescent="0.25">
      <c r="A316" t="s">
        <v>179</v>
      </c>
      <c r="B316">
        <v>0</v>
      </c>
      <c r="C316">
        <v>447</v>
      </c>
      <c r="D316">
        <f t="shared" si="49"/>
        <v>447</v>
      </c>
      <c r="E316">
        <f t="shared" si="48"/>
        <v>6</v>
      </c>
      <c r="F316">
        <v>453</v>
      </c>
      <c r="G316">
        <v>0</v>
      </c>
      <c r="H316">
        <v>98.68</v>
      </c>
      <c r="I316">
        <v>1.32</v>
      </c>
      <c r="J316" t="s">
        <v>17</v>
      </c>
      <c r="K316" t="s">
        <v>18</v>
      </c>
      <c r="L316" t="s">
        <v>8</v>
      </c>
      <c r="M316" t="s">
        <v>7</v>
      </c>
    </row>
    <row r="317" spans="1:13" x14ac:dyDescent="0.25">
      <c r="A317" t="s">
        <v>90</v>
      </c>
      <c r="B317">
        <v>0</v>
      </c>
      <c r="C317">
        <v>989</v>
      </c>
      <c r="D317">
        <f t="shared" si="49"/>
        <v>989</v>
      </c>
      <c r="E317">
        <f t="shared" si="48"/>
        <v>1</v>
      </c>
      <c r="F317">
        <v>990</v>
      </c>
      <c r="G317">
        <v>0</v>
      </c>
      <c r="H317">
        <v>99.9</v>
      </c>
      <c r="I317">
        <v>0.1</v>
      </c>
      <c r="J317" t="s">
        <v>17</v>
      </c>
      <c r="K317" t="s">
        <v>18</v>
      </c>
      <c r="L317" t="s">
        <v>6</v>
      </c>
      <c r="M317" t="s">
        <v>7</v>
      </c>
    </row>
    <row r="318" spans="1:13" x14ac:dyDescent="0.25">
      <c r="A318" t="s">
        <v>180</v>
      </c>
      <c r="B318">
        <v>0</v>
      </c>
      <c r="C318">
        <v>17</v>
      </c>
      <c r="D318">
        <f t="shared" si="49"/>
        <v>17</v>
      </c>
      <c r="E318">
        <f t="shared" si="48"/>
        <v>1</v>
      </c>
      <c r="F318">
        <v>18</v>
      </c>
      <c r="G318">
        <v>0</v>
      </c>
      <c r="H318">
        <v>94.44</v>
      </c>
      <c r="I318">
        <v>5.56</v>
      </c>
      <c r="J318" t="s">
        <v>17</v>
      </c>
      <c r="K318" t="s">
        <v>18</v>
      </c>
      <c r="L318" t="s">
        <v>6</v>
      </c>
      <c r="M318" t="s">
        <v>7</v>
      </c>
    </row>
    <row r="319" spans="1:13" x14ac:dyDescent="0.25">
      <c r="A319" t="s">
        <v>91</v>
      </c>
      <c r="B319">
        <v>3</v>
      </c>
      <c r="C319">
        <v>18299</v>
      </c>
      <c r="D319">
        <f t="shared" si="49"/>
        <v>18302</v>
      </c>
      <c r="E319">
        <f t="shared" si="48"/>
        <v>9</v>
      </c>
      <c r="F319">
        <v>18311</v>
      </c>
      <c r="G319">
        <v>0.02</v>
      </c>
      <c r="H319">
        <v>99.93</v>
      </c>
      <c r="I319">
        <v>0.05</v>
      </c>
      <c r="J319" t="s">
        <v>17</v>
      </c>
      <c r="K319" t="s">
        <v>18</v>
      </c>
      <c r="L319" t="s">
        <v>8</v>
      </c>
      <c r="M319" t="s">
        <v>7</v>
      </c>
    </row>
    <row r="320" spans="1:13" x14ac:dyDescent="0.25">
      <c r="A320" t="s">
        <v>181</v>
      </c>
      <c r="B320">
        <v>1</v>
      </c>
      <c r="C320">
        <v>482</v>
      </c>
      <c r="D320">
        <f t="shared" si="49"/>
        <v>483</v>
      </c>
      <c r="E320">
        <f t="shared" si="48"/>
        <v>4</v>
      </c>
      <c r="F320">
        <v>487</v>
      </c>
      <c r="G320">
        <v>0.21</v>
      </c>
      <c r="H320">
        <v>98.97</v>
      </c>
      <c r="I320">
        <v>0.82</v>
      </c>
      <c r="J320" t="s">
        <v>17</v>
      </c>
      <c r="K320" t="s">
        <v>18</v>
      </c>
      <c r="L320" t="s">
        <v>8</v>
      </c>
      <c r="M320" t="s">
        <v>7</v>
      </c>
    </row>
    <row r="321" spans="1:13" x14ac:dyDescent="0.25">
      <c r="A321" t="s">
        <v>92</v>
      </c>
      <c r="B321">
        <v>0</v>
      </c>
      <c r="C321">
        <v>2235</v>
      </c>
      <c r="D321">
        <f t="shared" si="49"/>
        <v>2235</v>
      </c>
      <c r="E321">
        <f t="shared" si="48"/>
        <v>0</v>
      </c>
      <c r="F321">
        <v>2235</v>
      </c>
      <c r="G321">
        <v>0</v>
      </c>
      <c r="H321">
        <v>100</v>
      </c>
      <c r="I321">
        <v>0</v>
      </c>
      <c r="J321" t="s">
        <v>17</v>
      </c>
      <c r="K321" t="s">
        <v>18</v>
      </c>
      <c r="L321" t="s">
        <v>6</v>
      </c>
      <c r="M321" t="s">
        <v>7</v>
      </c>
    </row>
    <row r="322" spans="1:13" x14ac:dyDescent="0.25">
      <c r="A322" t="s">
        <v>182</v>
      </c>
      <c r="B322">
        <v>0</v>
      </c>
      <c r="C322">
        <v>65</v>
      </c>
      <c r="D322">
        <f t="shared" si="49"/>
        <v>65</v>
      </c>
      <c r="E322">
        <f t="shared" si="48"/>
        <v>0</v>
      </c>
      <c r="F322">
        <v>65</v>
      </c>
      <c r="G322">
        <v>0</v>
      </c>
      <c r="H322">
        <v>100</v>
      </c>
      <c r="I322">
        <v>0</v>
      </c>
      <c r="J322" t="s">
        <v>17</v>
      </c>
      <c r="K322" t="s">
        <v>18</v>
      </c>
      <c r="L322" t="s">
        <v>6</v>
      </c>
      <c r="M322" t="s">
        <v>7</v>
      </c>
    </row>
    <row r="323" spans="1:13" x14ac:dyDescent="0.25">
      <c r="A323" t="s">
        <v>93</v>
      </c>
      <c r="B323">
        <v>0</v>
      </c>
      <c r="C323">
        <v>3344</v>
      </c>
      <c r="D323">
        <f t="shared" si="49"/>
        <v>3344</v>
      </c>
      <c r="E323">
        <f t="shared" si="48"/>
        <v>2</v>
      </c>
      <c r="F323">
        <v>3346</v>
      </c>
      <c r="G323">
        <v>0</v>
      </c>
      <c r="H323">
        <v>99.94</v>
      </c>
      <c r="I323">
        <v>0.06</v>
      </c>
      <c r="J323" t="s">
        <v>17</v>
      </c>
      <c r="K323" t="s">
        <v>18</v>
      </c>
      <c r="L323" t="s">
        <v>8</v>
      </c>
      <c r="M323" t="s">
        <v>7</v>
      </c>
    </row>
    <row r="324" spans="1:13" x14ac:dyDescent="0.25">
      <c r="A324" t="s">
        <v>183</v>
      </c>
      <c r="B324">
        <v>0</v>
      </c>
      <c r="C324">
        <v>109</v>
      </c>
      <c r="D324">
        <f t="shared" si="49"/>
        <v>109</v>
      </c>
      <c r="E324">
        <f t="shared" si="48"/>
        <v>2</v>
      </c>
      <c r="F324">
        <v>111</v>
      </c>
      <c r="G324">
        <v>0</v>
      </c>
      <c r="H324">
        <v>98.2</v>
      </c>
      <c r="I324">
        <v>1.8</v>
      </c>
      <c r="J324" t="s">
        <v>17</v>
      </c>
      <c r="K324" t="s">
        <v>18</v>
      </c>
      <c r="L324" t="s">
        <v>8</v>
      </c>
      <c r="M324" t="s">
        <v>7</v>
      </c>
    </row>
    <row r="325" spans="1:13" x14ac:dyDescent="0.25">
      <c r="A325" t="s">
        <v>94</v>
      </c>
      <c r="B325">
        <v>1</v>
      </c>
      <c r="C325">
        <v>1391</v>
      </c>
      <c r="D325">
        <f t="shared" si="49"/>
        <v>1392</v>
      </c>
      <c r="E325">
        <f t="shared" si="48"/>
        <v>0</v>
      </c>
      <c r="F325">
        <v>1392</v>
      </c>
      <c r="G325">
        <v>7.0000000000000007E-2</v>
      </c>
      <c r="H325">
        <v>99.93</v>
      </c>
      <c r="I325">
        <v>0</v>
      </c>
      <c r="J325" t="s">
        <v>17</v>
      </c>
      <c r="K325" t="s">
        <v>18</v>
      </c>
      <c r="L325" t="s">
        <v>6</v>
      </c>
      <c r="M325" t="s">
        <v>7</v>
      </c>
    </row>
    <row r="326" spans="1:13" x14ac:dyDescent="0.25">
      <c r="A326" t="s">
        <v>184</v>
      </c>
      <c r="B326">
        <v>1</v>
      </c>
      <c r="C326">
        <v>35</v>
      </c>
      <c r="D326">
        <f t="shared" si="49"/>
        <v>36</v>
      </c>
      <c r="E326">
        <f t="shared" si="48"/>
        <v>0</v>
      </c>
      <c r="F326">
        <v>36</v>
      </c>
      <c r="G326">
        <v>2.78</v>
      </c>
      <c r="H326">
        <v>97.22</v>
      </c>
      <c r="I326">
        <v>0</v>
      </c>
      <c r="J326" t="s">
        <v>17</v>
      </c>
      <c r="K326" t="s">
        <v>18</v>
      </c>
      <c r="L326" t="s">
        <v>6</v>
      </c>
      <c r="M326" t="s">
        <v>7</v>
      </c>
    </row>
    <row r="327" spans="1:13" x14ac:dyDescent="0.25">
      <c r="A327" t="s">
        <v>95</v>
      </c>
      <c r="B327">
        <v>1</v>
      </c>
      <c r="C327">
        <v>14405</v>
      </c>
      <c r="D327">
        <f t="shared" si="49"/>
        <v>14406</v>
      </c>
      <c r="E327">
        <f t="shared" si="48"/>
        <v>8</v>
      </c>
      <c r="F327">
        <v>14414</v>
      </c>
      <c r="G327">
        <v>0.01</v>
      </c>
      <c r="H327">
        <v>99.94</v>
      </c>
      <c r="I327">
        <v>0.06</v>
      </c>
      <c r="J327" t="s">
        <v>17</v>
      </c>
      <c r="K327" t="s">
        <v>18</v>
      </c>
      <c r="L327" t="s">
        <v>8</v>
      </c>
      <c r="M327" t="s">
        <v>7</v>
      </c>
    </row>
    <row r="328" spans="1:13" x14ac:dyDescent="0.25">
      <c r="A328" t="s">
        <v>185</v>
      </c>
      <c r="B328">
        <v>1</v>
      </c>
      <c r="C328">
        <v>464</v>
      </c>
      <c r="D328">
        <f t="shared" si="49"/>
        <v>465</v>
      </c>
      <c r="E328">
        <f t="shared" si="48"/>
        <v>5</v>
      </c>
      <c r="F328">
        <v>470</v>
      </c>
      <c r="G328">
        <v>0.21</v>
      </c>
      <c r="H328">
        <v>98.72</v>
      </c>
      <c r="I328">
        <v>1.06</v>
      </c>
      <c r="J328" t="s">
        <v>17</v>
      </c>
      <c r="K328" t="s">
        <v>18</v>
      </c>
      <c r="L328" t="s">
        <v>8</v>
      </c>
      <c r="M328" t="s">
        <v>7</v>
      </c>
    </row>
    <row r="329" spans="1:13" x14ac:dyDescent="0.25">
      <c r="A329" t="s">
        <v>96</v>
      </c>
      <c r="B329">
        <v>0</v>
      </c>
      <c r="C329">
        <v>507</v>
      </c>
      <c r="D329">
        <f t="shared" si="49"/>
        <v>507</v>
      </c>
      <c r="E329">
        <v>1</v>
      </c>
      <c r="F329">
        <v>508</v>
      </c>
      <c r="G329">
        <v>0</v>
      </c>
      <c r="H329">
        <v>99.8</v>
      </c>
      <c r="I329">
        <v>0.2</v>
      </c>
      <c r="J329" t="s">
        <v>17</v>
      </c>
      <c r="K329" t="s">
        <v>18</v>
      </c>
      <c r="L329" t="s">
        <v>6</v>
      </c>
      <c r="M329" t="s">
        <v>7</v>
      </c>
    </row>
    <row r="330" spans="1:13" x14ac:dyDescent="0.25">
      <c r="A330" t="s">
        <v>186</v>
      </c>
      <c r="B330">
        <v>0</v>
      </c>
      <c r="C330">
        <v>41</v>
      </c>
      <c r="D330">
        <f t="shared" si="49"/>
        <v>41</v>
      </c>
      <c r="E330">
        <v>1</v>
      </c>
      <c r="F330">
        <v>42</v>
      </c>
      <c r="G330">
        <v>0</v>
      </c>
      <c r="H330">
        <v>97.62</v>
      </c>
      <c r="I330">
        <v>2.38</v>
      </c>
      <c r="J330" t="s">
        <v>17</v>
      </c>
      <c r="K330" t="s">
        <v>18</v>
      </c>
      <c r="L330" t="s">
        <v>6</v>
      </c>
      <c r="M330" t="s">
        <v>7</v>
      </c>
    </row>
    <row r="331" spans="1:13" x14ac:dyDescent="0.25">
      <c r="A331" t="s">
        <v>97</v>
      </c>
      <c r="B331">
        <v>0</v>
      </c>
      <c r="C331">
        <v>11710</v>
      </c>
      <c r="D331">
        <f t="shared" si="49"/>
        <v>11710</v>
      </c>
      <c r="E331">
        <v>7</v>
      </c>
      <c r="F331">
        <v>11717</v>
      </c>
      <c r="G331">
        <v>0</v>
      </c>
      <c r="H331">
        <v>99.94</v>
      </c>
      <c r="I331">
        <v>0.06</v>
      </c>
      <c r="J331" t="s">
        <v>17</v>
      </c>
      <c r="K331" t="s">
        <v>18</v>
      </c>
      <c r="L331" t="s">
        <v>8</v>
      </c>
      <c r="M331" t="s">
        <v>7</v>
      </c>
    </row>
    <row r="332" spans="1:13" x14ac:dyDescent="0.25">
      <c r="A332" t="s">
        <v>187</v>
      </c>
      <c r="B332">
        <v>0</v>
      </c>
      <c r="C332">
        <v>204</v>
      </c>
      <c r="D332">
        <f t="shared" si="49"/>
        <v>204</v>
      </c>
      <c r="E332">
        <v>2</v>
      </c>
      <c r="F332">
        <v>206</v>
      </c>
      <c r="G332">
        <v>0</v>
      </c>
      <c r="H332">
        <v>99.03</v>
      </c>
      <c r="I332">
        <v>0.97</v>
      </c>
      <c r="J332" t="s">
        <v>17</v>
      </c>
      <c r="K332" t="s">
        <v>18</v>
      </c>
      <c r="L332" t="s">
        <v>8</v>
      </c>
      <c r="M332" t="s">
        <v>7</v>
      </c>
    </row>
    <row r="333" spans="1:13" x14ac:dyDescent="0.25">
      <c r="G333" s="2"/>
    </row>
    <row r="334" spans="1:13" x14ac:dyDescent="0.25">
      <c r="A334" t="s">
        <v>126</v>
      </c>
      <c r="B334">
        <f>B313+B317+B321+B325+B329</f>
        <v>1</v>
      </c>
      <c r="C334">
        <f t="shared" ref="C334:F334" si="50">C313+C317+C321+C325+C329</f>
        <v>6018</v>
      </c>
      <c r="D334">
        <f t="shared" si="50"/>
        <v>6019</v>
      </c>
      <c r="E334">
        <f t="shared" si="50"/>
        <v>5</v>
      </c>
      <c r="F334">
        <f t="shared" si="50"/>
        <v>6024</v>
      </c>
      <c r="G334" s="2"/>
    </row>
    <row r="335" spans="1:13" x14ac:dyDescent="0.25">
      <c r="A335" t="s">
        <v>127</v>
      </c>
      <c r="B335">
        <f>B334/5</f>
        <v>0.2</v>
      </c>
      <c r="C335">
        <f t="shared" ref="C335:F335" si="51">C334/5</f>
        <v>1203.5999999999999</v>
      </c>
      <c r="D335">
        <f t="shared" si="51"/>
        <v>1203.8</v>
      </c>
      <c r="E335">
        <f t="shared" si="51"/>
        <v>1</v>
      </c>
      <c r="F335">
        <f t="shared" si="51"/>
        <v>1204.8</v>
      </c>
      <c r="G335" s="9">
        <f>(G313+G317+G321+G325+G329)/5</f>
        <v>1.4000000000000002E-2</v>
      </c>
      <c r="H335" s="9">
        <f t="shared" ref="H335:I335" si="52">(H313+H317+H321+H325+H329)/5</f>
        <v>99.86</v>
      </c>
      <c r="I335" s="9">
        <f t="shared" si="52"/>
        <v>0.12600000000000003</v>
      </c>
    </row>
    <row r="336" spans="1:13" x14ac:dyDescent="0.25">
      <c r="A336" t="s">
        <v>392</v>
      </c>
      <c r="B336">
        <f>ROUND(_xlfn.STDEV.S(B313,B317,B321,B325,B329),2)</f>
        <v>0.45</v>
      </c>
      <c r="C336">
        <f t="shared" ref="C336:I336" si="53">ROUND(_xlfn.STDEV.S(C313,C317,C321,C325,C329),2)</f>
        <v>656.66</v>
      </c>
      <c r="D336">
        <f t="shared" si="53"/>
        <v>656.73</v>
      </c>
      <c r="E336">
        <f t="shared" si="53"/>
        <v>1.22</v>
      </c>
      <c r="F336">
        <f t="shared" si="53"/>
        <v>656.04</v>
      </c>
      <c r="G336">
        <f t="shared" si="53"/>
        <v>0.03</v>
      </c>
      <c r="H336">
        <f t="shared" si="53"/>
        <v>0.13</v>
      </c>
      <c r="I336">
        <f t="shared" si="53"/>
        <v>0.14000000000000001</v>
      </c>
    </row>
    <row r="337" spans="1:9" x14ac:dyDescent="0.25">
      <c r="A337" t="s">
        <v>128</v>
      </c>
      <c r="B337">
        <f>B315+B319+B323+B327+B331</f>
        <v>4</v>
      </c>
      <c r="C337">
        <f>C315+C319+C323+C327+C331</f>
        <v>66273</v>
      </c>
      <c r="D337">
        <f>D315+D319+D323+D327+D331</f>
        <v>66277</v>
      </c>
      <c r="E337">
        <f>E315+E319+E323+E327+E331</f>
        <v>39</v>
      </c>
      <c r="F337">
        <f>F315+F319+F323+F327+F331</f>
        <v>66316</v>
      </c>
      <c r="G337" s="9"/>
      <c r="H337" s="9"/>
      <c r="I337" s="9"/>
    </row>
    <row r="338" spans="1:9" x14ac:dyDescent="0.25">
      <c r="A338" t="s">
        <v>129</v>
      </c>
      <c r="B338">
        <f>B337/5</f>
        <v>0.8</v>
      </c>
      <c r="C338">
        <f t="shared" ref="C338:F338" si="54">C337/5</f>
        <v>13254.6</v>
      </c>
      <c r="D338">
        <f t="shared" si="54"/>
        <v>13255.4</v>
      </c>
      <c r="E338">
        <f t="shared" si="54"/>
        <v>7.8</v>
      </c>
      <c r="F338">
        <f t="shared" si="54"/>
        <v>13263.2</v>
      </c>
      <c r="G338" s="9">
        <f t="shared" ref="G338:I338" si="55">(G315+G319+G323+G327+G331)/5</f>
        <v>6.0000000000000001E-3</v>
      </c>
      <c r="H338" s="9">
        <f t="shared" si="55"/>
        <v>99.936000000000007</v>
      </c>
      <c r="I338" s="9">
        <f t="shared" si="55"/>
        <v>0.06</v>
      </c>
    </row>
    <row r="339" spans="1:9" x14ac:dyDescent="0.25">
      <c r="A339" t="s">
        <v>393</v>
      </c>
      <c r="B339">
        <f>ROUND(_xlfn.STDEV.S(B315,B319,B323,B327,B331),2)</f>
        <v>1.3</v>
      </c>
      <c r="C339">
        <f t="shared" ref="C339:I339" si="56">ROUND(_xlfn.STDEV.S(C315,C319,C323,C327,C331),2)</f>
        <v>6225.89</v>
      </c>
      <c r="D339">
        <f t="shared" si="56"/>
        <v>6226.55</v>
      </c>
      <c r="E339">
        <f t="shared" si="56"/>
        <v>3.96</v>
      </c>
      <c r="F339">
        <f t="shared" si="56"/>
        <v>6230.26</v>
      </c>
      <c r="G339">
        <f t="shared" si="56"/>
        <v>0.01</v>
      </c>
      <c r="H339">
        <f t="shared" si="56"/>
        <v>0.01</v>
      </c>
      <c r="I339">
        <f t="shared" si="56"/>
        <v>0.01</v>
      </c>
    </row>
    <row r="340" spans="1:9" x14ac:dyDescent="0.25">
      <c r="G340" s="2"/>
    </row>
    <row r="341" spans="1:9" x14ac:dyDescent="0.25">
      <c r="E341"/>
      <c r="G341" s="2"/>
    </row>
    <row r="342" spans="1:9" x14ac:dyDescent="0.25">
      <c r="E342"/>
      <c r="G342" s="2"/>
    </row>
    <row r="343" spans="1:9" x14ac:dyDescent="0.25">
      <c r="E343"/>
      <c r="G343" s="2"/>
    </row>
  </sheetData>
  <pageMargins left="0.7" right="0.7" top="0.78740157499999996" bottom="0.78740157499999996" header="0.3" footer="0.3"/>
  <pageSetup paperSize="9" orientation="portrait" r:id="rId1"/>
  <ignoredErrors>
    <ignoredError sqref="B101:D101 B132:D132 B186:D186 B252:D252 B45:D45 B82:D82 B27:D27 B306:C306 F306:F307 B163:D164 D306:E307 F283:F284 B283:E284 B337:F33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76F88-64D4-49C7-9351-242D92986FDD}">
  <dimension ref="A1:M343"/>
  <sheetViews>
    <sheetView topLeftCell="A319" workbookViewId="0">
      <selection activeCell="F343" sqref="F343"/>
    </sheetView>
  </sheetViews>
  <sheetFormatPr defaultRowHeight="15" x14ac:dyDescent="0.25"/>
  <cols>
    <col min="1" max="1" width="44.85546875" customWidth="1"/>
    <col min="2" max="2" width="12.28515625" customWidth="1"/>
    <col min="3" max="3" width="11.7109375" customWidth="1"/>
    <col min="5" max="5" width="12.85546875" style="2" customWidth="1"/>
    <col min="6" max="6" width="12" customWidth="1"/>
    <col min="8" max="8" width="10.85546875" customWidth="1"/>
  </cols>
  <sheetData>
    <row r="1" spans="1:10" x14ac:dyDescent="0.25">
      <c r="A1" t="s">
        <v>29</v>
      </c>
    </row>
    <row r="2" spans="1:10" x14ac:dyDescent="0.25">
      <c r="B2" t="s">
        <v>24</v>
      </c>
      <c r="E2" s="2" t="s">
        <v>381</v>
      </c>
    </row>
    <row r="3" spans="1:10" x14ac:dyDescent="0.25">
      <c r="A3" s="4" t="s">
        <v>383</v>
      </c>
      <c r="B3" t="s">
        <v>27</v>
      </c>
      <c r="C3" t="s">
        <v>28</v>
      </c>
      <c r="D3" t="s">
        <v>0</v>
      </c>
      <c r="E3" t="s">
        <v>27</v>
      </c>
      <c r="F3" t="s">
        <v>28</v>
      </c>
      <c r="G3" t="s">
        <v>1</v>
      </c>
      <c r="H3" t="s">
        <v>2</v>
      </c>
      <c r="I3" t="s">
        <v>3</v>
      </c>
      <c r="J3" t="s">
        <v>26</v>
      </c>
    </row>
    <row r="5" spans="1:10" x14ac:dyDescent="0.25">
      <c r="A5" t="s">
        <v>209</v>
      </c>
      <c r="B5" s="2">
        <v>1</v>
      </c>
      <c r="C5" s="2">
        <v>25339</v>
      </c>
      <c r="D5" s="2">
        <v>25340</v>
      </c>
      <c r="E5" s="2">
        <v>0</v>
      </c>
      <c r="F5" s="2">
        <v>100</v>
      </c>
      <c r="G5" t="s">
        <v>4</v>
      </c>
      <c r="H5" t="s">
        <v>5</v>
      </c>
      <c r="I5" t="s">
        <v>6</v>
      </c>
      <c r="J5" t="s">
        <v>23</v>
      </c>
    </row>
    <row r="6" spans="1:10" x14ac:dyDescent="0.25">
      <c r="A6" t="s">
        <v>210</v>
      </c>
      <c r="B6">
        <v>1</v>
      </c>
      <c r="C6">
        <v>808</v>
      </c>
      <c r="D6">
        <v>809</v>
      </c>
      <c r="E6">
        <v>0.12</v>
      </c>
      <c r="F6">
        <v>99.88</v>
      </c>
      <c r="G6" t="s">
        <v>4</v>
      </c>
      <c r="H6" t="s">
        <v>5</v>
      </c>
      <c r="I6" t="s">
        <v>6</v>
      </c>
      <c r="J6" t="s">
        <v>23</v>
      </c>
    </row>
    <row r="7" spans="1:10" x14ac:dyDescent="0.25">
      <c r="A7" t="s">
        <v>211</v>
      </c>
      <c r="B7" s="2">
        <v>2</v>
      </c>
      <c r="C7" s="2">
        <v>31084</v>
      </c>
      <c r="D7" s="2">
        <v>31086</v>
      </c>
      <c r="E7" s="2">
        <v>0.01</v>
      </c>
      <c r="F7" s="2">
        <v>99.99</v>
      </c>
      <c r="G7" t="s">
        <v>4</v>
      </c>
      <c r="H7" t="s">
        <v>5</v>
      </c>
      <c r="I7" t="s">
        <v>8</v>
      </c>
      <c r="J7" t="s">
        <v>23</v>
      </c>
    </row>
    <row r="8" spans="1:10" x14ac:dyDescent="0.25">
      <c r="A8" t="s">
        <v>212</v>
      </c>
      <c r="B8">
        <v>2</v>
      </c>
      <c r="C8">
        <v>1673</v>
      </c>
      <c r="D8">
        <v>1675</v>
      </c>
      <c r="E8">
        <v>0.12</v>
      </c>
      <c r="F8">
        <v>99.88</v>
      </c>
      <c r="G8" t="s">
        <v>4</v>
      </c>
      <c r="H8" t="s">
        <v>5</v>
      </c>
      <c r="I8" t="s">
        <v>8</v>
      </c>
      <c r="J8" t="s">
        <v>23</v>
      </c>
    </row>
    <row r="9" spans="1:10" x14ac:dyDescent="0.25">
      <c r="A9" t="s">
        <v>213</v>
      </c>
      <c r="B9" s="2">
        <v>4</v>
      </c>
      <c r="C9" s="2">
        <v>22470</v>
      </c>
      <c r="D9" s="2">
        <v>22474</v>
      </c>
      <c r="E9" s="2">
        <v>0.02</v>
      </c>
      <c r="F9" s="2">
        <v>99.98</v>
      </c>
      <c r="G9" t="s">
        <v>4</v>
      </c>
      <c r="H9" t="s">
        <v>5</v>
      </c>
      <c r="I9" t="s">
        <v>6</v>
      </c>
      <c r="J9" t="s">
        <v>23</v>
      </c>
    </row>
    <row r="10" spans="1:10" x14ac:dyDescent="0.25">
      <c r="A10" t="s">
        <v>214</v>
      </c>
      <c r="B10">
        <v>2</v>
      </c>
      <c r="C10">
        <v>1028</v>
      </c>
      <c r="D10">
        <v>1030</v>
      </c>
      <c r="E10">
        <v>0.19</v>
      </c>
      <c r="F10">
        <v>99.81</v>
      </c>
      <c r="G10" t="s">
        <v>4</v>
      </c>
      <c r="H10" t="s">
        <v>5</v>
      </c>
      <c r="I10" t="s">
        <v>6</v>
      </c>
      <c r="J10" t="s">
        <v>23</v>
      </c>
    </row>
    <row r="11" spans="1:10" x14ac:dyDescent="0.25">
      <c r="A11" t="s">
        <v>215</v>
      </c>
      <c r="B11" s="2">
        <v>74</v>
      </c>
      <c r="C11" s="2">
        <v>18421</v>
      </c>
      <c r="D11" s="2">
        <v>18495</v>
      </c>
      <c r="E11" s="2">
        <v>0.4</v>
      </c>
      <c r="F11" s="2">
        <v>99.6</v>
      </c>
      <c r="G11" t="s">
        <v>4</v>
      </c>
      <c r="H11" t="s">
        <v>5</v>
      </c>
      <c r="I11" t="s">
        <v>8</v>
      </c>
      <c r="J11" t="s">
        <v>23</v>
      </c>
    </row>
    <row r="12" spans="1:10" x14ac:dyDescent="0.25">
      <c r="A12" t="s">
        <v>216</v>
      </c>
      <c r="B12">
        <v>10</v>
      </c>
      <c r="C12">
        <v>1300</v>
      </c>
      <c r="D12">
        <v>1310</v>
      </c>
      <c r="E12">
        <v>0.76</v>
      </c>
      <c r="F12">
        <v>99.24</v>
      </c>
      <c r="G12" t="s">
        <v>4</v>
      </c>
      <c r="H12" t="s">
        <v>5</v>
      </c>
      <c r="I12" t="s">
        <v>8</v>
      </c>
      <c r="J12" t="s">
        <v>23</v>
      </c>
    </row>
    <row r="13" spans="1:10" x14ac:dyDescent="0.25">
      <c r="A13" t="s">
        <v>217</v>
      </c>
      <c r="B13" s="2">
        <v>10</v>
      </c>
      <c r="C13" s="2">
        <v>22831</v>
      </c>
      <c r="D13" s="2">
        <v>22841</v>
      </c>
      <c r="E13" s="2">
        <v>0.04</v>
      </c>
      <c r="F13" s="2">
        <v>99.96</v>
      </c>
      <c r="G13" t="s">
        <v>4</v>
      </c>
      <c r="H13" t="s">
        <v>5</v>
      </c>
      <c r="I13" t="s">
        <v>6</v>
      </c>
      <c r="J13" t="s">
        <v>23</v>
      </c>
    </row>
    <row r="14" spans="1:10" x14ac:dyDescent="0.25">
      <c r="A14" t="s">
        <v>218</v>
      </c>
      <c r="B14">
        <v>2</v>
      </c>
      <c r="C14">
        <v>1661</v>
      </c>
      <c r="D14">
        <v>1663</v>
      </c>
      <c r="E14">
        <v>0.12</v>
      </c>
      <c r="F14">
        <v>99.88</v>
      </c>
      <c r="G14" t="s">
        <v>4</v>
      </c>
      <c r="H14" t="s">
        <v>5</v>
      </c>
      <c r="I14" t="s">
        <v>6</v>
      </c>
      <c r="J14" t="s">
        <v>23</v>
      </c>
    </row>
    <row r="15" spans="1:10" x14ac:dyDescent="0.25">
      <c r="A15" t="s">
        <v>219</v>
      </c>
      <c r="B15" s="2">
        <v>24</v>
      </c>
      <c r="C15" s="2">
        <v>7486</v>
      </c>
      <c r="D15" s="2">
        <v>7510</v>
      </c>
      <c r="E15" s="2">
        <v>0.32</v>
      </c>
      <c r="F15" s="2">
        <v>99.68</v>
      </c>
      <c r="G15" t="s">
        <v>4</v>
      </c>
      <c r="H15" t="s">
        <v>5</v>
      </c>
      <c r="I15" t="s">
        <v>8</v>
      </c>
      <c r="J15" t="s">
        <v>23</v>
      </c>
    </row>
    <row r="16" spans="1:10" x14ac:dyDescent="0.25">
      <c r="A16" t="s">
        <v>220</v>
      </c>
      <c r="B16">
        <v>4</v>
      </c>
      <c r="C16">
        <v>508</v>
      </c>
      <c r="D16">
        <v>512</v>
      </c>
      <c r="E16">
        <v>0.78</v>
      </c>
      <c r="F16">
        <v>99.22</v>
      </c>
      <c r="G16" t="s">
        <v>4</v>
      </c>
      <c r="H16" t="s">
        <v>5</v>
      </c>
      <c r="I16" t="s">
        <v>8</v>
      </c>
      <c r="J16" t="s">
        <v>23</v>
      </c>
    </row>
    <row r="17" spans="1:10" x14ac:dyDescent="0.25">
      <c r="A17" t="s">
        <v>221</v>
      </c>
      <c r="B17" s="2">
        <v>4</v>
      </c>
      <c r="C17" s="2">
        <v>24359</v>
      </c>
      <c r="D17" s="2">
        <v>24363</v>
      </c>
      <c r="E17" s="2">
        <v>0.02</v>
      </c>
      <c r="F17" s="2">
        <v>99.98</v>
      </c>
      <c r="G17" t="s">
        <v>4</v>
      </c>
      <c r="H17" t="s">
        <v>5</v>
      </c>
      <c r="I17" t="s">
        <v>6</v>
      </c>
      <c r="J17" t="s">
        <v>23</v>
      </c>
    </row>
    <row r="18" spans="1:10" x14ac:dyDescent="0.25">
      <c r="A18" t="s">
        <v>222</v>
      </c>
      <c r="B18">
        <v>2</v>
      </c>
      <c r="C18">
        <v>1007</v>
      </c>
      <c r="D18">
        <v>1009</v>
      </c>
      <c r="E18">
        <v>0.2</v>
      </c>
      <c r="F18">
        <v>99.8</v>
      </c>
      <c r="G18" t="s">
        <v>4</v>
      </c>
      <c r="H18" t="s">
        <v>5</v>
      </c>
      <c r="I18" t="s">
        <v>6</v>
      </c>
      <c r="J18" t="s">
        <v>23</v>
      </c>
    </row>
    <row r="19" spans="1:10" x14ac:dyDescent="0.25">
      <c r="A19" t="s">
        <v>223</v>
      </c>
      <c r="B19" s="2">
        <v>648</v>
      </c>
      <c r="C19" s="2">
        <v>24613</v>
      </c>
      <c r="D19" s="2">
        <v>25261</v>
      </c>
      <c r="E19" s="2">
        <v>2.57</v>
      </c>
      <c r="F19" s="2">
        <v>97.43</v>
      </c>
      <c r="G19" t="s">
        <v>4</v>
      </c>
      <c r="H19" t="s">
        <v>5</v>
      </c>
      <c r="I19" t="s">
        <v>8</v>
      </c>
      <c r="J19" t="s">
        <v>23</v>
      </c>
    </row>
    <row r="20" spans="1:10" x14ac:dyDescent="0.25">
      <c r="A20" t="s">
        <v>224</v>
      </c>
      <c r="B20">
        <v>51</v>
      </c>
      <c r="C20">
        <v>1536</v>
      </c>
      <c r="D20">
        <v>1587</v>
      </c>
      <c r="E20">
        <v>3.21</v>
      </c>
      <c r="F20">
        <v>96.79</v>
      </c>
      <c r="G20" t="s">
        <v>4</v>
      </c>
      <c r="H20" t="s">
        <v>5</v>
      </c>
      <c r="I20" t="s">
        <v>8</v>
      </c>
      <c r="J20" t="s">
        <v>23</v>
      </c>
    </row>
    <row r="21" spans="1:10" x14ac:dyDescent="0.25">
      <c r="A21" t="s">
        <v>225</v>
      </c>
      <c r="B21" s="2">
        <v>3</v>
      </c>
      <c r="C21" s="2">
        <v>8884</v>
      </c>
      <c r="D21" s="2">
        <v>8887</v>
      </c>
      <c r="E21" s="2">
        <v>0.03</v>
      </c>
      <c r="F21" s="2">
        <v>99.97</v>
      </c>
      <c r="G21" t="s">
        <v>4</v>
      </c>
      <c r="H21" t="s">
        <v>5</v>
      </c>
      <c r="I21" t="s">
        <v>6</v>
      </c>
      <c r="J21" t="s">
        <v>23</v>
      </c>
    </row>
    <row r="22" spans="1:10" x14ac:dyDescent="0.25">
      <c r="A22" t="s">
        <v>226</v>
      </c>
      <c r="B22">
        <v>3</v>
      </c>
      <c r="C22">
        <v>503</v>
      </c>
      <c r="D22">
        <v>506</v>
      </c>
      <c r="E22">
        <v>0.59</v>
      </c>
      <c r="F22">
        <v>99.41</v>
      </c>
      <c r="G22" t="s">
        <v>4</v>
      </c>
      <c r="H22" t="s">
        <v>5</v>
      </c>
      <c r="I22" t="s">
        <v>6</v>
      </c>
      <c r="J22" t="s">
        <v>23</v>
      </c>
    </row>
    <row r="23" spans="1:10" x14ac:dyDescent="0.25">
      <c r="A23" t="s">
        <v>227</v>
      </c>
      <c r="B23" s="2">
        <v>1054</v>
      </c>
      <c r="C23" s="2">
        <v>30923</v>
      </c>
      <c r="D23" s="2">
        <v>31977</v>
      </c>
      <c r="E23" s="2">
        <v>3.3</v>
      </c>
      <c r="F23" s="2">
        <v>96.7</v>
      </c>
      <c r="G23" t="s">
        <v>4</v>
      </c>
      <c r="H23" t="s">
        <v>5</v>
      </c>
      <c r="I23" t="s">
        <v>8</v>
      </c>
      <c r="J23" t="s">
        <v>23</v>
      </c>
    </row>
    <row r="24" spans="1:10" x14ac:dyDescent="0.25">
      <c r="A24" t="s">
        <v>228</v>
      </c>
      <c r="B24">
        <v>102</v>
      </c>
      <c r="C24">
        <v>2008</v>
      </c>
      <c r="D24">
        <v>2110</v>
      </c>
      <c r="E24">
        <v>4.83</v>
      </c>
      <c r="F24">
        <v>95.17</v>
      </c>
      <c r="G24" t="s">
        <v>4</v>
      </c>
      <c r="H24" t="s">
        <v>5</v>
      </c>
      <c r="I24" t="s">
        <v>8</v>
      </c>
      <c r="J24" t="s">
        <v>23</v>
      </c>
    </row>
    <row r="25" spans="1:10" x14ac:dyDescent="0.25">
      <c r="B25" s="2"/>
      <c r="C25" s="2"/>
      <c r="D25" s="2"/>
      <c r="F25" s="2"/>
    </row>
    <row r="26" spans="1:10" x14ac:dyDescent="0.25">
      <c r="A26" t="s">
        <v>126</v>
      </c>
      <c r="B26" s="2">
        <f>B5+B9+B13+B17+B21</f>
        <v>22</v>
      </c>
      <c r="C26" s="2">
        <f t="shared" ref="C26:D26" si="0">C5+C9+C13+C17+C21</f>
        <v>103883</v>
      </c>
      <c r="D26" s="2">
        <f t="shared" si="0"/>
        <v>103905</v>
      </c>
      <c r="F26" s="2"/>
    </row>
    <row r="27" spans="1:10" x14ac:dyDescent="0.25">
      <c r="A27" t="s">
        <v>127</v>
      </c>
      <c r="B27" s="2">
        <f>B26/5</f>
        <v>4.4000000000000004</v>
      </c>
      <c r="C27" s="2">
        <f t="shared" ref="C27:D27" si="1">C26/5</f>
        <v>20776.599999999999</v>
      </c>
      <c r="D27" s="2">
        <f t="shared" si="1"/>
        <v>20781</v>
      </c>
      <c r="E27" s="9">
        <f>(E5+E9+E13+E17+E21)/5</f>
        <v>2.1999999999999999E-2</v>
      </c>
      <c r="F27" s="9">
        <f>(F5+F9+F13+F17+F21)/5</f>
        <v>99.977999999999994</v>
      </c>
    </row>
    <row r="28" spans="1:10" x14ac:dyDescent="0.25">
      <c r="A28" t="s">
        <v>392</v>
      </c>
      <c r="B28" s="2">
        <f>ROUND(_xlfn.STDEV.S(B5,B9,B13,B17,B21),2)</f>
        <v>3.36</v>
      </c>
      <c r="C28" s="2">
        <f t="shared" ref="C28:F28" si="2">ROUND(_xlfn.STDEV.S(C5,C9,C13,C17,C21),2)</f>
        <v>6748.54</v>
      </c>
      <c r="D28" s="2">
        <f t="shared" si="2"/>
        <v>6748.93</v>
      </c>
      <c r="E28" s="2">
        <f t="shared" si="2"/>
        <v>0.01</v>
      </c>
      <c r="F28" s="2">
        <f t="shared" si="2"/>
        <v>0.01</v>
      </c>
    </row>
    <row r="29" spans="1:10" x14ac:dyDescent="0.25">
      <c r="A29" t="s">
        <v>128</v>
      </c>
      <c r="B29" s="2">
        <f>B7+B11+B15+B19+B23</f>
        <v>1802</v>
      </c>
      <c r="C29" s="2">
        <f>C7+C11+C15+C19+C23</f>
        <v>112527</v>
      </c>
      <c r="D29" s="2">
        <f>D7+D11+D15+D19+D23</f>
        <v>114329</v>
      </c>
      <c r="E29" s="3"/>
      <c r="F29" s="3"/>
      <c r="G29" s="1"/>
    </row>
    <row r="30" spans="1:10" x14ac:dyDescent="0.25">
      <c r="A30" t="s">
        <v>129</v>
      </c>
      <c r="B30" s="2">
        <f>B29/5</f>
        <v>360.4</v>
      </c>
      <c r="C30" s="2">
        <f t="shared" ref="C30:D30" si="3">C29/5</f>
        <v>22505.4</v>
      </c>
      <c r="D30" s="2">
        <f t="shared" si="3"/>
        <v>22865.8</v>
      </c>
      <c r="E30" s="3">
        <f>(E7+E11+E15+E19+E23)/5</f>
        <v>1.3199999999999998</v>
      </c>
      <c r="F30" s="3">
        <f>(F7+F11+F15+F19+F23)/5</f>
        <v>98.679999999999993</v>
      </c>
      <c r="G30" s="1"/>
    </row>
    <row r="31" spans="1:10" x14ac:dyDescent="0.25">
      <c r="A31" t="s">
        <v>393</v>
      </c>
      <c r="B31" s="2">
        <f>ROUND(_xlfn.STDEV.S(B7,B11,B15,B19,B23),2)</f>
        <v>471.02</v>
      </c>
      <c r="C31" s="2">
        <f>ROUND(_xlfn.STDEV.S(C7,C11,C15,C19,C23),2)</f>
        <v>9888.82</v>
      </c>
      <c r="D31" s="2">
        <f>ROUND(_xlfn.STDEV.S(D7,D11,D15,D19,D23),2)</f>
        <v>10139.370000000001</v>
      </c>
      <c r="E31" s="2">
        <f>ROUND(_xlfn.STDEV.S(E7,E11,E15,E19,E23),2)</f>
        <v>1.5</v>
      </c>
      <c r="F31" s="2">
        <f>ROUND(_xlfn.STDEV.S(F7,F11,F15,F19,F23),2)</f>
        <v>1.5</v>
      </c>
      <c r="G31" s="1"/>
    </row>
    <row r="32" spans="1:10" x14ac:dyDescent="0.25">
      <c r="B32" s="2"/>
      <c r="C32" s="2"/>
      <c r="D32" s="2"/>
      <c r="F32" s="2"/>
    </row>
    <row r="33" spans="1:10" x14ac:dyDescent="0.25">
      <c r="A33" t="s">
        <v>229</v>
      </c>
      <c r="B33" s="2">
        <v>11</v>
      </c>
      <c r="C33" s="2">
        <v>34383</v>
      </c>
      <c r="D33" s="2">
        <v>34394</v>
      </c>
      <c r="E33" s="2">
        <v>0.03</v>
      </c>
      <c r="F33" s="2">
        <v>99.97</v>
      </c>
      <c r="G33" t="s">
        <v>4</v>
      </c>
      <c r="H33" t="s">
        <v>9</v>
      </c>
      <c r="I33" t="s">
        <v>6</v>
      </c>
      <c r="J33" t="s">
        <v>23</v>
      </c>
    </row>
    <row r="34" spans="1:10" x14ac:dyDescent="0.25">
      <c r="A34" t="s">
        <v>230</v>
      </c>
      <c r="B34">
        <v>1</v>
      </c>
      <c r="C34">
        <v>3622</v>
      </c>
      <c r="D34">
        <v>3623</v>
      </c>
      <c r="E34">
        <v>0.03</v>
      </c>
      <c r="F34">
        <v>99.97</v>
      </c>
      <c r="G34" t="s">
        <v>4</v>
      </c>
      <c r="H34" t="s">
        <v>9</v>
      </c>
      <c r="I34" t="s">
        <v>6</v>
      </c>
      <c r="J34" t="s">
        <v>23</v>
      </c>
    </row>
    <row r="35" spans="1:10" x14ac:dyDescent="0.25">
      <c r="A35" t="s">
        <v>231</v>
      </c>
      <c r="B35" s="2">
        <v>542</v>
      </c>
      <c r="C35" s="2">
        <v>36330</v>
      </c>
      <c r="D35" s="2">
        <v>36872</v>
      </c>
      <c r="E35" s="2">
        <v>1.47</v>
      </c>
      <c r="F35" s="2">
        <v>98.53</v>
      </c>
      <c r="G35" t="s">
        <v>4</v>
      </c>
      <c r="H35" t="s">
        <v>9</v>
      </c>
      <c r="I35" t="s">
        <v>8</v>
      </c>
      <c r="J35" t="s">
        <v>23</v>
      </c>
    </row>
    <row r="36" spans="1:10" x14ac:dyDescent="0.25">
      <c r="A36" t="s">
        <v>232</v>
      </c>
      <c r="B36">
        <v>45</v>
      </c>
      <c r="C36">
        <v>1516</v>
      </c>
      <c r="D36">
        <v>1561</v>
      </c>
      <c r="E36">
        <v>2.88</v>
      </c>
      <c r="F36">
        <v>97.12</v>
      </c>
      <c r="G36" t="s">
        <v>4</v>
      </c>
      <c r="H36" t="s">
        <v>9</v>
      </c>
      <c r="I36" t="s">
        <v>8</v>
      </c>
      <c r="J36" t="s">
        <v>23</v>
      </c>
    </row>
    <row r="37" spans="1:10" x14ac:dyDescent="0.25">
      <c r="A37" t="s">
        <v>233</v>
      </c>
      <c r="B37" s="2">
        <v>1</v>
      </c>
      <c r="C37" s="2">
        <v>8887</v>
      </c>
      <c r="D37" s="2">
        <v>8888</v>
      </c>
      <c r="E37" s="2">
        <v>0.01</v>
      </c>
      <c r="F37" s="2">
        <v>99.99</v>
      </c>
      <c r="G37" t="s">
        <v>4</v>
      </c>
      <c r="H37" t="s">
        <v>9</v>
      </c>
      <c r="I37" t="s">
        <v>6</v>
      </c>
      <c r="J37" t="s">
        <v>23</v>
      </c>
    </row>
    <row r="38" spans="1:10" x14ac:dyDescent="0.25">
      <c r="A38" t="s">
        <v>234</v>
      </c>
      <c r="B38">
        <v>1</v>
      </c>
      <c r="C38">
        <v>1486</v>
      </c>
      <c r="D38">
        <v>1487</v>
      </c>
      <c r="E38">
        <v>7.0000000000000007E-2</v>
      </c>
      <c r="F38">
        <v>99.93</v>
      </c>
      <c r="G38" t="s">
        <v>4</v>
      </c>
      <c r="H38" t="s">
        <v>9</v>
      </c>
      <c r="I38" t="s">
        <v>6</v>
      </c>
      <c r="J38" t="s">
        <v>23</v>
      </c>
    </row>
    <row r="39" spans="1:10" x14ac:dyDescent="0.25">
      <c r="A39" t="s">
        <v>235</v>
      </c>
      <c r="B39" s="2">
        <v>910</v>
      </c>
      <c r="C39" s="2">
        <v>11112</v>
      </c>
      <c r="D39" s="2">
        <v>12022</v>
      </c>
      <c r="E39" s="2">
        <v>7.57</v>
      </c>
      <c r="F39" s="2">
        <v>92.43</v>
      </c>
      <c r="G39" t="s">
        <v>4</v>
      </c>
      <c r="H39" t="s">
        <v>9</v>
      </c>
      <c r="I39" t="s">
        <v>8</v>
      </c>
      <c r="J39" t="s">
        <v>23</v>
      </c>
    </row>
    <row r="40" spans="1:10" x14ac:dyDescent="0.25">
      <c r="A40" t="s">
        <v>236</v>
      </c>
      <c r="B40">
        <v>61</v>
      </c>
      <c r="C40">
        <v>979</v>
      </c>
      <c r="D40">
        <v>1040</v>
      </c>
      <c r="E40">
        <v>5.87</v>
      </c>
      <c r="F40">
        <v>94.13</v>
      </c>
      <c r="G40" t="s">
        <v>4</v>
      </c>
      <c r="H40" t="s">
        <v>9</v>
      </c>
      <c r="I40" t="s">
        <v>8</v>
      </c>
      <c r="J40" t="s">
        <v>23</v>
      </c>
    </row>
    <row r="41" spans="1:10" x14ac:dyDescent="0.25">
      <c r="B41" s="2"/>
      <c r="C41" s="2"/>
      <c r="D41" s="2"/>
      <c r="F41" s="2"/>
    </row>
    <row r="42" spans="1:10" x14ac:dyDescent="0.25">
      <c r="A42" t="s">
        <v>126</v>
      </c>
      <c r="B42" s="2">
        <f>B33+B37</f>
        <v>12</v>
      </c>
      <c r="C42" s="2">
        <f t="shared" ref="C42:D42" si="4">C33+C37</f>
        <v>43270</v>
      </c>
      <c r="D42" s="2">
        <f t="shared" si="4"/>
        <v>43282</v>
      </c>
      <c r="F42" s="2"/>
    </row>
    <row r="43" spans="1:10" x14ac:dyDescent="0.25">
      <c r="A43" t="s">
        <v>127</v>
      </c>
      <c r="B43" s="2">
        <f>B42/2</f>
        <v>6</v>
      </c>
      <c r="C43" s="2">
        <f t="shared" ref="C43:D43" si="5">C42/2</f>
        <v>21635</v>
      </c>
      <c r="D43" s="2">
        <f t="shared" si="5"/>
        <v>21641</v>
      </c>
      <c r="E43" s="3">
        <f>(E33+E37)/2</f>
        <v>0.02</v>
      </c>
      <c r="F43" s="3">
        <f t="shared" ref="F43" si="6">(F33+F37)/2</f>
        <v>99.97999999999999</v>
      </c>
    </row>
    <row r="44" spans="1:10" x14ac:dyDescent="0.25">
      <c r="A44" t="s">
        <v>392</v>
      </c>
      <c r="B44" s="2">
        <f>ROUND(_xlfn.STDEV.S(B33,B37),2)</f>
        <v>7.07</v>
      </c>
      <c r="C44" s="2">
        <f t="shared" ref="C44:F44" si="7">ROUND(_xlfn.STDEV.S(C33,C37),2)</f>
        <v>18028.39</v>
      </c>
      <c r="D44" s="2">
        <f t="shared" si="7"/>
        <v>18035.47</v>
      </c>
      <c r="E44" s="2">
        <f t="shared" si="7"/>
        <v>0.01</v>
      </c>
      <c r="F44" s="2">
        <f t="shared" si="7"/>
        <v>0.01</v>
      </c>
    </row>
    <row r="45" spans="1:10" x14ac:dyDescent="0.25">
      <c r="A45" t="s">
        <v>128</v>
      </c>
      <c r="B45" s="2">
        <f>B35+B39</f>
        <v>1452</v>
      </c>
      <c r="C45" s="2">
        <f>C35+C39</f>
        <v>47442</v>
      </c>
      <c r="D45" s="2">
        <f>D35+D39</f>
        <v>48894</v>
      </c>
      <c r="E45" s="3"/>
      <c r="F45" s="3"/>
    </row>
    <row r="46" spans="1:10" x14ac:dyDescent="0.25">
      <c r="A46" t="s">
        <v>129</v>
      </c>
      <c r="B46" s="2">
        <f>B45/2</f>
        <v>726</v>
      </c>
      <c r="C46" s="2">
        <f t="shared" ref="C46:D46" si="8">C45/2</f>
        <v>23721</v>
      </c>
      <c r="D46" s="2">
        <f t="shared" si="8"/>
        <v>24447</v>
      </c>
      <c r="E46" s="3">
        <f>(E35+E39)/2</f>
        <v>4.5200000000000005</v>
      </c>
      <c r="F46" s="3">
        <f>(F35+F39)/2</f>
        <v>95.48</v>
      </c>
    </row>
    <row r="47" spans="1:10" x14ac:dyDescent="0.25">
      <c r="A47" t="s">
        <v>393</v>
      </c>
      <c r="B47" s="2">
        <f>ROUND(_xlfn.STDEV.S(B35,B39),2)</f>
        <v>260.22000000000003</v>
      </c>
      <c r="C47" s="2">
        <f>ROUND(_xlfn.STDEV.S(C35,C39),2)</f>
        <v>17831.82</v>
      </c>
      <c r="D47" s="2">
        <f>ROUND(_xlfn.STDEV.S(D35,D39),2)</f>
        <v>17571.599999999999</v>
      </c>
      <c r="E47" s="2">
        <f>ROUND(_xlfn.STDEV.S(E35,E39),2)</f>
        <v>4.3099999999999996</v>
      </c>
      <c r="F47" s="2">
        <f>ROUND(_xlfn.STDEV.S(F35,F39),2)</f>
        <v>4.3099999999999996</v>
      </c>
    </row>
    <row r="48" spans="1:10" x14ac:dyDescent="0.25">
      <c r="B48" s="2"/>
      <c r="C48" s="2"/>
      <c r="D48" s="2"/>
      <c r="F48" s="2"/>
    </row>
    <row r="49" spans="1:10" x14ac:dyDescent="0.25">
      <c r="A49" t="s">
        <v>237</v>
      </c>
      <c r="B49" s="2">
        <v>7</v>
      </c>
      <c r="C49" s="2">
        <v>21654</v>
      </c>
      <c r="D49" s="2">
        <v>21661</v>
      </c>
      <c r="E49" s="3">
        <v>0.03</v>
      </c>
      <c r="F49" s="3">
        <v>99.97</v>
      </c>
      <c r="G49" t="s">
        <v>4</v>
      </c>
      <c r="H49" t="s">
        <v>10</v>
      </c>
      <c r="I49" t="s">
        <v>6</v>
      </c>
      <c r="J49" t="s">
        <v>23</v>
      </c>
    </row>
    <row r="50" spans="1:10" x14ac:dyDescent="0.25">
      <c r="A50" t="s">
        <v>238</v>
      </c>
      <c r="B50">
        <v>1</v>
      </c>
      <c r="C50">
        <v>676</v>
      </c>
      <c r="D50">
        <v>677</v>
      </c>
      <c r="E50" s="1">
        <v>0.15</v>
      </c>
      <c r="F50" s="1">
        <v>99.85</v>
      </c>
      <c r="G50" t="s">
        <v>4</v>
      </c>
      <c r="H50" t="s">
        <v>10</v>
      </c>
      <c r="I50" t="s">
        <v>6</v>
      </c>
      <c r="J50" t="s">
        <v>23</v>
      </c>
    </row>
    <row r="51" spans="1:10" x14ac:dyDescent="0.25">
      <c r="A51" t="s">
        <v>239</v>
      </c>
      <c r="B51" s="2">
        <v>479</v>
      </c>
      <c r="C51" s="2">
        <v>5939</v>
      </c>
      <c r="D51" s="2">
        <v>6418</v>
      </c>
      <c r="E51" s="3">
        <v>7.46</v>
      </c>
      <c r="F51" s="3">
        <v>92.54</v>
      </c>
      <c r="G51" t="s">
        <v>4</v>
      </c>
      <c r="H51" t="s">
        <v>10</v>
      </c>
      <c r="I51" t="s">
        <v>8</v>
      </c>
      <c r="J51" t="s">
        <v>23</v>
      </c>
    </row>
    <row r="52" spans="1:10" x14ac:dyDescent="0.25">
      <c r="A52" t="s">
        <v>240</v>
      </c>
      <c r="B52">
        <v>41</v>
      </c>
      <c r="C52">
        <v>535</v>
      </c>
      <c r="D52">
        <v>576</v>
      </c>
      <c r="E52" s="1">
        <v>7.12</v>
      </c>
      <c r="F52" s="1">
        <v>92.88</v>
      </c>
      <c r="G52" t="s">
        <v>4</v>
      </c>
      <c r="H52" t="s">
        <v>10</v>
      </c>
      <c r="I52" t="s">
        <v>8</v>
      </c>
      <c r="J52" t="s">
        <v>23</v>
      </c>
    </row>
    <row r="53" spans="1:10" x14ac:dyDescent="0.25">
      <c r="B53" s="2"/>
      <c r="C53" s="2"/>
      <c r="D53" s="2"/>
      <c r="F53" s="2"/>
    </row>
    <row r="54" spans="1:10" x14ac:dyDescent="0.25">
      <c r="A54" t="s">
        <v>241</v>
      </c>
      <c r="B54" s="2">
        <v>2</v>
      </c>
      <c r="C54" s="2">
        <v>23253</v>
      </c>
      <c r="D54" s="2">
        <v>23255</v>
      </c>
      <c r="E54" s="2">
        <v>0.01</v>
      </c>
      <c r="F54" s="2">
        <v>99.99</v>
      </c>
      <c r="G54" t="s">
        <v>4</v>
      </c>
      <c r="H54" t="s">
        <v>382</v>
      </c>
      <c r="I54" t="s">
        <v>6</v>
      </c>
      <c r="J54" t="s">
        <v>23</v>
      </c>
    </row>
    <row r="55" spans="1:10" x14ac:dyDescent="0.25">
      <c r="A55" t="s">
        <v>242</v>
      </c>
      <c r="B55">
        <v>2</v>
      </c>
      <c r="C55">
        <v>1092</v>
      </c>
      <c r="D55">
        <v>1094</v>
      </c>
      <c r="E55">
        <v>0.18</v>
      </c>
      <c r="F55">
        <v>99.82</v>
      </c>
      <c r="G55" t="s">
        <v>4</v>
      </c>
      <c r="H55" t="s">
        <v>382</v>
      </c>
      <c r="I55" t="s">
        <v>6</v>
      </c>
      <c r="J55" t="s">
        <v>23</v>
      </c>
    </row>
    <row r="56" spans="1:10" x14ac:dyDescent="0.25">
      <c r="A56" t="s">
        <v>243</v>
      </c>
      <c r="B56" s="2">
        <v>1670</v>
      </c>
      <c r="C56" s="2">
        <v>27637</v>
      </c>
      <c r="D56" s="2">
        <v>29307</v>
      </c>
      <c r="E56" s="2">
        <v>5.7</v>
      </c>
      <c r="F56" s="2">
        <v>94.3</v>
      </c>
      <c r="G56" t="s">
        <v>4</v>
      </c>
      <c r="H56" t="s">
        <v>382</v>
      </c>
      <c r="I56" t="s">
        <v>8</v>
      </c>
      <c r="J56" t="s">
        <v>23</v>
      </c>
    </row>
    <row r="57" spans="1:10" x14ac:dyDescent="0.25">
      <c r="A57" t="s">
        <v>244</v>
      </c>
      <c r="B57">
        <v>107</v>
      </c>
      <c r="C57">
        <v>1452</v>
      </c>
      <c r="D57">
        <v>1559</v>
      </c>
      <c r="E57">
        <v>6.86</v>
      </c>
      <c r="F57">
        <v>93.14</v>
      </c>
      <c r="G57" t="s">
        <v>4</v>
      </c>
      <c r="H57" t="s">
        <v>382</v>
      </c>
      <c r="I57" t="s">
        <v>8</v>
      </c>
      <c r="J57" t="s">
        <v>23</v>
      </c>
    </row>
    <row r="58" spans="1:10" x14ac:dyDescent="0.25">
      <c r="A58" t="s">
        <v>245</v>
      </c>
      <c r="B58" s="2">
        <v>3</v>
      </c>
      <c r="C58" s="2">
        <v>21224</v>
      </c>
      <c r="D58" s="2">
        <v>21227</v>
      </c>
      <c r="E58" s="2">
        <v>0.01</v>
      </c>
      <c r="F58" s="2">
        <v>99.99</v>
      </c>
      <c r="G58" t="s">
        <v>4</v>
      </c>
      <c r="H58" t="s">
        <v>382</v>
      </c>
      <c r="I58" t="s">
        <v>6</v>
      </c>
      <c r="J58" t="s">
        <v>23</v>
      </c>
    </row>
    <row r="59" spans="1:10" x14ac:dyDescent="0.25">
      <c r="A59" t="s">
        <v>246</v>
      </c>
      <c r="B59">
        <v>1</v>
      </c>
      <c r="C59">
        <v>2801</v>
      </c>
      <c r="D59">
        <v>2802</v>
      </c>
      <c r="E59">
        <v>0.04</v>
      </c>
      <c r="F59">
        <v>99.96</v>
      </c>
      <c r="G59" t="s">
        <v>4</v>
      </c>
      <c r="H59" t="s">
        <v>382</v>
      </c>
      <c r="I59" t="s">
        <v>6</v>
      </c>
      <c r="J59" t="s">
        <v>23</v>
      </c>
    </row>
    <row r="60" spans="1:10" x14ac:dyDescent="0.25">
      <c r="A60" t="s">
        <v>247</v>
      </c>
      <c r="B60" s="2">
        <v>4140</v>
      </c>
      <c r="C60" s="2">
        <v>27974</v>
      </c>
      <c r="D60" s="2">
        <v>32114</v>
      </c>
      <c r="E60" s="2">
        <v>12.89</v>
      </c>
      <c r="F60" s="2">
        <v>87.11</v>
      </c>
      <c r="G60" t="s">
        <v>4</v>
      </c>
      <c r="H60" t="s">
        <v>382</v>
      </c>
      <c r="I60" t="s">
        <v>8</v>
      </c>
      <c r="J60" t="s">
        <v>23</v>
      </c>
    </row>
    <row r="61" spans="1:10" x14ac:dyDescent="0.25">
      <c r="A61" t="s">
        <v>248</v>
      </c>
      <c r="B61">
        <v>202</v>
      </c>
      <c r="C61">
        <v>1588</v>
      </c>
      <c r="D61">
        <v>1790</v>
      </c>
      <c r="E61">
        <v>11.28</v>
      </c>
      <c r="F61">
        <v>88.72</v>
      </c>
      <c r="G61" t="s">
        <v>4</v>
      </c>
      <c r="H61" t="s">
        <v>382</v>
      </c>
      <c r="I61" t="s">
        <v>8</v>
      </c>
      <c r="J61" t="s">
        <v>23</v>
      </c>
    </row>
    <row r="62" spans="1:10" x14ac:dyDescent="0.25">
      <c r="A62" t="s">
        <v>249</v>
      </c>
      <c r="B62" s="2">
        <v>3</v>
      </c>
      <c r="C62" s="2">
        <v>27246</v>
      </c>
      <c r="D62" s="2">
        <v>27249</v>
      </c>
      <c r="E62" s="2">
        <v>0.01</v>
      </c>
      <c r="F62" s="2">
        <v>99.99</v>
      </c>
      <c r="G62" t="s">
        <v>4</v>
      </c>
      <c r="H62" t="s">
        <v>382</v>
      </c>
      <c r="I62" t="s">
        <v>6</v>
      </c>
      <c r="J62" t="s">
        <v>23</v>
      </c>
    </row>
    <row r="63" spans="1:10" x14ac:dyDescent="0.25">
      <c r="A63" t="s">
        <v>250</v>
      </c>
      <c r="B63">
        <v>3</v>
      </c>
      <c r="C63">
        <v>3035</v>
      </c>
      <c r="D63">
        <v>3038</v>
      </c>
      <c r="E63">
        <v>0.1</v>
      </c>
      <c r="F63">
        <v>99.9</v>
      </c>
      <c r="G63" t="s">
        <v>4</v>
      </c>
      <c r="H63" t="s">
        <v>382</v>
      </c>
      <c r="I63" t="s">
        <v>6</v>
      </c>
      <c r="J63" t="s">
        <v>23</v>
      </c>
    </row>
    <row r="64" spans="1:10" x14ac:dyDescent="0.25">
      <c r="A64" t="s">
        <v>251</v>
      </c>
      <c r="B64" s="2">
        <v>1231</v>
      </c>
      <c r="C64" s="2">
        <v>41040</v>
      </c>
      <c r="D64" s="2">
        <v>42271</v>
      </c>
      <c r="E64" s="2">
        <v>2.91</v>
      </c>
      <c r="F64" s="2">
        <v>97.09</v>
      </c>
      <c r="G64" t="s">
        <v>4</v>
      </c>
      <c r="H64" t="s">
        <v>382</v>
      </c>
      <c r="I64" t="s">
        <v>8</v>
      </c>
      <c r="J64" t="s">
        <v>23</v>
      </c>
    </row>
    <row r="65" spans="1:10" x14ac:dyDescent="0.25">
      <c r="A65" t="s">
        <v>252</v>
      </c>
      <c r="B65">
        <v>121</v>
      </c>
      <c r="C65">
        <v>1832</v>
      </c>
      <c r="D65">
        <v>1953</v>
      </c>
      <c r="E65">
        <v>6.2</v>
      </c>
      <c r="F65">
        <v>93.8</v>
      </c>
      <c r="G65" t="s">
        <v>4</v>
      </c>
      <c r="H65" t="s">
        <v>382</v>
      </c>
      <c r="I65" t="s">
        <v>8</v>
      </c>
      <c r="J65" t="s">
        <v>23</v>
      </c>
    </row>
    <row r="66" spans="1:10" x14ac:dyDescent="0.25">
      <c r="A66" t="s">
        <v>253</v>
      </c>
      <c r="B66" s="2">
        <v>4</v>
      </c>
      <c r="C66" s="2">
        <v>23199</v>
      </c>
      <c r="D66" s="2">
        <v>23203</v>
      </c>
      <c r="E66" s="2">
        <v>0.02</v>
      </c>
      <c r="F66" s="2">
        <v>99.98</v>
      </c>
      <c r="G66" t="s">
        <v>4</v>
      </c>
      <c r="H66" t="s">
        <v>382</v>
      </c>
      <c r="I66" t="s">
        <v>6</v>
      </c>
      <c r="J66" t="s">
        <v>23</v>
      </c>
    </row>
    <row r="67" spans="1:10" x14ac:dyDescent="0.25">
      <c r="A67" t="s">
        <v>254</v>
      </c>
      <c r="B67">
        <v>3</v>
      </c>
      <c r="C67">
        <v>2320</v>
      </c>
      <c r="D67">
        <v>2323</v>
      </c>
      <c r="E67">
        <v>0.13</v>
      </c>
      <c r="F67">
        <v>99.87</v>
      </c>
      <c r="G67" t="s">
        <v>4</v>
      </c>
      <c r="H67" t="s">
        <v>382</v>
      </c>
      <c r="I67" t="s">
        <v>6</v>
      </c>
      <c r="J67" t="s">
        <v>23</v>
      </c>
    </row>
    <row r="68" spans="1:10" x14ac:dyDescent="0.25">
      <c r="A68" t="s">
        <v>255</v>
      </c>
      <c r="B68" s="2">
        <v>490</v>
      </c>
      <c r="C68" s="2">
        <v>22874</v>
      </c>
      <c r="D68" s="2">
        <v>23364</v>
      </c>
      <c r="E68" s="2">
        <v>2.1</v>
      </c>
      <c r="F68" s="2">
        <v>97.9</v>
      </c>
      <c r="G68" t="s">
        <v>4</v>
      </c>
      <c r="H68" t="s">
        <v>382</v>
      </c>
      <c r="I68" t="s">
        <v>8</v>
      </c>
      <c r="J68" t="s">
        <v>23</v>
      </c>
    </row>
    <row r="69" spans="1:10" x14ac:dyDescent="0.25">
      <c r="A69" t="s">
        <v>256</v>
      </c>
      <c r="B69">
        <v>42</v>
      </c>
      <c r="C69">
        <v>1253</v>
      </c>
      <c r="D69">
        <v>1295</v>
      </c>
      <c r="E69">
        <v>3.24</v>
      </c>
      <c r="F69">
        <v>96.76</v>
      </c>
      <c r="G69" t="s">
        <v>4</v>
      </c>
      <c r="H69" t="s">
        <v>382</v>
      </c>
      <c r="I69" t="s">
        <v>8</v>
      </c>
      <c r="J69" t="s">
        <v>23</v>
      </c>
    </row>
    <row r="70" spans="1:10" x14ac:dyDescent="0.25">
      <c r="A70" t="s">
        <v>257</v>
      </c>
      <c r="B70" s="2">
        <v>4</v>
      </c>
      <c r="C70" s="2">
        <v>29258</v>
      </c>
      <c r="D70" s="2">
        <v>29262</v>
      </c>
      <c r="E70" s="2">
        <v>0.01</v>
      </c>
      <c r="F70" s="2">
        <v>99.99</v>
      </c>
      <c r="G70" t="s">
        <v>4</v>
      </c>
      <c r="H70" t="s">
        <v>382</v>
      </c>
      <c r="I70" t="s">
        <v>6</v>
      </c>
      <c r="J70" t="s">
        <v>23</v>
      </c>
    </row>
    <row r="71" spans="1:10" x14ac:dyDescent="0.25">
      <c r="A71" t="s">
        <v>258</v>
      </c>
      <c r="B71">
        <v>2</v>
      </c>
      <c r="C71">
        <v>2501</v>
      </c>
      <c r="D71">
        <v>2503</v>
      </c>
      <c r="E71">
        <v>0.08</v>
      </c>
      <c r="F71">
        <v>99.92</v>
      </c>
      <c r="G71" t="s">
        <v>4</v>
      </c>
      <c r="H71" t="s">
        <v>382</v>
      </c>
      <c r="I71" t="s">
        <v>6</v>
      </c>
      <c r="J71" t="s">
        <v>23</v>
      </c>
    </row>
    <row r="72" spans="1:10" x14ac:dyDescent="0.25">
      <c r="A72" t="s">
        <v>259</v>
      </c>
      <c r="B72" s="2">
        <v>0</v>
      </c>
      <c r="C72" s="2">
        <v>109</v>
      </c>
      <c r="D72" s="2">
        <v>109</v>
      </c>
      <c r="E72" s="2">
        <v>0</v>
      </c>
      <c r="F72" s="2">
        <v>100</v>
      </c>
      <c r="G72" t="s">
        <v>4</v>
      </c>
      <c r="H72" t="s">
        <v>382</v>
      </c>
      <c r="I72" t="s">
        <v>8</v>
      </c>
      <c r="J72" t="s">
        <v>23</v>
      </c>
    </row>
    <row r="73" spans="1:10" x14ac:dyDescent="0.25">
      <c r="A73" t="s">
        <v>260</v>
      </c>
      <c r="B73">
        <v>0</v>
      </c>
      <c r="C73">
        <v>40</v>
      </c>
      <c r="D73">
        <v>40</v>
      </c>
      <c r="E73">
        <v>0</v>
      </c>
      <c r="F73">
        <v>100</v>
      </c>
      <c r="G73" t="s">
        <v>4</v>
      </c>
      <c r="H73" t="s">
        <v>382</v>
      </c>
      <c r="I73" t="s">
        <v>8</v>
      </c>
      <c r="J73" t="s">
        <v>23</v>
      </c>
    </row>
    <row r="74" spans="1:10" x14ac:dyDescent="0.25">
      <c r="A74" t="s">
        <v>261</v>
      </c>
      <c r="B74" s="2">
        <v>2</v>
      </c>
      <c r="C74" s="2">
        <v>13103</v>
      </c>
      <c r="D74" s="2">
        <v>13105</v>
      </c>
      <c r="E74" s="2">
        <v>0.02</v>
      </c>
      <c r="F74" s="2">
        <v>99.98</v>
      </c>
      <c r="G74" t="s">
        <v>4</v>
      </c>
      <c r="H74" t="s">
        <v>382</v>
      </c>
      <c r="I74" t="s">
        <v>6</v>
      </c>
      <c r="J74" t="s">
        <v>23</v>
      </c>
    </row>
    <row r="75" spans="1:10" x14ac:dyDescent="0.25">
      <c r="A75" t="s">
        <v>262</v>
      </c>
      <c r="B75">
        <v>2</v>
      </c>
      <c r="C75">
        <v>687</v>
      </c>
      <c r="D75">
        <v>689</v>
      </c>
      <c r="E75">
        <v>0.28999999999999998</v>
      </c>
      <c r="F75">
        <v>99.71</v>
      </c>
      <c r="G75" t="s">
        <v>4</v>
      </c>
      <c r="H75" t="s">
        <v>382</v>
      </c>
      <c r="I75" t="s">
        <v>6</v>
      </c>
      <c r="J75" t="s">
        <v>23</v>
      </c>
    </row>
    <row r="76" spans="1:10" x14ac:dyDescent="0.25">
      <c r="A76" t="s">
        <v>263</v>
      </c>
      <c r="B76" s="2">
        <v>36</v>
      </c>
      <c r="C76" s="2">
        <v>1712</v>
      </c>
      <c r="D76" s="2">
        <v>1748</v>
      </c>
      <c r="E76" s="2">
        <v>2.06</v>
      </c>
      <c r="F76" s="2">
        <v>97.94</v>
      </c>
      <c r="G76" t="s">
        <v>4</v>
      </c>
      <c r="H76" t="s">
        <v>382</v>
      </c>
      <c r="I76" t="s">
        <v>8</v>
      </c>
      <c r="J76" t="s">
        <v>23</v>
      </c>
    </row>
    <row r="77" spans="1:10" x14ac:dyDescent="0.25">
      <c r="A77" t="s">
        <v>264</v>
      </c>
      <c r="B77">
        <v>3</v>
      </c>
      <c r="C77">
        <v>174</v>
      </c>
      <c r="D77">
        <v>177</v>
      </c>
      <c r="E77">
        <v>1.69</v>
      </c>
      <c r="F77">
        <v>98.31</v>
      </c>
      <c r="G77" t="s">
        <v>4</v>
      </c>
      <c r="H77" t="s">
        <v>382</v>
      </c>
      <c r="I77" t="s">
        <v>8</v>
      </c>
      <c r="J77" t="s">
        <v>23</v>
      </c>
    </row>
    <row r="78" spans="1:10" x14ac:dyDescent="0.25">
      <c r="B78" s="2"/>
      <c r="C78" s="2"/>
      <c r="D78" s="2"/>
      <c r="F78" s="2"/>
    </row>
    <row r="79" spans="1:10" x14ac:dyDescent="0.25">
      <c r="A79" t="s">
        <v>126</v>
      </c>
      <c r="B79" s="2">
        <f>B54+B58+B62+B66+B70+B74</f>
        <v>18</v>
      </c>
      <c r="C79" s="2">
        <f t="shared" ref="C79:D79" si="9">C54+C58+C62+C66+C70+C74</f>
        <v>137283</v>
      </c>
      <c r="D79" s="2">
        <f t="shared" si="9"/>
        <v>137301</v>
      </c>
      <c r="F79" s="2"/>
    </row>
    <row r="80" spans="1:10" x14ac:dyDescent="0.25">
      <c r="A80" t="s">
        <v>127</v>
      </c>
      <c r="B80" s="2">
        <f>B79/6</f>
        <v>3</v>
      </c>
      <c r="C80" s="2">
        <f t="shared" ref="C80:D80" si="10">C79/6</f>
        <v>22880.5</v>
      </c>
      <c r="D80" s="2">
        <f t="shared" si="10"/>
        <v>22883.5</v>
      </c>
      <c r="E80" s="9">
        <f>(E54+E58+E62+E66+E70+E74)/6</f>
        <v>1.3333333333333334E-2</v>
      </c>
      <c r="F80" s="9">
        <f>(F54+F58+F62+F66+F70+F74)/6</f>
        <v>99.986666666666665</v>
      </c>
    </row>
    <row r="81" spans="1:10" x14ac:dyDescent="0.25">
      <c r="A81" t="s">
        <v>392</v>
      </c>
      <c r="B81" s="2">
        <f>ROUND(_xlfn.STDEV.S(B54,B58,B62,B66,B70,B74),2)</f>
        <v>0.89</v>
      </c>
      <c r="C81" s="2">
        <f t="shared" ref="C81:F81" si="11">ROUND(_xlfn.STDEV.S(C54,C58,C62,C66,C70,C74),2)</f>
        <v>5626.97</v>
      </c>
      <c r="D81" s="2">
        <f t="shared" si="11"/>
        <v>5627.54</v>
      </c>
      <c r="E81" s="2">
        <f t="shared" si="11"/>
        <v>0.01</v>
      </c>
      <c r="F81" s="2">
        <f t="shared" si="11"/>
        <v>0.01</v>
      </c>
    </row>
    <row r="82" spans="1:10" x14ac:dyDescent="0.25">
      <c r="A82" t="s">
        <v>128</v>
      </c>
      <c r="B82" s="2">
        <f>B56+B60+B64+B68+B72+B76</f>
        <v>7567</v>
      </c>
      <c r="C82" s="2">
        <f>C56+C60+C64+C68+C72+C76</f>
        <v>121346</v>
      </c>
      <c r="D82" s="2">
        <f>D56+D60+D64+D68+D72+D76</f>
        <v>128913</v>
      </c>
      <c r="E82" s="9"/>
      <c r="F82" s="9"/>
    </row>
    <row r="83" spans="1:10" x14ac:dyDescent="0.25">
      <c r="A83" t="s">
        <v>129</v>
      </c>
      <c r="B83" s="8">
        <f>B82/6</f>
        <v>1261.1666666666667</v>
      </c>
      <c r="C83" s="8">
        <f t="shared" ref="C83:D83" si="12">C82/6</f>
        <v>20224.333333333332</v>
      </c>
      <c r="D83" s="8">
        <f t="shared" si="12"/>
        <v>21485.5</v>
      </c>
      <c r="E83" s="9">
        <f>(E56+E60+E64+E68+E72+E76)/6</f>
        <v>4.2766666666666664</v>
      </c>
      <c r="F83" s="9">
        <f>(F56+F60+F64+F68+F72+F76)/6</f>
        <v>95.723333333333315</v>
      </c>
    </row>
    <row r="84" spans="1:10" x14ac:dyDescent="0.25">
      <c r="A84" t="s">
        <v>393</v>
      </c>
      <c r="B84" s="8">
        <f>ROUND(_xlfn.STDEV.S(B56,B60,B64,B68,B73),2)</f>
        <v>1607.85</v>
      </c>
      <c r="C84" s="8">
        <f>ROUND(_xlfn.STDEV.S(C56,C60,C64,C68,C73),2)</f>
        <v>14955.72</v>
      </c>
      <c r="D84" s="8">
        <f>ROUND(_xlfn.STDEV.S(D56,D60,D64,D68,D73),2)</f>
        <v>15749.97</v>
      </c>
      <c r="E84" s="8">
        <f>ROUND(_xlfn.STDEV.S(E56,E60,E64,E68,E73),2)</f>
        <v>5</v>
      </c>
      <c r="F84" s="8">
        <f>ROUND(_xlfn.STDEV.S(F56,F60,F64,F68,F73),2)</f>
        <v>5</v>
      </c>
    </row>
    <row r="86" spans="1:10" x14ac:dyDescent="0.25">
      <c r="B86" t="s">
        <v>24</v>
      </c>
      <c r="E86" s="2" t="s">
        <v>381</v>
      </c>
    </row>
    <row r="87" spans="1:10" x14ac:dyDescent="0.25">
      <c r="A87" s="4" t="s">
        <v>384</v>
      </c>
      <c r="B87" t="s">
        <v>27</v>
      </c>
      <c r="C87" t="s">
        <v>28</v>
      </c>
      <c r="D87" t="s">
        <v>0</v>
      </c>
      <c r="E87" t="s">
        <v>27</v>
      </c>
      <c r="F87" t="s">
        <v>28</v>
      </c>
      <c r="G87" t="s">
        <v>1</v>
      </c>
      <c r="H87" t="s">
        <v>2</v>
      </c>
      <c r="I87" t="s">
        <v>3</v>
      </c>
      <c r="J87" t="s">
        <v>26</v>
      </c>
    </row>
    <row r="89" spans="1:10" x14ac:dyDescent="0.25">
      <c r="A89" t="s">
        <v>265</v>
      </c>
      <c r="B89">
        <v>78</v>
      </c>
      <c r="C89">
        <v>26052</v>
      </c>
      <c r="D89">
        <v>26130</v>
      </c>
      <c r="E89" s="2">
        <v>0.3</v>
      </c>
      <c r="F89">
        <v>99.7</v>
      </c>
      <c r="G89" t="s">
        <v>11</v>
      </c>
      <c r="H89" t="s">
        <v>5</v>
      </c>
      <c r="I89" t="s">
        <v>6</v>
      </c>
      <c r="J89" t="s">
        <v>23</v>
      </c>
    </row>
    <row r="90" spans="1:10" x14ac:dyDescent="0.25">
      <c r="A90" t="s">
        <v>266</v>
      </c>
      <c r="B90">
        <v>12</v>
      </c>
      <c r="C90">
        <v>1377</v>
      </c>
      <c r="D90">
        <v>1389</v>
      </c>
      <c r="E90">
        <v>0.86</v>
      </c>
      <c r="F90">
        <v>99.14</v>
      </c>
      <c r="G90" t="s">
        <v>11</v>
      </c>
      <c r="H90" t="s">
        <v>5</v>
      </c>
      <c r="I90" t="s">
        <v>6</v>
      </c>
      <c r="J90" t="s">
        <v>23</v>
      </c>
    </row>
    <row r="91" spans="1:10" x14ac:dyDescent="0.25">
      <c r="A91" t="s">
        <v>267</v>
      </c>
      <c r="B91">
        <v>5018</v>
      </c>
      <c r="C91">
        <v>25872</v>
      </c>
      <c r="D91">
        <v>30890</v>
      </c>
      <c r="E91" s="2">
        <v>16.239999999999998</v>
      </c>
      <c r="F91">
        <v>83.76</v>
      </c>
      <c r="G91" t="s">
        <v>11</v>
      </c>
      <c r="H91" t="s">
        <v>5</v>
      </c>
      <c r="I91" t="s">
        <v>8</v>
      </c>
      <c r="J91" t="s">
        <v>23</v>
      </c>
    </row>
    <row r="92" spans="1:10" x14ac:dyDescent="0.25">
      <c r="A92" t="s">
        <v>268</v>
      </c>
      <c r="B92">
        <v>259</v>
      </c>
      <c r="C92">
        <v>1280</v>
      </c>
      <c r="D92">
        <v>1539</v>
      </c>
      <c r="E92">
        <v>16.829999999999998</v>
      </c>
      <c r="F92">
        <v>83.17</v>
      </c>
      <c r="G92" t="s">
        <v>11</v>
      </c>
      <c r="H92" t="s">
        <v>5</v>
      </c>
      <c r="I92" t="s">
        <v>8</v>
      </c>
      <c r="J92" t="s">
        <v>23</v>
      </c>
    </row>
    <row r="93" spans="1:10" x14ac:dyDescent="0.25">
      <c r="A93" t="s">
        <v>269</v>
      </c>
      <c r="B93">
        <v>12</v>
      </c>
      <c r="C93">
        <v>32743</v>
      </c>
      <c r="D93">
        <v>32755</v>
      </c>
      <c r="E93" s="2">
        <v>0.04</v>
      </c>
      <c r="F93">
        <v>99.96</v>
      </c>
      <c r="G93" t="s">
        <v>11</v>
      </c>
      <c r="H93" t="s">
        <v>5</v>
      </c>
      <c r="I93" t="s">
        <v>6</v>
      </c>
      <c r="J93" t="s">
        <v>23</v>
      </c>
    </row>
    <row r="94" spans="1:10" x14ac:dyDescent="0.25">
      <c r="A94" t="s">
        <v>270</v>
      </c>
      <c r="B94">
        <v>6</v>
      </c>
      <c r="C94">
        <v>1049</v>
      </c>
      <c r="D94">
        <v>1055</v>
      </c>
      <c r="E94">
        <v>0.56999999999999995</v>
      </c>
      <c r="F94">
        <v>99.43</v>
      </c>
      <c r="G94" t="s">
        <v>11</v>
      </c>
      <c r="H94" t="s">
        <v>5</v>
      </c>
      <c r="I94" t="s">
        <v>6</v>
      </c>
      <c r="J94" t="s">
        <v>23</v>
      </c>
    </row>
    <row r="95" spans="1:10" x14ac:dyDescent="0.25">
      <c r="A95" t="s">
        <v>271</v>
      </c>
      <c r="B95">
        <v>2390</v>
      </c>
      <c r="C95">
        <v>31333</v>
      </c>
      <c r="D95">
        <v>33723</v>
      </c>
      <c r="E95" s="2">
        <v>7.09</v>
      </c>
      <c r="F95">
        <v>92.91</v>
      </c>
      <c r="G95" t="s">
        <v>11</v>
      </c>
      <c r="H95" t="s">
        <v>5</v>
      </c>
      <c r="I95" t="s">
        <v>8</v>
      </c>
      <c r="J95" t="s">
        <v>23</v>
      </c>
    </row>
    <row r="96" spans="1:10" x14ac:dyDescent="0.25">
      <c r="A96" t="s">
        <v>272</v>
      </c>
      <c r="B96">
        <v>113</v>
      </c>
      <c r="C96">
        <v>1590</v>
      </c>
      <c r="D96">
        <v>1703</v>
      </c>
      <c r="E96">
        <v>6.64</v>
      </c>
      <c r="F96">
        <v>93.36</v>
      </c>
      <c r="G96" t="s">
        <v>11</v>
      </c>
      <c r="H96" t="s">
        <v>5</v>
      </c>
      <c r="I96" t="s">
        <v>8</v>
      </c>
      <c r="J96" t="s">
        <v>23</v>
      </c>
    </row>
    <row r="98" spans="1:10" x14ac:dyDescent="0.25">
      <c r="A98" t="s">
        <v>126</v>
      </c>
      <c r="B98">
        <f>B89+B93</f>
        <v>90</v>
      </c>
      <c r="C98">
        <f t="shared" ref="C98:D98" si="13">C89+C93</f>
        <v>58795</v>
      </c>
      <c r="D98" s="7">
        <f t="shared" si="13"/>
        <v>58885</v>
      </c>
    </row>
    <row r="99" spans="1:10" x14ac:dyDescent="0.25">
      <c r="A99" t="s">
        <v>127</v>
      </c>
      <c r="B99">
        <f>B98/2</f>
        <v>45</v>
      </c>
      <c r="C99">
        <f t="shared" ref="C99:D99" si="14">C98/2</f>
        <v>29397.5</v>
      </c>
      <c r="D99" s="7">
        <f t="shared" si="14"/>
        <v>29442.5</v>
      </c>
      <c r="E99" s="3">
        <f>(E89+E93)/2</f>
        <v>0.16999999999999998</v>
      </c>
      <c r="F99" s="3">
        <f>(F89+F93)/2</f>
        <v>99.83</v>
      </c>
    </row>
    <row r="100" spans="1:10" x14ac:dyDescent="0.25">
      <c r="A100" t="s">
        <v>392</v>
      </c>
      <c r="B100">
        <f>ROUND(_xlfn.STDEV.S(B89,B93),2)</f>
        <v>46.67</v>
      </c>
      <c r="C100">
        <f t="shared" ref="C100:F100" si="15">ROUND(_xlfn.STDEV.S(C89,C93),2)</f>
        <v>4731.25</v>
      </c>
      <c r="D100">
        <f t="shared" si="15"/>
        <v>4684.58</v>
      </c>
      <c r="E100">
        <f t="shared" si="15"/>
        <v>0.18</v>
      </c>
      <c r="F100">
        <f t="shared" si="15"/>
        <v>0.18</v>
      </c>
    </row>
    <row r="101" spans="1:10" x14ac:dyDescent="0.25">
      <c r="A101" t="s">
        <v>128</v>
      </c>
      <c r="B101">
        <f>B91+B95</f>
        <v>7408</v>
      </c>
      <c r="C101">
        <f>C91+C95</f>
        <v>57205</v>
      </c>
      <c r="D101" s="7">
        <f>D91+D95</f>
        <v>64613</v>
      </c>
      <c r="E101" s="3"/>
      <c r="F101" s="1"/>
    </row>
    <row r="102" spans="1:10" x14ac:dyDescent="0.25">
      <c r="A102" t="s">
        <v>129</v>
      </c>
      <c r="B102">
        <f>B101/2</f>
        <v>3704</v>
      </c>
      <c r="C102">
        <f t="shared" ref="C102:D102" si="16">C101/2</f>
        <v>28602.5</v>
      </c>
      <c r="D102" s="7">
        <f t="shared" si="16"/>
        <v>32306.5</v>
      </c>
      <c r="E102" s="3">
        <f>(E91+E95)/2</f>
        <v>11.664999999999999</v>
      </c>
      <c r="F102" s="3">
        <f>(F91+F95)/2</f>
        <v>88.335000000000008</v>
      </c>
    </row>
    <row r="103" spans="1:10" x14ac:dyDescent="0.25">
      <c r="A103" t="s">
        <v>393</v>
      </c>
      <c r="B103">
        <f>ROUND(_xlfn.STDEV.S(B91,B95),2)</f>
        <v>1858.28</v>
      </c>
      <c r="C103">
        <f>ROUND(_xlfn.STDEV.S(C91,C95),2)</f>
        <v>3861.51</v>
      </c>
      <c r="D103">
        <f>ROUND(_xlfn.STDEV.S(D91,D95),2)</f>
        <v>2003.23</v>
      </c>
      <c r="E103">
        <f>ROUND(_xlfn.STDEV.S(E91,E95),2)</f>
        <v>6.47</v>
      </c>
      <c r="F103">
        <f>ROUND(_xlfn.STDEV.S(F91,F95),2)</f>
        <v>6.47</v>
      </c>
    </row>
    <row r="104" spans="1:10" x14ac:dyDescent="0.25">
      <c r="D104" s="7"/>
    </row>
    <row r="105" spans="1:10" x14ac:dyDescent="0.25">
      <c r="B105" t="s">
        <v>24</v>
      </c>
      <c r="E105" s="2" t="s">
        <v>381</v>
      </c>
    </row>
    <row r="106" spans="1:10" x14ac:dyDescent="0.25">
      <c r="A106" s="4" t="s">
        <v>394</v>
      </c>
      <c r="B106" t="s">
        <v>27</v>
      </c>
      <c r="C106" t="s">
        <v>28</v>
      </c>
      <c r="D106" t="s">
        <v>0</v>
      </c>
      <c r="E106" t="s">
        <v>27</v>
      </c>
      <c r="F106" t="s">
        <v>28</v>
      </c>
      <c r="G106" t="s">
        <v>1</v>
      </c>
      <c r="H106" t="s">
        <v>2</v>
      </c>
      <c r="I106" t="s">
        <v>3</v>
      </c>
      <c r="J106" t="s">
        <v>26</v>
      </c>
    </row>
    <row r="108" spans="1:10" x14ac:dyDescent="0.25">
      <c r="A108" t="s">
        <v>273</v>
      </c>
      <c r="B108">
        <v>2</v>
      </c>
      <c r="C108">
        <v>23301</v>
      </c>
      <c r="D108">
        <v>23303</v>
      </c>
      <c r="E108" s="2">
        <v>0.01</v>
      </c>
      <c r="F108">
        <v>99.99</v>
      </c>
      <c r="G108" t="s">
        <v>12</v>
      </c>
      <c r="H108" t="s">
        <v>5</v>
      </c>
      <c r="I108" t="s">
        <v>6</v>
      </c>
      <c r="J108" t="s">
        <v>23</v>
      </c>
    </row>
    <row r="109" spans="1:10" x14ac:dyDescent="0.25">
      <c r="A109" t="s">
        <v>274</v>
      </c>
      <c r="B109">
        <v>2</v>
      </c>
      <c r="C109">
        <v>992</v>
      </c>
      <c r="D109">
        <v>994</v>
      </c>
      <c r="E109">
        <v>0.2</v>
      </c>
      <c r="F109">
        <v>99.8</v>
      </c>
      <c r="G109" t="s">
        <v>12</v>
      </c>
      <c r="H109" t="s">
        <v>5</v>
      </c>
      <c r="I109" t="s">
        <v>6</v>
      </c>
      <c r="J109" t="s">
        <v>23</v>
      </c>
    </row>
    <row r="110" spans="1:10" x14ac:dyDescent="0.25">
      <c r="A110" t="s">
        <v>275</v>
      </c>
      <c r="B110">
        <v>175</v>
      </c>
      <c r="C110">
        <v>534</v>
      </c>
      <c r="D110">
        <v>709</v>
      </c>
      <c r="E110" s="2">
        <v>24.68</v>
      </c>
      <c r="F110">
        <v>75.319999999999993</v>
      </c>
      <c r="G110" t="s">
        <v>12</v>
      </c>
      <c r="H110" t="s">
        <v>5</v>
      </c>
      <c r="I110" t="s">
        <v>8</v>
      </c>
      <c r="J110" t="s">
        <v>23</v>
      </c>
    </row>
    <row r="111" spans="1:10" x14ac:dyDescent="0.25">
      <c r="A111" t="s">
        <v>276</v>
      </c>
      <c r="B111">
        <v>6</v>
      </c>
      <c r="C111">
        <v>106</v>
      </c>
      <c r="D111">
        <v>112</v>
      </c>
      <c r="E111">
        <v>5.36</v>
      </c>
      <c r="F111">
        <v>94.64</v>
      </c>
      <c r="G111" t="s">
        <v>12</v>
      </c>
      <c r="H111" t="s">
        <v>5</v>
      </c>
      <c r="I111" t="s">
        <v>8</v>
      </c>
      <c r="J111" t="s">
        <v>23</v>
      </c>
    </row>
    <row r="112" spans="1:10" x14ac:dyDescent="0.25">
      <c r="A112" t="s">
        <v>277</v>
      </c>
      <c r="B112">
        <v>0</v>
      </c>
      <c r="C112">
        <v>27579</v>
      </c>
      <c r="D112">
        <v>27579</v>
      </c>
      <c r="E112" s="2">
        <v>0</v>
      </c>
      <c r="F112">
        <v>100</v>
      </c>
      <c r="G112" t="s">
        <v>12</v>
      </c>
      <c r="H112" t="s">
        <v>5</v>
      </c>
      <c r="I112" t="s">
        <v>6</v>
      </c>
      <c r="J112" t="s">
        <v>23</v>
      </c>
    </row>
    <row r="113" spans="1:10" x14ac:dyDescent="0.25">
      <c r="A113" t="s">
        <v>278</v>
      </c>
      <c r="B113">
        <v>0</v>
      </c>
      <c r="C113">
        <v>1326</v>
      </c>
      <c r="D113">
        <v>1326</v>
      </c>
      <c r="E113">
        <v>0</v>
      </c>
      <c r="F113">
        <v>100</v>
      </c>
      <c r="G113" t="s">
        <v>12</v>
      </c>
      <c r="H113" t="s">
        <v>5</v>
      </c>
      <c r="I113" t="s">
        <v>6</v>
      </c>
      <c r="J113" t="s">
        <v>23</v>
      </c>
    </row>
    <row r="114" spans="1:10" x14ac:dyDescent="0.25">
      <c r="A114" t="s">
        <v>279</v>
      </c>
      <c r="B114">
        <v>1375</v>
      </c>
      <c r="C114">
        <v>35543</v>
      </c>
      <c r="D114">
        <v>36918</v>
      </c>
      <c r="E114" s="2">
        <v>3.72</v>
      </c>
      <c r="F114">
        <v>96.28</v>
      </c>
      <c r="G114" t="s">
        <v>12</v>
      </c>
      <c r="H114" t="s">
        <v>5</v>
      </c>
      <c r="I114" t="s">
        <v>8</v>
      </c>
      <c r="J114" t="s">
        <v>23</v>
      </c>
    </row>
    <row r="115" spans="1:10" x14ac:dyDescent="0.25">
      <c r="A115" t="s">
        <v>280</v>
      </c>
      <c r="B115">
        <v>74</v>
      </c>
      <c r="C115">
        <v>1698</v>
      </c>
      <c r="D115">
        <v>1772</v>
      </c>
      <c r="E115">
        <v>4.18</v>
      </c>
      <c r="F115">
        <v>95.82</v>
      </c>
      <c r="G115" t="s">
        <v>12</v>
      </c>
      <c r="H115" t="s">
        <v>5</v>
      </c>
      <c r="I115" t="s">
        <v>8</v>
      </c>
      <c r="J115" t="s">
        <v>23</v>
      </c>
    </row>
    <row r="116" spans="1:10" x14ac:dyDescent="0.25">
      <c r="A116" t="s">
        <v>281</v>
      </c>
      <c r="B116">
        <v>5</v>
      </c>
      <c r="C116">
        <v>31896</v>
      </c>
      <c r="D116">
        <v>31901</v>
      </c>
      <c r="E116" s="2">
        <v>0.02</v>
      </c>
      <c r="F116">
        <v>99.98</v>
      </c>
      <c r="G116" t="s">
        <v>12</v>
      </c>
      <c r="H116" t="s">
        <v>5</v>
      </c>
      <c r="I116" t="s">
        <v>6</v>
      </c>
      <c r="J116" t="s">
        <v>23</v>
      </c>
    </row>
    <row r="117" spans="1:10" x14ac:dyDescent="0.25">
      <c r="A117" t="s">
        <v>282</v>
      </c>
      <c r="B117">
        <v>2</v>
      </c>
      <c r="C117">
        <v>3129</v>
      </c>
      <c r="D117">
        <v>3131</v>
      </c>
      <c r="E117">
        <v>0.06</v>
      </c>
      <c r="F117">
        <v>99.94</v>
      </c>
      <c r="G117" t="s">
        <v>12</v>
      </c>
      <c r="H117" t="s">
        <v>5</v>
      </c>
      <c r="I117" t="s">
        <v>6</v>
      </c>
      <c r="J117" t="s">
        <v>23</v>
      </c>
    </row>
    <row r="118" spans="1:10" x14ac:dyDescent="0.25">
      <c r="A118" t="s">
        <v>283</v>
      </c>
      <c r="B118">
        <v>219</v>
      </c>
      <c r="C118">
        <v>34040</v>
      </c>
      <c r="D118">
        <v>34259</v>
      </c>
      <c r="E118" s="2">
        <v>0.64</v>
      </c>
      <c r="F118">
        <v>99.36</v>
      </c>
      <c r="G118" t="s">
        <v>12</v>
      </c>
      <c r="H118" t="s">
        <v>5</v>
      </c>
      <c r="I118" t="s">
        <v>8</v>
      </c>
      <c r="J118" t="s">
        <v>23</v>
      </c>
    </row>
    <row r="119" spans="1:10" x14ac:dyDescent="0.25">
      <c r="A119" t="s">
        <v>284</v>
      </c>
      <c r="B119">
        <v>22</v>
      </c>
      <c r="C119">
        <v>1642</v>
      </c>
      <c r="D119">
        <v>1664</v>
      </c>
      <c r="E119">
        <v>1.32</v>
      </c>
      <c r="F119">
        <v>98.68</v>
      </c>
      <c r="G119" t="s">
        <v>12</v>
      </c>
      <c r="H119" t="s">
        <v>5</v>
      </c>
      <c r="I119" t="s">
        <v>8</v>
      </c>
      <c r="J119" t="s">
        <v>23</v>
      </c>
    </row>
    <row r="120" spans="1:10" x14ac:dyDescent="0.25">
      <c r="A120" t="s">
        <v>285</v>
      </c>
      <c r="B120">
        <v>3</v>
      </c>
      <c r="C120">
        <v>24761</v>
      </c>
      <c r="D120">
        <v>24764</v>
      </c>
      <c r="E120" s="2">
        <v>0.01</v>
      </c>
      <c r="F120">
        <v>99.99</v>
      </c>
      <c r="G120" t="s">
        <v>12</v>
      </c>
      <c r="H120" t="s">
        <v>5</v>
      </c>
      <c r="I120" t="s">
        <v>6</v>
      </c>
      <c r="J120" t="s">
        <v>23</v>
      </c>
    </row>
    <row r="121" spans="1:10" x14ac:dyDescent="0.25">
      <c r="A121" t="s">
        <v>286</v>
      </c>
      <c r="B121">
        <v>3</v>
      </c>
      <c r="C121">
        <v>2487</v>
      </c>
      <c r="D121">
        <v>2490</v>
      </c>
      <c r="E121">
        <v>0.12</v>
      </c>
      <c r="F121">
        <v>99.88</v>
      </c>
      <c r="G121" t="s">
        <v>12</v>
      </c>
      <c r="H121" t="s">
        <v>5</v>
      </c>
      <c r="I121" t="s">
        <v>6</v>
      </c>
      <c r="J121" t="s">
        <v>23</v>
      </c>
    </row>
    <row r="122" spans="1:10" x14ac:dyDescent="0.25">
      <c r="A122" t="s">
        <v>287</v>
      </c>
      <c r="B122">
        <v>1</v>
      </c>
      <c r="C122">
        <v>1249</v>
      </c>
      <c r="D122">
        <v>1250</v>
      </c>
      <c r="E122" s="2">
        <v>0.08</v>
      </c>
      <c r="F122">
        <v>99.92</v>
      </c>
      <c r="G122" t="s">
        <v>12</v>
      </c>
      <c r="H122" t="s">
        <v>5</v>
      </c>
      <c r="I122" t="s">
        <v>8</v>
      </c>
      <c r="J122" t="s">
        <v>23</v>
      </c>
    </row>
    <row r="123" spans="1:10" x14ac:dyDescent="0.25">
      <c r="A123" t="s">
        <v>288</v>
      </c>
      <c r="B123">
        <v>1</v>
      </c>
      <c r="C123">
        <v>222</v>
      </c>
      <c r="D123">
        <v>223</v>
      </c>
      <c r="E123">
        <v>0.45</v>
      </c>
      <c r="F123">
        <v>99.55</v>
      </c>
      <c r="G123" t="s">
        <v>12</v>
      </c>
      <c r="H123" t="s">
        <v>5</v>
      </c>
      <c r="I123" t="s">
        <v>8</v>
      </c>
      <c r="J123" t="s">
        <v>23</v>
      </c>
    </row>
    <row r="124" spans="1:10" x14ac:dyDescent="0.25">
      <c r="A124" t="s">
        <v>289</v>
      </c>
      <c r="B124">
        <v>2</v>
      </c>
      <c r="C124">
        <v>24635</v>
      </c>
      <c r="D124">
        <v>24637</v>
      </c>
      <c r="E124" s="2">
        <v>0.01</v>
      </c>
      <c r="F124">
        <v>99.99</v>
      </c>
      <c r="G124" t="s">
        <v>12</v>
      </c>
      <c r="H124" t="s">
        <v>5</v>
      </c>
      <c r="I124" t="s">
        <v>6</v>
      </c>
      <c r="J124" t="s">
        <v>23</v>
      </c>
    </row>
    <row r="125" spans="1:10" x14ac:dyDescent="0.25">
      <c r="A125" t="s">
        <v>290</v>
      </c>
      <c r="B125">
        <v>2</v>
      </c>
      <c r="C125">
        <v>2610</v>
      </c>
      <c r="D125">
        <v>2612</v>
      </c>
      <c r="E125" s="6">
        <v>0.08</v>
      </c>
      <c r="F125">
        <v>99.92</v>
      </c>
      <c r="G125" t="s">
        <v>12</v>
      </c>
      <c r="H125" t="s">
        <v>5</v>
      </c>
      <c r="I125" t="s">
        <v>6</v>
      </c>
      <c r="J125" t="s">
        <v>23</v>
      </c>
    </row>
    <row r="126" spans="1:10" x14ac:dyDescent="0.25">
      <c r="A126" t="s">
        <v>291</v>
      </c>
      <c r="B126">
        <v>52</v>
      </c>
      <c r="C126">
        <v>16181</v>
      </c>
      <c r="D126">
        <v>16233</v>
      </c>
      <c r="E126" s="2">
        <v>0.32</v>
      </c>
      <c r="F126">
        <v>99.68</v>
      </c>
      <c r="G126" t="s">
        <v>12</v>
      </c>
      <c r="H126" t="s">
        <v>5</v>
      </c>
      <c r="I126" t="s">
        <v>8</v>
      </c>
      <c r="J126" t="s">
        <v>23</v>
      </c>
    </row>
    <row r="127" spans="1:10" x14ac:dyDescent="0.25">
      <c r="A127" t="s">
        <v>292</v>
      </c>
      <c r="B127">
        <v>7</v>
      </c>
      <c r="C127">
        <v>1033</v>
      </c>
      <c r="D127">
        <v>1040</v>
      </c>
      <c r="E127">
        <v>0.67</v>
      </c>
      <c r="F127">
        <v>99.33</v>
      </c>
      <c r="G127" t="s">
        <v>12</v>
      </c>
      <c r="H127" t="s">
        <v>5</v>
      </c>
      <c r="I127" t="s">
        <v>8</v>
      </c>
      <c r="J127" t="s">
        <v>23</v>
      </c>
    </row>
    <row r="129" spans="1:10" x14ac:dyDescent="0.25">
      <c r="A129" t="s">
        <v>126</v>
      </c>
      <c r="B129">
        <f>B108+B112+B116+B120+B124</f>
        <v>12</v>
      </c>
      <c r="C129">
        <f t="shared" ref="C129:D129" si="17">C108+C112+C116+C120+C124</f>
        <v>132172</v>
      </c>
      <c r="D129" s="7">
        <f t="shared" si="17"/>
        <v>132184</v>
      </c>
    </row>
    <row r="130" spans="1:10" x14ac:dyDescent="0.25">
      <c r="A130" t="s">
        <v>127</v>
      </c>
      <c r="B130">
        <f>B129/5</f>
        <v>2.4</v>
      </c>
      <c r="C130">
        <f t="shared" ref="C130:D130" si="18">C129/5</f>
        <v>26434.400000000001</v>
      </c>
      <c r="D130" s="7">
        <f t="shared" si="18"/>
        <v>26436.799999999999</v>
      </c>
      <c r="E130" s="3">
        <f>(E108+E112+E116+E120+E124)/5</f>
        <v>0.01</v>
      </c>
      <c r="F130" s="3">
        <f>(F108+F112+F116+F120+F124)/5</f>
        <v>99.990000000000009</v>
      </c>
    </row>
    <row r="131" spans="1:10" x14ac:dyDescent="0.25">
      <c r="A131" t="s">
        <v>392</v>
      </c>
      <c r="B131">
        <f>ROUND(_xlfn.STDEV.S(B108,B112,B116,B120,B124),2)</f>
        <v>1.82</v>
      </c>
      <c r="C131">
        <f t="shared" ref="C131:F131" si="19">ROUND(_xlfn.STDEV.S(C108,C112,C116,C120,C124),2)</f>
        <v>3427.66</v>
      </c>
      <c r="D131">
        <f t="shared" si="19"/>
        <v>3428.57</v>
      </c>
      <c r="E131">
        <f t="shared" si="19"/>
        <v>0.01</v>
      </c>
      <c r="F131">
        <f t="shared" si="19"/>
        <v>0.01</v>
      </c>
    </row>
    <row r="132" spans="1:10" x14ac:dyDescent="0.25">
      <c r="A132" t="s">
        <v>128</v>
      </c>
      <c r="B132">
        <f>B110+B114+B118+B122+B126</f>
        <v>1822</v>
      </c>
      <c r="C132">
        <f>C110+C114+C118+C122+C126</f>
        <v>87547</v>
      </c>
      <c r="D132" s="7">
        <f>D110+D114+D118+D122+D126</f>
        <v>89369</v>
      </c>
      <c r="E132" s="3"/>
      <c r="F132" s="1"/>
    </row>
    <row r="133" spans="1:10" x14ac:dyDescent="0.25">
      <c r="A133" t="s">
        <v>129</v>
      </c>
      <c r="B133">
        <f>B132/5</f>
        <v>364.4</v>
      </c>
      <c r="C133">
        <f t="shared" ref="C133:D133" si="20">C132/5</f>
        <v>17509.400000000001</v>
      </c>
      <c r="D133" s="7">
        <f t="shared" si="20"/>
        <v>17873.8</v>
      </c>
      <c r="E133" s="3">
        <f>(E110+E114+E118+E122+E126)/5</f>
        <v>5.8879999999999999</v>
      </c>
      <c r="F133" s="3">
        <f>(F110+F114+F118+F122+F126)/5</f>
        <v>94.111999999999995</v>
      </c>
    </row>
    <row r="134" spans="1:10" x14ac:dyDescent="0.25">
      <c r="A134" t="s">
        <v>393</v>
      </c>
      <c r="B134">
        <f>ROUND(_xlfn.STDEV.S(B110,B114,B118,B122,B126),2)</f>
        <v>571.83000000000004</v>
      </c>
      <c r="C134">
        <f>ROUND(_xlfn.STDEV.S(C110,C114,C118,C122,C126),2)</f>
        <v>16976.46</v>
      </c>
      <c r="D134">
        <f>ROUND(_xlfn.STDEV.S(D110,D114,D118,D122,D126),2)</f>
        <v>17355.330000000002</v>
      </c>
      <c r="E134">
        <f>ROUND(_xlfn.STDEV.S(E110,E114,E118,E122,E126),2)</f>
        <v>10.61</v>
      </c>
      <c r="F134">
        <f>ROUND(_xlfn.STDEV.S(F110,F114,F118,F122,F126),2)</f>
        <v>10.61</v>
      </c>
    </row>
    <row r="136" spans="1:10" x14ac:dyDescent="0.25">
      <c r="B136" t="s">
        <v>24</v>
      </c>
      <c r="E136" s="2" t="s">
        <v>381</v>
      </c>
    </row>
    <row r="137" spans="1:10" x14ac:dyDescent="0.25">
      <c r="A137" s="4" t="s">
        <v>385</v>
      </c>
      <c r="B137" t="s">
        <v>27</v>
      </c>
      <c r="C137" t="s">
        <v>28</v>
      </c>
      <c r="D137" t="s">
        <v>0</v>
      </c>
      <c r="E137" t="s">
        <v>27</v>
      </c>
      <c r="F137" t="s">
        <v>28</v>
      </c>
      <c r="G137" t="s">
        <v>1</v>
      </c>
      <c r="H137" t="s">
        <v>2</v>
      </c>
      <c r="I137" t="s">
        <v>3</v>
      </c>
      <c r="J137" t="s">
        <v>26</v>
      </c>
    </row>
    <row r="139" spans="1:10" x14ac:dyDescent="0.25">
      <c r="A139" t="s">
        <v>345</v>
      </c>
      <c r="B139">
        <v>4</v>
      </c>
      <c r="C139">
        <v>20444</v>
      </c>
      <c r="D139">
        <v>20448</v>
      </c>
      <c r="E139" s="2">
        <v>0.02</v>
      </c>
      <c r="F139">
        <v>99.98</v>
      </c>
      <c r="G139" t="s">
        <v>13</v>
      </c>
      <c r="H139" t="s">
        <v>9</v>
      </c>
      <c r="I139" t="s">
        <v>6</v>
      </c>
      <c r="J139" t="s">
        <v>23</v>
      </c>
    </row>
    <row r="140" spans="1:10" x14ac:dyDescent="0.25">
      <c r="A140" t="s">
        <v>346</v>
      </c>
      <c r="B140">
        <v>4</v>
      </c>
      <c r="C140">
        <v>650</v>
      </c>
      <c r="D140">
        <v>654</v>
      </c>
      <c r="E140">
        <v>0.61</v>
      </c>
      <c r="F140">
        <v>99.39</v>
      </c>
      <c r="G140" t="s">
        <v>13</v>
      </c>
      <c r="H140" t="s">
        <v>9</v>
      </c>
      <c r="I140" t="s">
        <v>6</v>
      </c>
      <c r="J140" t="s">
        <v>23</v>
      </c>
    </row>
    <row r="141" spans="1:10" x14ac:dyDescent="0.25">
      <c r="A141" t="s">
        <v>347</v>
      </c>
      <c r="B141">
        <v>1059</v>
      </c>
      <c r="C141">
        <v>9431</v>
      </c>
      <c r="D141">
        <v>10490</v>
      </c>
      <c r="E141" s="2">
        <v>10.1</v>
      </c>
      <c r="F141">
        <v>89.9</v>
      </c>
      <c r="G141" t="s">
        <v>13</v>
      </c>
      <c r="H141" t="s">
        <v>9</v>
      </c>
      <c r="I141" t="s">
        <v>8</v>
      </c>
      <c r="J141" t="s">
        <v>23</v>
      </c>
    </row>
    <row r="142" spans="1:10" x14ac:dyDescent="0.25">
      <c r="A142" t="s">
        <v>348</v>
      </c>
      <c r="B142">
        <v>99</v>
      </c>
      <c r="C142">
        <v>653</v>
      </c>
      <c r="D142">
        <v>752</v>
      </c>
      <c r="E142">
        <v>13.16</v>
      </c>
      <c r="F142">
        <v>86.84</v>
      </c>
      <c r="G142" t="s">
        <v>13</v>
      </c>
      <c r="H142" t="s">
        <v>9</v>
      </c>
      <c r="I142" t="s">
        <v>8</v>
      </c>
      <c r="J142" t="s">
        <v>23</v>
      </c>
    </row>
    <row r="143" spans="1:10" x14ac:dyDescent="0.25">
      <c r="A143" t="s">
        <v>349</v>
      </c>
      <c r="B143">
        <v>1</v>
      </c>
      <c r="C143">
        <v>18906</v>
      </c>
      <c r="D143">
        <v>18907</v>
      </c>
      <c r="E143" s="2">
        <v>0.01</v>
      </c>
      <c r="F143">
        <v>99.99</v>
      </c>
      <c r="G143" t="s">
        <v>13</v>
      </c>
      <c r="H143" t="s">
        <v>9</v>
      </c>
      <c r="I143" t="s">
        <v>6</v>
      </c>
      <c r="J143" t="s">
        <v>23</v>
      </c>
    </row>
    <row r="144" spans="1:10" x14ac:dyDescent="0.25">
      <c r="A144" t="s">
        <v>350</v>
      </c>
      <c r="B144">
        <v>1</v>
      </c>
      <c r="C144">
        <v>680</v>
      </c>
      <c r="D144">
        <v>681</v>
      </c>
      <c r="E144">
        <v>0.15</v>
      </c>
      <c r="F144">
        <v>99.85</v>
      </c>
      <c r="G144" t="s">
        <v>13</v>
      </c>
      <c r="H144" t="s">
        <v>9</v>
      </c>
      <c r="I144" t="s">
        <v>6</v>
      </c>
      <c r="J144" t="s">
        <v>23</v>
      </c>
    </row>
    <row r="145" spans="1:10" x14ac:dyDescent="0.25">
      <c r="A145" t="s">
        <v>351</v>
      </c>
      <c r="B145">
        <v>2082</v>
      </c>
      <c r="C145">
        <v>16457</v>
      </c>
      <c r="D145">
        <v>18539</v>
      </c>
      <c r="E145" s="2">
        <v>11.23</v>
      </c>
      <c r="F145">
        <v>88.77</v>
      </c>
      <c r="G145" t="s">
        <v>13</v>
      </c>
      <c r="H145" t="s">
        <v>9</v>
      </c>
      <c r="I145" t="s">
        <v>8</v>
      </c>
      <c r="J145" t="s">
        <v>23</v>
      </c>
    </row>
    <row r="146" spans="1:10" x14ac:dyDescent="0.25">
      <c r="A146" t="s">
        <v>352</v>
      </c>
      <c r="B146">
        <v>125</v>
      </c>
      <c r="C146">
        <v>813</v>
      </c>
      <c r="D146">
        <v>938</v>
      </c>
      <c r="E146">
        <v>13.33</v>
      </c>
      <c r="F146">
        <v>86.67</v>
      </c>
      <c r="G146" t="s">
        <v>13</v>
      </c>
      <c r="H146" t="s">
        <v>9</v>
      </c>
      <c r="I146" t="s">
        <v>8</v>
      </c>
      <c r="J146" t="s">
        <v>23</v>
      </c>
    </row>
    <row r="147" spans="1:10" x14ac:dyDescent="0.25">
      <c r="A147" t="s">
        <v>353</v>
      </c>
      <c r="B147">
        <v>3</v>
      </c>
      <c r="C147">
        <v>20758</v>
      </c>
      <c r="D147">
        <v>20761</v>
      </c>
      <c r="E147" s="2">
        <v>0.01</v>
      </c>
      <c r="F147">
        <v>99.99</v>
      </c>
      <c r="G147" t="s">
        <v>13</v>
      </c>
      <c r="H147" t="s">
        <v>9</v>
      </c>
      <c r="I147" t="s">
        <v>6</v>
      </c>
      <c r="J147" t="s">
        <v>23</v>
      </c>
    </row>
    <row r="148" spans="1:10" x14ac:dyDescent="0.25">
      <c r="A148" t="s">
        <v>354</v>
      </c>
      <c r="B148">
        <v>3</v>
      </c>
      <c r="C148">
        <v>670</v>
      </c>
      <c r="D148">
        <v>673</v>
      </c>
      <c r="E148">
        <v>0.45</v>
      </c>
      <c r="F148">
        <v>99.55</v>
      </c>
      <c r="G148" t="s">
        <v>13</v>
      </c>
      <c r="H148" t="s">
        <v>9</v>
      </c>
      <c r="I148" t="s">
        <v>6</v>
      </c>
      <c r="J148" t="s">
        <v>23</v>
      </c>
    </row>
    <row r="149" spans="1:10" x14ac:dyDescent="0.25">
      <c r="A149" t="s">
        <v>355</v>
      </c>
      <c r="B149">
        <v>2085</v>
      </c>
      <c r="C149">
        <v>20455</v>
      </c>
      <c r="D149">
        <v>22540</v>
      </c>
      <c r="E149" s="2">
        <v>9.25</v>
      </c>
      <c r="F149">
        <v>90.75</v>
      </c>
      <c r="G149" t="s">
        <v>13</v>
      </c>
      <c r="H149" t="s">
        <v>9</v>
      </c>
      <c r="I149" t="s">
        <v>8</v>
      </c>
      <c r="J149" t="s">
        <v>23</v>
      </c>
    </row>
    <row r="150" spans="1:10" x14ac:dyDescent="0.25">
      <c r="A150" t="s">
        <v>356</v>
      </c>
      <c r="B150">
        <v>20</v>
      </c>
      <c r="C150">
        <v>1189</v>
      </c>
      <c r="D150">
        <v>1209</v>
      </c>
      <c r="E150">
        <v>1.65</v>
      </c>
      <c r="F150">
        <v>98.35</v>
      </c>
      <c r="G150" t="s">
        <v>13</v>
      </c>
      <c r="H150" t="s">
        <v>9</v>
      </c>
      <c r="I150" t="s">
        <v>8</v>
      </c>
      <c r="J150" t="s">
        <v>23</v>
      </c>
    </row>
    <row r="151" spans="1:10" x14ac:dyDescent="0.25">
      <c r="A151" t="s">
        <v>357</v>
      </c>
      <c r="B151">
        <v>0</v>
      </c>
      <c r="C151">
        <v>25164</v>
      </c>
      <c r="D151">
        <v>25164</v>
      </c>
      <c r="E151" s="2">
        <v>0</v>
      </c>
      <c r="F151">
        <v>100</v>
      </c>
      <c r="G151" t="s">
        <v>13</v>
      </c>
      <c r="H151" t="s">
        <v>9</v>
      </c>
      <c r="I151" t="s">
        <v>6</v>
      </c>
      <c r="J151" t="s">
        <v>23</v>
      </c>
    </row>
    <row r="152" spans="1:10" x14ac:dyDescent="0.25">
      <c r="A152" t="s">
        <v>358</v>
      </c>
      <c r="B152">
        <v>0</v>
      </c>
      <c r="C152">
        <v>3189</v>
      </c>
      <c r="D152">
        <v>3189</v>
      </c>
      <c r="E152">
        <v>0</v>
      </c>
      <c r="F152">
        <v>100</v>
      </c>
      <c r="G152" t="s">
        <v>13</v>
      </c>
      <c r="H152" t="s">
        <v>9</v>
      </c>
      <c r="I152" t="s">
        <v>6</v>
      </c>
      <c r="J152" t="s">
        <v>23</v>
      </c>
    </row>
    <row r="153" spans="1:10" x14ac:dyDescent="0.25">
      <c r="A153" t="s">
        <v>359</v>
      </c>
      <c r="B153">
        <v>468</v>
      </c>
      <c r="C153">
        <v>23108</v>
      </c>
      <c r="D153">
        <v>23576</v>
      </c>
      <c r="E153" s="2">
        <v>1.99</v>
      </c>
      <c r="F153">
        <v>98.01</v>
      </c>
      <c r="G153" t="s">
        <v>13</v>
      </c>
      <c r="H153" t="s">
        <v>9</v>
      </c>
      <c r="I153" t="s">
        <v>8</v>
      </c>
      <c r="J153" t="s">
        <v>23</v>
      </c>
    </row>
    <row r="154" spans="1:10" x14ac:dyDescent="0.25">
      <c r="A154" t="s">
        <v>360</v>
      </c>
      <c r="B154">
        <v>51</v>
      </c>
      <c r="C154">
        <v>1268</v>
      </c>
      <c r="D154">
        <v>1319</v>
      </c>
      <c r="E154">
        <v>3.87</v>
      </c>
      <c r="F154">
        <v>96.13</v>
      </c>
      <c r="G154" t="s">
        <v>13</v>
      </c>
      <c r="H154" t="s">
        <v>9</v>
      </c>
      <c r="I154" t="s">
        <v>8</v>
      </c>
      <c r="J154" t="s">
        <v>23</v>
      </c>
    </row>
    <row r="155" spans="1:10" x14ac:dyDescent="0.25">
      <c r="A155" t="s">
        <v>361</v>
      </c>
      <c r="B155">
        <v>5</v>
      </c>
      <c r="C155">
        <v>21560</v>
      </c>
      <c r="D155">
        <v>21565</v>
      </c>
      <c r="E155" s="2">
        <v>0.02</v>
      </c>
      <c r="F155">
        <v>99.98</v>
      </c>
      <c r="G155" t="s">
        <v>13</v>
      </c>
      <c r="H155" t="s">
        <v>9</v>
      </c>
      <c r="I155" t="s">
        <v>6</v>
      </c>
      <c r="J155" t="s">
        <v>23</v>
      </c>
    </row>
    <row r="156" spans="1:10" x14ac:dyDescent="0.25">
      <c r="A156" t="s">
        <v>362</v>
      </c>
      <c r="B156">
        <v>5</v>
      </c>
      <c r="C156">
        <v>322</v>
      </c>
      <c r="D156">
        <v>327</v>
      </c>
      <c r="E156">
        <v>1.53</v>
      </c>
      <c r="F156">
        <v>98.47</v>
      </c>
      <c r="G156" t="s">
        <v>13</v>
      </c>
      <c r="H156" t="s">
        <v>9</v>
      </c>
      <c r="I156" t="s">
        <v>6</v>
      </c>
      <c r="J156" t="s">
        <v>23</v>
      </c>
    </row>
    <row r="157" spans="1:10" x14ac:dyDescent="0.25">
      <c r="A157" t="s">
        <v>363</v>
      </c>
      <c r="B157">
        <v>1434</v>
      </c>
      <c r="C157">
        <v>10190</v>
      </c>
      <c r="D157">
        <v>11624</v>
      </c>
      <c r="E157" s="2">
        <v>12.34</v>
      </c>
      <c r="F157">
        <v>87.66</v>
      </c>
      <c r="G157" t="s">
        <v>13</v>
      </c>
      <c r="H157" t="s">
        <v>9</v>
      </c>
      <c r="I157" t="s">
        <v>8</v>
      </c>
      <c r="J157" t="s">
        <v>23</v>
      </c>
    </row>
    <row r="158" spans="1:10" x14ac:dyDescent="0.25">
      <c r="A158" t="s">
        <v>364</v>
      </c>
      <c r="B158">
        <v>204</v>
      </c>
      <c r="C158">
        <v>1922</v>
      </c>
      <c r="D158">
        <v>2126</v>
      </c>
      <c r="E158">
        <v>9.6</v>
      </c>
      <c r="F158">
        <v>90.4</v>
      </c>
      <c r="G158" t="s">
        <v>13</v>
      </c>
      <c r="H158" t="s">
        <v>9</v>
      </c>
      <c r="I158" t="s">
        <v>8</v>
      </c>
      <c r="J158" t="s">
        <v>23</v>
      </c>
    </row>
    <row r="160" spans="1:10" x14ac:dyDescent="0.25">
      <c r="A160" t="s">
        <v>126</v>
      </c>
      <c r="B160">
        <f>B139+B143+B147+B151+B155</f>
        <v>13</v>
      </c>
      <c r="C160">
        <f>C139+C143+C147+C151+C155</f>
        <v>106832</v>
      </c>
      <c r="D160" s="7">
        <f>D139+D143+D147+D151+D155</f>
        <v>106845</v>
      </c>
    </row>
    <row r="161" spans="1:10" x14ac:dyDescent="0.25">
      <c r="A161" t="s">
        <v>127</v>
      </c>
      <c r="B161">
        <f>B160/5</f>
        <v>2.6</v>
      </c>
      <c r="C161">
        <f t="shared" ref="C161:D161" si="21">C160/5</f>
        <v>21366.400000000001</v>
      </c>
      <c r="D161" s="7">
        <f t="shared" si="21"/>
        <v>21369</v>
      </c>
      <c r="E161" s="9">
        <f>(E139+E143+E147+E151+E155)/5</f>
        <v>1.2E-2</v>
      </c>
      <c r="F161" s="9">
        <f>(F139+F143+F147+F151+F155)/5</f>
        <v>99.988</v>
      </c>
    </row>
    <row r="162" spans="1:10" x14ac:dyDescent="0.25">
      <c r="A162" t="s">
        <v>392</v>
      </c>
      <c r="B162">
        <f>ROUND(_xlfn.STDEV.S(B139,B143,B147,B151,B155),2)</f>
        <v>2.0699999999999998</v>
      </c>
      <c r="C162">
        <f t="shared" ref="C162:F162" si="22">ROUND(_xlfn.STDEV.S(C139,C143,C147,C151,C155),2)</f>
        <v>2330.98</v>
      </c>
      <c r="D162">
        <f t="shared" si="22"/>
        <v>2330.2199999999998</v>
      </c>
      <c r="E162">
        <f t="shared" si="22"/>
        <v>0.01</v>
      </c>
      <c r="F162">
        <f t="shared" si="22"/>
        <v>0.01</v>
      </c>
    </row>
    <row r="163" spans="1:10" x14ac:dyDescent="0.25">
      <c r="A163" t="s">
        <v>128</v>
      </c>
      <c r="B163">
        <f>B141+B145+B149+B153+B157</f>
        <v>7128</v>
      </c>
      <c r="C163">
        <f>C141+C145+C149+C153+C157</f>
        <v>79641</v>
      </c>
      <c r="D163" s="7">
        <f>D141+D145+D149+D153+D157</f>
        <v>86769</v>
      </c>
      <c r="E163" s="9"/>
      <c r="F163" s="9"/>
    </row>
    <row r="164" spans="1:10" x14ac:dyDescent="0.25">
      <c r="A164" t="s">
        <v>129</v>
      </c>
      <c r="B164">
        <f>B163/5</f>
        <v>1425.6</v>
      </c>
      <c r="C164">
        <f t="shared" ref="C164:D164" si="23">C163/5</f>
        <v>15928.2</v>
      </c>
      <c r="D164" s="7">
        <f t="shared" si="23"/>
        <v>17353.8</v>
      </c>
      <c r="E164" s="9">
        <f>(E141+E145+E149+E153+E157)/5</f>
        <v>8.9819999999999993</v>
      </c>
      <c r="F164" s="9">
        <f>(F141+F145+F149+F153+F157)/5</f>
        <v>91.018000000000001</v>
      </c>
    </row>
    <row r="165" spans="1:10" x14ac:dyDescent="0.25">
      <c r="A165" t="s">
        <v>393</v>
      </c>
      <c r="B165">
        <f>ROUND(_xlfn.STDEV.S(B141,B145,B149,B153,B157),2)</f>
        <v>692.3</v>
      </c>
      <c r="C165">
        <f>ROUND(_xlfn.STDEV.S(C141,C145,C149,C153,C157),2)</f>
        <v>6071.69</v>
      </c>
      <c r="D165">
        <f>ROUND(_xlfn.STDEV.S(D141,D145,D149,D153,D157),2)</f>
        <v>6061.34</v>
      </c>
      <c r="E165">
        <f>ROUND(_xlfn.STDEV.S(E141,E145,E149,E153,E157),2)</f>
        <v>4.08</v>
      </c>
      <c r="F165">
        <f>ROUND(_xlfn.STDEV.S(F141,F145,F149,F153,F157),2)</f>
        <v>4.08</v>
      </c>
    </row>
    <row r="167" spans="1:10" x14ac:dyDescent="0.25">
      <c r="B167" t="s">
        <v>24</v>
      </c>
      <c r="E167" s="2" t="s">
        <v>381</v>
      </c>
    </row>
    <row r="168" spans="1:10" x14ac:dyDescent="0.25">
      <c r="A168" s="4" t="s">
        <v>389</v>
      </c>
      <c r="B168" t="s">
        <v>27</v>
      </c>
      <c r="C168" t="s">
        <v>28</v>
      </c>
      <c r="D168" t="s">
        <v>0</v>
      </c>
      <c r="E168" t="s">
        <v>27</v>
      </c>
      <c r="F168" t="s">
        <v>28</v>
      </c>
      <c r="G168" t="s">
        <v>1</v>
      </c>
      <c r="H168" t="s">
        <v>2</v>
      </c>
      <c r="I168" t="s">
        <v>3</v>
      </c>
      <c r="J168" t="s">
        <v>26</v>
      </c>
    </row>
    <row r="169" spans="1:10" x14ac:dyDescent="0.25">
      <c r="A169" s="5"/>
    </row>
    <row r="170" spans="1:10" x14ac:dyDescent="0.25">
      <c r="A170" t="s">
        <v>365</v>
      </c>
      <c r="B170">
        <v>4</v>
      </c>
      <c r="C170">
        <v>19286</v>
      </c>
      <c r="D170">
        <v>19290</v>
      </c>
      <c r="E170" s="2">
        <v>0.02</v>
      </c>
      <c r="F170">
        <v>99.98</v>
      </c>
      <c r="G170" t="s">
        <v>15</v>
      </c>
      <c r="H170" t="s">
        <v>16</v>
      </c>
      <c r="I170" t="s">
        <v>6</v>
      </c>
      <c r="J170" t="s">
        <v>23</v>
      </c>
    </row>
    <row r="171" spans="1:10" x14ac:dyDescent="0.25">
      <c r="A171" t="s">
        <v>366</v>
      </c>
      <c r="B171">
        <v>3</v>
      </c>
      <c r="C171">
        <v>367</v>
      </c>
      <c r="D171">
        <v>370</v>
      </c>
      <c r="E171">
        <v>0.81</v>
      </c>
      <c r="F171">
        <v>99.19</v>
      </c>
      <c r="G171" t="s">
        <v>15</v>
      </c>
      <c r="H171" t="s">
        <v>16</v>
      </c>
      <c r="I171" t="s">
        <v>6</v>
      </c>
      <c r="J171" t="s">
        <v>23</v>
      </c>
    </row>
    <row r="172" spans="1:10" x14ac:dyDescent="0.25">
      <c r="A172" t="s">
        <v>367</v>
      </c>
      <c r="B172">
        <v>0</v>
      </c>
      <c r="C172">
        <v>4829</v>
      </c>
      <c r="D172">
        <v>4829</v>
      </c>
      <c r="E172" s="2">
        <v>0</v>
      </c>
      <c r="F172">
        <v>100</v>
      </c>
      <c r="G172" t="s">
        <v>15</v>
      </c>
      <c r="H172" t="s">
        <v>16</v>
      </c>
      <c r="I172" t="s">
        <v>8</v>
      </c>
      <c r="J172" t="s">
        <v>23</v>
      </c>
    </row>
    <row r="173" spans="1:10" x14ac:dyDescent="0.25">
      <c r="A173" t="s">
        <v>368</v>
      </c>
      <c r="B173">
        <v>0</v>
      </c>
      <c r="C173">
        <v>485</v>
      </c>
      <c r="D173">
        <v>485</v>
      </c>
      <c r="E173">
        <v>0</v>
      </c>
      <c r="F173">
        <v>100</v>
      </c>
      <c r="G173" t="s">
        <v>15</v>
      </c>
      <c r="H173" t="s">
        <v>16</v>
      </c>
      <c r="I173" t="s">
        <v>8</v>
      </c>
      <c r="J173" t="s">
        <v>23</v>
      </c>
    </row>
    <row r="174" spans="1:10" x14ac:dyDescent="0.25">
      <c r="A174" t="s">
        <v>369</v>
      </c>
      <c r="B174">
        <v>1</v>
      </c>
      <c r="C174">
        <v>20178</v>
      </c>
      <c r="D174">
        <v>20179</v>
      </c>
      <c r="E174" s="2">
        <v>0</v>
      </c>
      <c r="F174">
        <v>100</v>
      </c>
      <c r="G174" t="s">
        <v>15</v>
      </c>
      <c r="H174" t="s">
        <v>16</v>
      </c>
      <c r="I174" t="s">
        <v>6</v>
      </c>
      <c r="J174" t="s">
        <v>23</v>
      </c>
    </row>
    <row r="175" spans="1:10" x14ac:dyDescent="0.25">
      <c r="A175" t="s">
        <v>370</v>
      </c>
      <c r="B175">
        <v>1</v>
      </c>
      <c r="C175">
        <v>348</v>
      </c>
      <c r="D175">
        <v>349</v>
      </c>
      <c r="E175">
        <v>0.28999999999999998</v>
      </c>
      <c r="F175">
        <v>99.71</v>
      </c>
      <c r="G175" t="s">
        <v>15</v>
      </c>
      <c r="H175" t="s">
        <v>16</v>
      </c>
      <c r="I175" t="s">
        <v>6</v>
      </c>
      <c r="J175" t="s">
        <v>23</v>
      </c>
    </row>
    <row r="176" spans="1:10" x14ac:dyDescent="0.25">
      <c r="A176" t="s">
        <v>371</v>
      </c>
      <c r="B176">
        <v>3</v>
      </c>
      <c r="C176">
        <v>18299</v>
      </c>
      <c r="D176">
        <v>18302</v>
      </c>
      <c r="E176" s="2">
        <v>0.02</v>
      </c>
      <c r="F176">
        <v>99.98</v>
      </c>
      <c r="G176" t="s">
        <v>15</v>
      </c>
      <c r="H176" t="s">
        <v>16</v>
      </c>
      <c r="I176" t="s">
        <v>8</v>
      </c>
      <c r="J176" t="s">
        <v>23</v>
      </c>
    </row>
    <row r="177" spans="1:10" x14ac:dyDescent="0.25">
      <c r="A177" t="s">
        <v>372</v>
      </c>
      <c r="B177">
        <v>3</v>
      </c>
      <c r="C177">
        <v>1350</v>
      </c>
      <c r="D177">
        <v>1353</v>
      </c>
      <c r="E177">
        <v>0.22</v>
      </c>
      <c r="F177">
        <v>99.78</v>
      </c>
      <c r="G177" t="s">
        <v>15</v>
      </c>
      <c r="H177" t="s">
        <v>16</v>
      </c>
      <c r="I177" t="s">
        <v>8</v>
      </c>
      <c r="J177" t="s">
        <v>23</v>
      </c>
    </row>
    <row r="178" spans="1:10" x14ac:dyDescent="0.25">
      <c r="A178" t="s">
        <v>373</v>
      </c>
      <c r="B178">
        <v>3</v>
      </c>
      <c r="C178">
        <v>22359</v>
      </c>
      <c r="D178">
        <v>22362</v>
      </c>
      <c r="E178" s="2">
        <v>0.01</v>
      </c>
      <c r="F178">
        <v>99.99</v>
      </c>
      <c r="G178" t="s">
        <v>15</v>
      </c>
      <c r="H178" t="s">
        <v>16</v>
      </c>
      <c r="I178" t="s">
        <v>6</v>
      </c>
      <c r="J178" t="s">
        <v>23</v>
      </c>
    </row>
    <row r="179" spans="1:10" x14ac:dyDescent="0.25">
      <c r="A179" t="s">
        <v>374</v>
      </c>
      <c r="B179">
        <v>2</v>
      </c>
      <c r="C179">
        <v>329</v>
      </c>
      <c r="D179">
        <v>331</v>
      </c>
      <c r="E179">
        <v>0.6</v>
      </c>
      <c r="F179">
        <v>99.4</v>
      </c>
      <c r="G179" t="s">
        <v>15</v>
      </c>
      <c r="H179" t="s">
        <v>16</v>
      </c>
      <c r="I179" t="s">
        <v>6</v>
      </c>
      <c r="J179" t="s">
        <v>23</v>
      </c>
    </row>
    <row r="180" spans="1:10" x14ac:dyDescent="0.25">
      <c r="A180" t="s">
        <v>375</v>
      </c>
      <c r="B180">
        <v>5</v>
      </c>
      <c r="C180">
        <v>32075</v>
      </c>
      <c r="D180">
        <v>32080</v>
      </c>
      <c r="E180" s="2">
        <v>0.02</v>
      </c>
      <c r="F180">
        <v>99.98</v>
      </c>
      <c r="G180" t="s">
        <v>15</v>
      </c>
      <c r="H180" t="s">
        <v>16</v>
      </c>
      <c r="I180" t="s">
        <v>8</v>
      </c>
      <c r="J180" t="s">
        <v>23</v>
      </c>
    </row>
    <row r="181" spans="1:10" x14ac:dyDescent="0.25">
      <c r="A181" t="s">
        <v>376</v>
      </c>
      <c r="B181">
        <v>5</v>
      </c>
      <c r="C181">
        <v>1479</v>
      </c>
      <c r="D181">
        <v>1484</v>
      </c>
      <c r="E181">
        <v>0.34</v>
      </c>
      <c r="F181">
        <v>99.66</v>
      </c>
      <c r="G181" t="s">
        <v>15</v>
      </c>
      <c r="H181" t="s">
        <v>16</v>
      </c>
      <c r="I181" t="s">
        <v>8</v>
      </c>
      <c r="J181" t="s">
        <v>23</v>
      </c>
    </row>
    <row r="183" spans="1:10" x14ac:dyDescent="0.25">
      <c r="A183" t="s">
        <v>126</v>
      </c>
      <c r="B183">
        <f>B170+B174+B178</f>
        <v>8</v>
      </c>
      <c r="C183">
        <f t="shared" ref="C183:D183" si="24">C170+C174+C178</f>
        <v>61823</v>
      </c>
      <c r="D183" s="7">
        <f t="shared" si="24"/>
        <v>61831</v>
      </c>
    </row>
    <row r="184" spans="1:10" x14ac:dyDescent="0.25">
      <c r="A184" t="s">
        <v>127</v>
      </c>
      <c r="B184" s="8">
        <f>B183/3</f>
        <v>2.6666666666666665</v>
      </c>
      <c r="C184" s="8">
        <f t="shared" ref="C184:D184" si="25">C183/3</f>
        <v>20607.666666666668</v>
      </c>
      <c r="D184" s="10">
        <f t="shared" si="25"/>
        <v>20610.333333333332</v>
      </c>
      <c r="E184" s="3">
        <f>(E170+E174+E178)/3</f>
        <v>0.01</v>
      </c>
      <c r="F184" s="3">
        <f>(F170+F174+F178)/3</f>
        <v>99.990000000000009</v>
      </c>
    </row>
    <row r="185" spans="1:10" x14ac:dyDescent="0.25">
      <c r="A185" t="s">
        <v>392</v>
      </c>
      <c r="B185">
        <f>ROUND(_xlfn.STDEV.S(B170,B174,B178),2)</f>
        <v>1.53</v>
      </c>
      <c r="C185">
        <f t="shared" ref="C185:F185" si="26">ROUND(_xlfn.STDEV.S(C170,C174,C178),2)</f>
        <v>1580.92</v>
      </c>
      <c r="D185">
        <f t="shared" si="26"/>
        <v>1580.77</v>
      </c>
      <c r="E185">
        <f t="shared" si="26"/>
        <v>0.01</v>
      </c>
      <c r="F185">
        <f t="shared" si="26"/>
        <v>0.01</v>
      </c>
    </row>
    <row r="186" spans="1:10" x14ac:dyDescent="0.25">
      <c r="A186" t="s">
        <v>128</v>
      </c>
      <c r="B186">
        <f>B172+B176+B180</f>
        <v>8</v>
      </c>
      <c r="C186">
        <f>C172+C176+C180</f>
        <v>55203</v>
      </c>
      <c r="D186" s="7">
        <f>D172+D176+D180</f>
        <v>55211</v>
      </c>
      <c r="E186" s="9"/>
      <c r="F186" s="9"/>
    </row>
    <row r="187" spans="1:10" x14ac:dyDescent="0.25">
      <c r="A187" t="s">
        <v>129</v>
      </c>
      <c r="B187" s="8">
        <f>B186/3</f>
        <v>2.6666666666666665</v>
      </c>
      <c r="C187" s="8">
        <f t="shared" ref="C187:D187" si="27">C186/3</f>
        <v>18401</v>
      </c>
      <c r="D187" s="10">
        <f t="shared" si="27"/>
        <v>18403.666666666668</v>
      </c>
      <c r="E187" s="9">
        <f>(E172+E176+E180)/3</f>
        <v>1.3333333333333334E-2</v>
      </c>
      <c r="F187" s="9">
        <f>(F172+F176+F180)/3</f>
        <v>99.986666666666679</v>
      </c>
    </row>
    <row r="188" spans="1:10" x14ac:dyDescent="0.25">
      <c r="A188" t="s">
        <v>393</v>
      </c>
      <c r="B188">
        <f>ROUND(_xlfn.STDEV.S(B172,B176,B180),2)</f>
        <v>2.52</v>
      </c>
      <c r="C188">
        <f>ROUND(_xlfn.STDEV.S(C172,C176,C180),2)</f>
        <v>13623.29</v>
      </c>
      <c r="D188">
        <f>ROUND(_xlfn.STDEV.S(D172,D176,D180),2)</f>
        <v>13625.78</v>
      </c>
      <c r="E188">
        <f>ROUND(_xlfn.STDEV.S(E172,E176,E180),2)</f>
        <v>0.01</v>
      </c>
      <c r="F188">
        <f>ROUND(_xlfn.STDEV.S(F172,F176,F180),2)</f>
        <v>0.01</v>
      </c>
    </row>
    <row r="190" spans="1:10" x14ac:dyDescent="0.25">
      <c r="B190" t="s">
        <v>24</v>
      </c>
      <c r="E190" s="2" t="s">
        <v>381</v>
      </c>
    </row>
    <row r="191" spans="1:10" x14ac:dyDescent="0.25">
      <c r="A191" s="4" t="s">
        <v>388</v>
      </c>
      <c r="B191" t="s">
        <v>27</v>
      </c>
      <c r="C191" t="s">
        <v>28</v>
      </c>
      <c r="D191" t="s">
        <v>0</v>
      </c>
      <c r="E191" t="s">
        <v>27</v>
      </c>
      <c r="F191" t="s">
        <v>28</v>
      </c>
      <c r="G191" t="s">
        <v>1</v>
      </c>
      <c r="H191" t="s">
        <v>2</v>
      </c>
      <c r="I191" t="s">
        <v>3</v>
      </c>
      <c r="J191" t="s">
        <v>26</v>
      </c>
    </row>
    <row r="193" spans="1:10" x14ac:dyDescent="0.25">
      <c r="A193" t="s">
        <v>293</v>
      </c>
      <c r="B193">
        <v>17847</v>
      </c>
      <c r="C193">
        <v>14</v>
      </c>
      <c r="D193">
        <v>17861</v>
      </c>
      <c r="E193" s="2">
        <v>99.92</v>
      </c>
      <c r="F193">
        <v>0.08</v>
      </c>
      <c r="G193" t="s">
        <v>17</v>
      </c>
      <c r="H193" t="s">
        <v>18</v>
      </c>
      <c r="I193" t="s">
        <v>6</v>
      </c>
      <c r="J193" t="s">
        <v>23</v>
      </c>
    </row>
    <row r="194" spans="1:10" x14ac:dyDescent="0.25">
      <c r="A194" t="s">
        <v>294</v>
      </c>
      <c r="B194">
        <v>140</v>
      </c>
      <c r="C194">
        <v>6</v>
      </c>
      <c r="D194">
        <v>146</v>
      </c>
      <c r="E194">
        <v>95.89</v>
      </c>
      <c r="F194">
        <v>4.1100000000000003</v>
      </c>
      <c r="G194" t="s">
        <v>17</v>
      </c>
      <c r="H194" t="s">
        <v>18</v>
      </c>
      <c r="I194" t="s">
        <v>6</v>
      </c>
      <c r="J194" t="s">
        <v>23</v>
      </c>
    </row>
    <row r="195" spans="1:10" x14ac:dyDescent="0.25">
      <c r="A195" t="s">
        <v>295</v>
      </c>
      <c r="B195">
        <v>366</v>
      </c>
      <c r="C195">
        <v>4</v>
      </c>
      <c r="D195">
        <v>370</v>
      </c>
      <c r="E195" s="2">
        <v>98.92</v>
      </c>
      <c r="F195">
        <v>1.08</v>
      </c>
      <c r="G195" t="s">
        <v>17</v>
      </c>
      <c r="H195" t="s">
        <v>18</v>
      </c>
      <c r="I195" t="s">
        <v>8</v>
      </c>
      <c r="J195" t="s">
        <v>23</v>
      </c>
    </row>
    <row r="196" spans="1:10" x14ac:dyDescent="0.25">
      <c r="A196" t="s">
        <v>296</v>
      </c>
      <c r="B196">
        <v>39</v>
      </c>
      <c r="C196">
        <v>3</v>
      </c>
      <c r="D196">
        <v>42</v>
      </c>
      <c r="E196">
        <v>92.86</v>
      </c>
      <c r="F196">
        <v>7.14</v>
      </c>
      <c r="G196" t="s">
        <v>17</v>
      </c>
      <c r="H196" t="s">
        <v>18</v>
      </c>
      <c r="I196" t="s">
        <v>8</v>
      </c>
      <c r="J196" t="s">
        <v>23</v>
      </c>
    </row>
    <row r="197" spans="1:10" x14ac:dyDescent="0.25">
      <c r="A197" t="s">
        <v>297</v>
      </c>
      <c r="B197">
        <v>9387</v>
      </c>
      <c r="C197">
        <v>0</v>
      </c>
      <c r="D197">
        <v>9387</v>
      </c>
      <c r="E197" s="2">
        <v>100</v>
      </c>
      <c r="F197">
        <v>0</v>
      </c>
      <c r="G197" t="s">
        <v>17</v>
      </c>
      <c r="H197" t="s">
        <v>18</v>
      </c>
      <c r="I197" t="s">
        <v>6</v>
      </c>
      <c r="J197" t="s">
        <v>23</v>
      </c>
    </row>
    <row r="198" spans="1:10" x14ac:dyDescent="0.25">
      <c r="A198" t="s">
        <v>298</v>
      </c>
      <c r="B198">
        <v>77</v>
      </c>
      <c r="C198">
        <v>0</v>
      </c>
      <c r="D198">
        <v>77</v>
      </c>
      <c r="E198">
        <v>100</v>
      </c>
      <c r="F198">
        <v>0</v>
      </c>
      <c r="G198" t="s">
        <v>17</v>
      </c>
      <c r="H198" t="s">
        <v>18</v>
      </c>
      <c r="I198" t="s">
        <v>6</v>
      </c>
      <c r="J198" t="s">
        <v>23</v>
      </c>
    </row>
    <row r="199" spans="1:10" x14ac:dyDescent="0.25">
      <c r="A199" t="s">
        <v>299</v>
      </c>
      <c r="B199">
        <v>4393</v>
      </c>
      <c r="C199">
        <v>28</v>
      </c>
      <c r="D199">
        <v>4421</v>
      </c>
      <c r="E199" s="2">
        <v>99.37</v>
      </c>
      <c r="F199">
        <v>0.63</v>
      </c>
      <c r="G199" t="s">
        <v>17</v>
      </c>
      <c r="H199" t="s">
        <v>18</v>
      </c>
      <c r="I199" t="s">
        <v>8</v>
      </c>
      <c r="J199" t="s">
        <v>23</v>
      </c>
    </row>
    <row r="200" spans="1:10" x14ac:dyDescent="0.25">
      <c r="A200" t="s">
        <v>300</v>
      </c>
      <c r="B200">
        <v>273</v>
      </c>
      <c r="C200">
        <v>5</v>
      </c>
      <c r="D200">
        <v>278</v>
      </c>
      <c r="E200">
        <v>98.2</v>
      </c>
      <c r="F200">
        <v>1.8</v>
      </c>
      <c r="G200" t="s">
        <v>17</v>
      </c>
      <c r="H200" t="s">
        <v>18</v>
      </c>
      <c r="I200" t="s">
        <v>8</v>
      </c>
      <c r="J200" t="s">
        <v>23</v>
      </c>
    </row>
    <row r="201" spans="1:10" x14ac:dyDescent="0.25">
      <c r="A201" t="s">
        <v>301</v>
      </c>
      <c r="B201">
        <v>31851</v>
      </c>
      <c r="C201">
        <v>10</v>
      </c>
      <c r="D201">
        <v>31861</v>
      </c>
      <c r="E201" s="2">
        <v>99.97</v>
      </c>
      <c r="F201">
        <v>0.03</v>
      </c>
      <c r="G201" t="s">
        <v>17</v>
      </c>
      <c r="H201" t="s">
        <v>18</v>
      </c>
      <c r="I201" t="s">
        <v>6</v>
      </c>
      <c r="J201" t="s">
        <v>23</v>
      </c>
    </row>
    <row r="202" spans="1:10" x14ac:dyDescent="0.25">
      <c r="A202" t="s">
        <v>302</v>
      </c>
      <c r="B202">
        <v>327</v>
      </c>
      <c r="C202">
        <v>4</v>
      </c>
      <c r="D202">
        <v>331</v>
      </c>
      <c r="E202">
        <v>98.79</v>
      </c>
      <c r="F202">
        <v>1.21</v>
      </c>
      <c r="G202" t="s">
        <v>17</v>
      </c>
      <c r="H202" t="s">
        <v>18</v>
      </c>
      <c r="I202" t="s">
        <v>6</v>
      </c>
      <c r="J202" t="s">
        <v>23</v>
      </c>
    </row>
    <row r="203" spans="1:10" x14ac:dyDescent="0.25">
      <c r="A203" t="s">
        <v>303</v>
      </c>
      <c r="B203">
        <v>19149</v>
      </c>
      <c r="C203">
        <v>166</v>
      </c>
      <c r="D203">
        <v>19315</v>
      </c>
      <c r="E203" s="2">
        <v>99.14</v>
      </c>
      <c r="F203">
        <v>0.86</v>
      </c>
      <c r="G203" t="s">
        <v>17</v>
      </c>
      <c r="H203" t="s">
        <v>18</v>
      </c>
      <c r="I203" t="s">
        <v>8</v>
      </c>
      <c r="J203" t="s">
        <v>23</v>
      </c>
    </row>
    <row r="204" spans="1:10" x14ac:dyDescent="0.25">
      <c r="A204" t="s">
        <v>304</v>
      </c>
      <c r="B204">
        <v>711</v>
      </c>
      <c r="C204">
        <v>37</v>
      </c>
      <c r="D204">
        <v>748</v>
      </c>
      <c r="E204">
        <v>95.05</v>
      </c>
      <c r="F204">
        <v>4.95</v>
      </c>
      <c r="G204" t="s">
        <v>17</v>
      </c>
      <c r="H204" t="s">
        <v>18</v>
      </c>
      <c r="I204" t="s">
        <v>8</v>
      </c>
      <c r="J204" t="s">
        <v>23</v>
      </c>
    </row>
    <row r="205" spans="1:10" x14ac:dyDescent="0.25">
      <c r="A205" t="s">
        <v>305</v>
      </c>
      <c r="B205">
        <v>24630</v>
      </c>
      <c r="C205">
        <v>19</v>
      </c>
      <c r="D205">
        <v>24649</v>
      </c>
      <c r="E205" s="2">
        <v>99.92</v>
      </c>
      <c r="F205">
        <v>0.08</v>
      </c>
      <c r="G205" t="s">
        <v>17</v>
      </c>
      <c r="H205" t="s">
        <v>18</v>
      </c>
      <c r="I205" t="s">
        <v>6</v>
      </c>
      <c r="J205" t="s">
        <v>23</v>
      </c>
    </row>
    <row r="206" spans="1:10" x14ac:dyDescent="0.25">
      <c r="A206" t="s">
        <v>306</v>
      </c>
      <c r="B206">
        <v>714</v>
      </c>
      <c r="C206">
        <v>6</v>
      </c>
      <c r="D206">
        <v>720</v>
      </c>
      <c r="E206">
        <v>99.17</v>
      </c>
      <c r="F206">
        <v>0.83</v>
      </c>
      <c r="G206" t="s">
        <v>17</v>
      </c>
      <c r="H206" t="s">
        <v>18</v>
      </c>
      <c r="I206" t="s">
        <v>6</v>
      </c>
      <c r="J206" t="s">
        <v>23</v>
      </c>
    </row>
    <row r="207" spans="1:10" x14ac:dyDescent="0.25">
      <c r="A207" t="s">
        <v>307</v>
      </c>
      <c r="B207">
        <v>406</v>
      </c>
      <c r="C207">
        <v>68</v>
      </c>
      <c r="D207">
        <v>474</v>
      </c>
      <c r="E207" s="2">
        <v>85.65</v>
      </c>
      <c r="F207">
        <v>14.35</v>
      </c>
      <c r="G207" t="s">
        <v>17</v>
      </c>
      <c r="H207" t="s">
        <v>18</v>
      </c>
      <c r="I207" t="s">
        <v>8</v>
      </c>
      <c r="J207" t="s">
        <v>23</v>
      </c>
    </row>
    <row r="208" spans="1:10" x14ac:dyDescent="0.25">
      <c r="A208" t="s">
        <v>308</v>
      </c>
      <c r="B208">
        <v>59</v>
      </c>
      <c r="C208">
        <v>5</v>
      </c>
      <c r="D208">
        <v>64</v>
      </c>
      <c r="E208">
        <v>92.19</v>
      </c>
      <c r="F208">
        <v>7.81</v>
      </c>
      <c r="G208" t="s">
        <v>17</v>
      </c>
      <c r="H208" t="s">
        <v>18</v>
      </c>
      <c r="I208" t="s">
        <v>8</v>
      </c>
      <c r="J208" t="s">
        <v>23</v>
      </c>
    </row>
    <row r="210" spans="1:10" x14ac:dyDescent="0.25">
      <c r="A210" t="s">
        <v>126</v>
      </c>
      <c r="B210">
        <f>B193+B197+B201+B205</f>
        <v>83715</v>
      </c>
      <c r="C210">
        <f>C193+C197+C201+C205</f>
        <v>43</v>
      </c>
      <c r="D210">
        <f>D193+D197+D201+D205</f>
        <v>83758</v>
      </c>
    </row>
    <row r="211" spans="1:10" x14ac:dyDescent="0.25">
      <c r="A211" t="s">
        <v>127</v>
      </c>
      <c r="B211">
        <f>B210/4</f>
        <v>20928.75</v>
      </c>
      <c r="C211">
        <f t="shared" ref="C211:D211" si="28">C210/4</f>
        <v>10.75</v>
      </c>
      <c r="D211">
        <f t="shared" si="28"/>
        <v>20939.5</v>
      </c>
      <c r="E211" s="9">
        <f>(E193+E197+E201+E205)/4</f>
        <v>99.952500000000001</v>
      </c>
      <c r="F211" s="9">
        <f>(F193+F197+F201+F205)/4</f>
        <v>4.7500000000000001E-2</v>
      </c>
    </row>
    <row r="212" spans="1:10" x14ac:dyDescent="0.25">
      <c r="A212" t="s">
        <v>392</v>
      </c>
      <c r="B212">
        <f>ROUND(_xlfn.STDEV.S(B193,B197,B201,B205),2)</f>
        <v>9586.52</v>
      </c>
      <c r="C212">
        <f t="shared" ref="C212:F212" si="29">ROUND(_xlfn.STDEV.S(C193,C197,C201,C205),2)</f>
        <v>8.06</v>
      </c>
      <c r="D212">
        <f t="shared" si="29"/>
        <v>9591.26</v>
      </c>
      <c r="E212">
        <f t="shared" si="29"/>
        <v>0.04</v>
      </c>
      <c r="F212">
        <f t="shared" si="29"/>
        <v>0.04</v>
      </c>
    </row>
    <row r="213" spans="1:10" x14ac:dyDescent="0.25">
      <c r="A213" t="s">
        <v>128</v>
      </c>
      <c r="B213">
        <f>B195+B199+B203+B207</f>
        <v>24314</v>
      </c>
      <c r="C213">
        <f>C195+C199+C203+C207</f>
        <v>266</v>
      </c>
      <c r="D213">
        <f>D195+D199+D203+D207</f>
        <v>24580</v>
      </c>
      <c r="E213" s="9"/>
      <c r="F213" s="9"/>
    </row>
    <row r="214" spans="1:10" x14ac:dyDescent="0.25">
      <c r="A214" t="s">
        <v>129</v>
      </c>
      <c r="B214">
        <f>B213/4</f>
        <v>6078.5</v>
      </c>
      <c r="C214">
        <f t="shared" ref="C214:D214" si="30">C213/4</f>
        <v>66.5</v>
      </c>
      <c r="D214">
        <f t="shared" si="30"/>
        <v>6145</v>
      </c>
      <c r="E214" s="9">
        <f>(E195+E199+E203+E207)/4</f>
        <v>95.77000000000001</v>
      </c>
      <c r="F214" s="9">
        <f>(F195+F199+F203+F207)/4</f>
        <v>4.2299999999999995</v>
      </c>
    </row>
    <row r="215" spans="1:10" x14ac:dyDescent="0.25">
      <c r="A215" t="s">
        <v>393</v>
      </c>
      <c r="B215">
        <f>ROUND(_xlfn.STDEV.S(B195,B199,B203,B207),2)</f>
        <v>8916.07</v>
      </c>
      <c r="C215">
        <f>ROUND(_xlfn.STDEV.S(C195,C199,C203,C207),2)</f>
        <v>71.39</v>
      </c>
      <c r="D215">
        <f>ROUND(_xlfn.STDEV.S(D195,D199,D203,D207),2)</f>
        <v>8980.2000000000007</v>
      </c>
      <c r="E215">
        <f>ROUND(_xlfn.STDEV.S(E195,E199,E203,E207),2)</f>
        <v>6.75</v>
      </c>
      <c r="F215">
        <f>ROUND(_xlfn.STDEV.S(F195,F199,F203,F207),2)</f>
        <v>6.75</v>
      </c>
    </row>
    <row r="216" spans="1:10" x14ac:dyDescent="0.25">
      <c r="E216" s="1"/>
      <c r="F216" s="1"/>
    </row>
    <row r="217" spans="1:10" x14ac:dyDescent="0.25">
      <c r="B217" t="s">
        <v>24</v>
      </c>
      <c r="E217" s="2" t="s">
        <v>381</v>
      </c>
    </row>
    <row r="218" spans="1:10" x14ac:dyDescent="0.25">
      <c r="A218" s="4" t="s">
        <v>390</v>
      </c>
      <c r="B218" t="s">
        <v>27</v>
      </c>
      <c r="C218" t="s">
        <v>28</v>
      </c>
      <c r="D218" t="s">
        <v>0</v>
      </c>
      <c r="E218" t="s">
        <v>27</v>
      </c>
      <c r="F218" t="s">
        <v>28</v>
      </c>
      <c r="G218" t="s">
        <v>1</v>
      </c>
      <c r="H218" t="s">
        <v>2</v>
      </c>
      <c r="I218" t="s">
        <v>3</v>
      </c>
      <c r="J218" t="s">
        <v>26</v>
      </c>
    </row>
    <row r="219" spans="1:10" x14ac:dyDescent="0.25">
      <c r="A219" s="5"/>
      <c r="E219"/>
    </row>
    <row r="220" spans="1:10" x14ac:dyDescent="0.25">
      <c r="A220" t="s">
        <v>309</v>
      </c>
      <c r="B220">
        <v>18406</v>
      </c>
      <c r="C220">
        <v>7</v>
      </c>
      <c r="D220">
        <v>18413</v>
      </c>
      <c r="E220" s="1">
        <v>99.96</v>
      </c>
      <c r="F220" s="1">
        <v>0.04</v>
      </c>
      <c r="G220" t="s">
        <v>17</v>
      </c>
      <c r="H220" t="s">
        <v>18</v>
      </c>
      <c r="I220" t="s">
        <v>6</v>
      </c>
      <c r="J220" t="s">
        <v>23</v>
      </c>
    </row>
    <row r="221" spans="1:10" x14ac:dyDescent="0.25">
      <c r="A221" t="s">
        <v>310</v>
      </c>
      <c r="B221">
        <v>164</v>
      </c>
      <c r="C221">
        <v>3</v>
      </c>
      <c r="D221">
        <v>167</v>
      </c>
      <c r="E221" s="1">
        <v>98.2</v>
      </c>
      <c r="F221" s="1">
        <v>1.8</v>
      </c>
      <c r="G221" t="s">
        <v>17</v>
      </c>
      <c r="H221" t="s">
        <v>18</v>
      </c>
      <c r="I221" t="s">
        <v>6</v>
      </c>
      <c r="J221" t="s">
        <v>23</v>
      </c>
    </row>
    <row r="222" spans="1:10" x14ac:dyDescent="0.25">
      <c r="A222" t="s">
        <v>311</v>
      </c>
      <c r="B222">
        <v>5</v>
      </c>
      <c r="C222">
        <v>0</v>
      </c>
      <c r="D222">
        <v>5</v>
      </c>
      <c r="E222" s="1">
        <v>100</v>
      </c>
      <c r="F222" s="1">
        <v>0</v>
      </c>
      <c r="G222" t="s">
        <v>17</v>
      </c>
      <c r="H222" t="s">
        <v>18</v>
      </c>
      <c r="I222" t="s">
        <v>8</v>
      </c>
      <c r="J222" t="s">
        <v>23</v>
      </c>
    </row>
    <row r="223" spans="1:10" x14ac:dyDescent="0.25">
      <c r="A223" t="s">
        <v>312</v>
      </c>
      <c r="B223">
        <v>1</v>
      </c>
      <c r="C223">
        <v>0</v>
      </c>
      <c r="D223">
        <v>1</v>
      </c>
      <c r="E223" s="1">
        <v>100</v>
      </c>
      <c r="F223" s="1">
        <v>0</v>
      </c>
      <c r="G223" t="s">
        <v>17</v>
      </c>
      <c r="H223" t="s">
        <v>18</v>
      </c>
      <c r="I223" t="s">
        <v>8</v>
      </c>
      <c r="J223" t="s">
        <v>23</v>
      </c>
    </row>
    <row r="224" spans="1:10" x14ac:dyDescent="0.25">
      <c r="E224" s="1"/>
      <c r="F224" s="1"/>
    </row>
    <row r="225" spans="1:10" x14ac:dyDescent="0.25">
      <c r="B225" t="s">
        <v>24</v>
      </c>
      <c r="E225" s="2" t="s">
        <v>381</v>
      </c>
    </row>
    <row r="226" spans="1:10" x14ac:dyDescent="0.25">
      <c r="A226" s="4" t="s">
        <v>391</v>
      </c>
      <c r="B226" t="s">
        <v>27</v>
      </c>
      <c r="C226" t="s">
        <v>28</v>
      </c>
      <c r="D226" s="7" t="s">
        <v>0</v>
      </c>
      <c r="E226" t="s">
        <v>27</v>
      </c>
      <c r="F226" t="s">
        <v>28</v>
      </c>
      <c r="G226" t="s">
        <v>1</v>
      </c>
      <c r="H226" t="s">
        <v>2</v>
      </c>
      <c r="I226" t="s">
        <v>3</v>
      </c>
      <c r="J226" t="s">
        <v>26</v>
      </c>
    </row>
    <row r="227" spans="1:10" x14ac:dyDescent="0.25">
      <c r="D227" s="7"/>
    </row>
    <row r="228" spans="1:10" x14ac:dyDescent="0.25">
      <c r="A228" t="s">
        <v>377</v>
      </c>
      <c r="B228">
        <v>3</v>
      </c>
      <c r="C228">
        <v>18485</v>
      </c>
      <c r="D228" s="7">
        <v>18488</v>
      </c>
      <c r="E228" s="3">
        <v>0.02</v>
      </c>
      <c r="F228" s="1">
        <v>99.98</v>
      </c>
      <c r="G228" t="s">
        <v>19</v>
      </c>
      <c r="H228" t="s">
        <v>20</v>
      </c>
      <c r="I228" t="s">
        <v>6</v>
      </c>
      <c r="J228" t="s">
        <v>23</v>
      </c>
    </row>
    <row r="229" spans="1:10" x14ac:dyDescent="0.25">
      <c r="A229" t="s">
        <v>378</v>
      </c>
      <c r="B229">
        <v>3</v>
      </c>
      <c r="C229">
        <v>342</v>
      </c>
      <c r="D229" s="7">
        <v>345</v>
      </c>
      <c r="E229" s="1">
        <v>0.87</v>
      </c>
      <c r="F229" s="1">
        <v>99.13</v>
      </c>
      <c r="G229" t="s">
        <v>19</v>
      </c>
      <c r="H229" t="s">
        <v>20</v>
      </c>
      <c r="I229" t="s">
        <v>6</v>
      </c>
      <c r="J229" t="s">
        <v>23</v>
      </c>
    </row>
    <row r="230" spans="1:10" x14ac:dyDescent="0.25">
      <c r="A230" t="s">
        <v>379</v>
      </c>
      <c r="B230">
        <v>0</v>
      </c>
      <c r="C230">
        <v>4434</v>
      </c>
      <c r="D230" s="7">
        <v>4434</v>
      </c>
      <c r="E230" s="3">
        <v>0</v>
      </c>
      <c r="F230" s="1">
        <v>100</v>
      </c>
      <c r="G230" t="s">
        <v>19</v>
      </c>
      <c r="H230" t="s">
        <v>20</v>
      </c>
      <c r="I230" t="s">
        <v>8</v>
      </c>
      <c r="J230" t="s">
        <v>23</v>
      </c>
    </row>
    <row r="231" spans="1:10" x14ac:dyDescent="0.25">
      <c r="A231" t="s">
        <v>380</v>
      </c>
      <c r="B231">
        <v>0</v>
      </c>
      <c r="C231">
        <v>438</v>
      </c>
      <c r="D231" s="7">
        <v>438</v>
      </c>
      <c r="E231" s="1">
        <v>0</v>
      </c>
      <c r="F231" s="1">
        <v>100</v>
      </c>
      <c r="G231" t="s">
        <v>19</v>
      </c>
      <c r="H231" t="s">
        <v>20</v>
      </c>
      <c r="I231" t="s">
        <v>8</v>
      </c>
      <c r="J231" t="s">
        <v>23</v>
      </c>
    </row>
    <row r="232" spans="1:10" x14ac:dyDescent="0.25">
      <c r="E232" s="3"/>
      <c r="F232" s="1"/>
    </row>
    <row r="233" spans="1:10" x14ac:dyDescent="0.25">
      <c r="B233" t="s">
        <v>24</v>
      </c>
      <c r="E233" s="2" t="s">
        <v>381</v>
      </c>
      <c r="F233" s="1"/>
    </row>
    <row r="234" spans="1:10" x14ac:dyDescent="0.25">
      <c r="A234" s="4" t="s">
        <v>387</v>
      </c>
      <c r="B234" t="s">
        <v>27</v>
      </c>
      <c r="C234" t="s">
        <v>28</v>
      </c>
      <c r="D234" t="s">
        <v>0</v>
      </c>
      <c r="E234" t="s">
        <v>27</v>
      </c>
      <c r="F234" t="s">
        <v>28</v>
      </c>
      <c r="G234" t="s">
        <v>1</v>
      </c>
      <c r="H234" t="s">
        <v>2</v>
      </c>
      <c r="I234" t="s">
        <v>3</v>
      </c>
      <c r="J234" t="s">
        <v>26</v>
      </c>
    </row>
    <row r="236" spans="1:10" x14ac:dyDescent="0.25">
      <c r="A236" t="s">
        <v>333</v>
      </c>
      <c r="B236">
        <v>31603</v>
      </c>
      <c r="C236">
        <v>5</v>
      </c>
      <c r="D236">
        <v>31608</v>
      </c>
      <c r="E236" s="2">
        <v>99.98</v>
      </c>
      <c r="F236">
        <v>0.02</v>
      </c>
      <c r="G236" t="s">
        <v>21</v>
      </c>
      <c r="H236" t="s">
        <v>22</v>
      </c>
      <c r="I236" t="s">
        <v>6</v>
      </c>
      <c r="J236" t="s">
        <v>23</v>
      </c>
    </row>
    <row r="237" spans="1:10" x14ac:dyDescent="0.25">
      <c r="A237" t="s">
        <v>334</v>
      </c>
      <c r="B237">
        <v>1536</v>
      </c>
      <c r="C237">
        <v>5</v>
      </c>
      <c r="D237">
        <v>1541</v>
      </c>
      <c r="E237">
        <v>99.68</v>
      </c>
      <c r="F237">
        <v>0.32</v>
      </c>
      <c r="G237" t="s">
        <v>21</v>
      </c>
      <c r="H237" t="s">
        <v>22</v>
      </c>
      <c r="I237" t="s">
        <v>6</v>
      </c>
      <c r="J237" t="s">
        <v>23</v>
      </c>
    </row>
    <row r="238" spans="1:10" x14ac:dyDescent="0.25">
      <c r="A238" t="s">
        <v>335</v>
      </c>
      <c r="B238">
        <v>10178</v>
      </c>
      <c r="C238">
        <v>12</v>
      </c>
      <c r="D238">
        <v>10190</v>
      </c>
      <c r="E238" s="2">
        <v>99.88</v>
      </c>
      <c r="F238">
        <v>0.12</v>
      </c>
      <c r="G238" t="s">
        <v>21</v>
      </c>
      <c r="H238" t="s">
        <v>22</v>
      </c>
      <c r="I238" t="s">
        <v>8</v>
      </c>
      <c r="J238" t="s">
        <v>23</v>
      </c>
    </row>
    <row r="239" spans="1:10" x14ac:dyDescent="0.25">
      <c r="A239" t="s">
        <v>336</v>
      </c>
      <c r="B239">
        <v>414</v>
      </c>
      <c r="C239">
        <v>3</v>
      </c>
      <c r="D239">
        <v>417</v>
      </c>
      <c r="E239">
        <v>99.28</v>
      </c>
      <c r="F239">
        <v>0.72</v>
      </c>
      <c r="G239" t="s">
        <v>21</v>
      </c>
      <c r="H239" t="s">
        <v>22</v>
      </c>
      <c r="I239" t="s">
        <v>8</v>
      </c>
      <c r="J239" t="s">
        <v>23</v>
      </c>
    </row>
    <row r="240" spans="1:10" x14ac:dyDescent="0.25">
      <c r="A240" t="s">
        <v>337</v>
      </c>
      <c r="B240">
        <v>32656</v>
      </c>
      <c r="C240">
        <v>7</v>
      </c>
      <c r="D240">
        <v>32663</v>
      </c>
      <c r="E240" s="2">
        <v>99.98</v>
      </c>
      <c r="F240">
        <v>0.02</v>
      </c>
      <c r="G240" t="s">
        <v>21</v>
      </c>
      <c r="H240" t="s">
        <v>22</v>
      </c>
      <c r="I240" t="s">
        <v>6</v>
      </c>
      <c r="J240" t="s">
        <v>23</v>
      </c>
    </row>
    <row r="241" spans="1:10" x14ac:dyDescent="0.25">
      <c r="A241" t="s">
        <v>338</v>
      </c>
      <c r="B241">
        <v>320</v>
      </c>
      <c r="C241">
        <v>2</v>
      </c>
      <c r="D241">
        <v>322</v>
      </c>
      <c r="E241">
        <v>99.38</v>
      </c>
      <c r="F241">
        <v>0.62</v>
      </c>
      <c r="G241" t="s">
        <v>21</v>
      </c>
      <c r="H241" t="s">
        <v>22</v>
      </c>
      <c r="I241" t="s">
        <v>6</v>
      </c>
      <c r="J241" t="s">
        <v>23</v>
      </c>
    </row>
    <row r="242" spans="1:10" x14ac:dyDescent="0.25">
      <c r="A242" t="s">
        <v>339</v>
      </c>
      <c r="B242">
        <v>14</v>
      </c>
      <c r="C242">
        <v>0</v>
      </c>
      <c r="D242">
        <v>14</v>
      </c>
      <c r="E242" s="2">
        <v>100</v>
      </c>
      <c r="F242">
        <v>0</v>
      </c>
      <c r="G242" t="s">
        <v>21</v>
      </c>
      <c r="H242" t="s">
        <v>22</v>
      </c>
      <c r="I242" t="s">
        <v>8</v>
      </c>
      <c r="J242" t="s">
        <v>23</v>
      </c>
    </row>
    <row r="243" spans="1:10" x14ac:dyDescent="0.25">
      <c r="A243" t="s">
        <v>340</v>
      </c>
      <c r="B243">
        <v>4</v>
      </c>
      <c r="C243">
        <v>0</v>
      </c>
      <c r="D243">
        <v>4</v>
      </c>
      <c r="E243">
        <v>100</v>
      </c>
      <c r="F243">
        <v>0</v>
      </c>
      <c r="G243" t="s">
        <v>21</v>
      </c>
      <c r="H243" t="s">
        <v>22</v>
      </c>
      <c r="I243" t="s">
        <v>8</v>
      </c>
      <c r="J243" t="s">
        <v>23</v>
      </c>
    </row>
    <row r="244" spans="1:10" x14ac:dyDescent="0.25">
      <c r="A244" t="s">
        <v>341</v>
      </c>
      <c r="B244">
        <v>28183</v>
      </c>
      <c r="C244">
        <v>3</v>
      </c>
      <c r="D244">
        <v>28186</v>
      </c>
      <c r="E244" s="2">
        <v>99.99</v>
      </c>
      <c r="F244">
        <v>0.01</v>
      </c>
      <c r="G244" t="s">
        <v>21</v>
      </c>
      <c r="H244" t="s">
        <v>22</v>
      </c>
      <c r="I244" t="s">
        <v>6</v>
      </c>
      <c r="J244" t="s">
        <v>23</v>
      </c>
    </row>
    <row r="245" spans="1:10" x14ac:dyDescent="0.25">
      <c r="A245" t="s">
        <v>342</v>
      </c>
      <c r="B245">
        <v>296</v>
      </c>
      <c r="C245">
        <v>2</v>
      </c>
      <c r="D245">
        <v>298</v>
      </c>
      <c r="E245">
        <v>99.33</v>
      </c>
      <c r="F245">
        <v>0.67</v>
      </c>
      <c r="G245" t="s">
        <v>21</v>
      </c>
      <c r="H245" t="s">
        <v>22</v>
      </c>
      <c r="I245" t="s">
        <v>6</v>
      </c>
      <c r="J245" t="s">
        <v>23</v>
      </c>
    </row>
    <row r="246" spans="1:10" x14ac:dyDescent="0.25">
      <c r="A246" t="s">
        <v>343</v>
      </c>
      <c r="B246">
        <v>3376</v>
      </c>
      <c r="C246">
        <v>0</v>
      </c>
      <c r="D246">
        <v>3376</v>
      </c>
      <c r="E246" s="2">
        <v>100</v>
      </c>
      <c r="F246">
        <v>0</v>
      </c>
      <c r="G246" t="s">
        <v>21</v>
      </c>
      <c r="H246" t="s">
        <v>22</v>
      </c>
      <c r="I246" t="s">
        <v>8</v>
      </c>
      <c r="J246" t="s">
        <v>23</v>
      </c>
    </row>
    <row r="247" spans="1:10" x14ac:dyDescent="0.25">
      <c r="A247" t="s">
        <v>344</v>
      </c>
      <c r="B247">
        <v>142</v>
      </c>
      <c r="C247">
        <v>0</v>
      </c>
      <c r="D247">
        <v>142</v>
      </c>
      <c r="E247">
        <v>100</v>
      </c>
      <c r="F247">
        <v>0</v>
      </c>
      <c r="G247" t="s">
        <v>21</v>
      </c>
      <c r="H247" t="s">
        <v>22</v>
      </c>
      <c r="I247" t="s">
        <v>8</v>
      </c>
      <c r="J247" t="s">
        <v>23</v>
      </c>
    </row>
    <row r="249" spans="1:10" x14ac:dyDescent="0.25">
      <c r="A249" t="s">
        <v>126</v>
      </c>
      <c r="B249">
        <f>B236+B240+B244</f>
        <v>92442</v>
      </c>
      <c r="C249">
        <f t="shared" ref="C249:D249" si="31">C236+C240+C244</f>
        <v>15</v>
      </c>
      <c r="D249" s="7">
        <f t="shared" si="31"/>
        <v>92457</v>
      </c>
    </row>
    <row r="250" spans="1:10" x14ac:dyDescent="0.25">
      <c r="A250" t="s">
        <v>127</v>
      </c>
      <c r="B250">
        <f>B249/3</f>
        <v>30814</v>
      </c>
      <c r="C250">
        <f t="shared" ref="C250:D250" si="32">C249/3</f>
        <v>5</v>
      </c>
      <c r="D250" s="7">
        <f t="shared" si="32"/>
        <v>30819</v>
      </c>
      <c r="E250" s="3">
        <v>99.98</v>
      </c>
      <c r="F250" s="9">
        <v>1.7000000000000001E-2</v>
      </c>
    </row>
    <row r="251" spans="1:10" x14ac:dyDescent="0.25">
      <c r="A251" t="s">
        <v>392</v>
      </c>
      <c r="B251" s="8">
        <f>ROUND(_xlfn.STDEV.S(B236,B240,B244),2)</f>
        <v>2338.5500000000002</v>
      </c>
      <c r="C251" s="8">
        <f t="shared" ref="C251:F251" si="33">ROUND(_xlfn.STDEV.S(C236,C240,C244),2)</f>
        <v>2</v>
      </c>
      <c r="D251" s="8">
        <f t="shared" si="33"/>
        <v>2340.46</v>
      </c>
      <c r="E251" s="8">
        <f t="shared" si="33"/>
        <v>0.01</v>
      </c>
      <c r="F251" s="8">
        <f t="shared" si="33"/>
        <v>0.01</v>
      </c>
    </row>
    <row r="252" spans="1:10" x14ac:dyDescent="0.25">
      <c r="A252" t="s">
        <v>128</v>
      </c>
      <c r="B252">
        <f>B238+B242+B246</f>
        <v>13568</v>
      </c>
      <c r="C252">
        <f>C238+C242+C246</f>
        <v>12</v>
      </c>
      <c r="D252" s="7">
        <f>D238+D242+D246</f>
        <v>13580</v>
      </c>
      <c r="E252" s="3"/>
      <c r="F252" s="1"/>
    </row>
    <row r="253" spans="1:10" x14ac:dyDescent="0.25">
      <c r="A253" t="s">
        <v>129</v>
      </c>
      <c r="B253" s="8">
        <f>B252/3</f>
        <v>4522.666666666667</v>
      </c>
      <c r="C253">
        <f t="shared" ref="C253:D253" si="34">C252/3</f>
        <v>4</v>
      </c>
      <c r="D253" s="10">
        <f t="shared" si="34"/>
        <v>4526.666666666667</v>
      </c>
      <c r="E253" s="3">
        <f>(E238+E242+E246)/3</f>
        <v>99.96</v>
      </c>
      <c r="F253" s="3">
        <f>(F238+F242+F246)/3</f>
        <v>0.04</v>
      </c>
    </row>
    <row r="254" spans="1:10" x14ac:dyDescent="0.25">
      <c r="A254" t="s">
        <v>393</v>
      </c>
      <c r="B254" s="8">
        <f>ROUND(_xlfn.STDEV.S(B238,B242,B246),2)</f>
        <v>5178.1099999999997</v>
      </c>
      <c r="C254" s="8">
        <f>ROUND(_xlfn.STDEV.S(C238,C242,C246),2)</f>
        <v>6.93</v>
      </c>
      <c r="D254" s="8">
        <f>ROUND(_xlfn.STDEV.S(D238,D242,D246),2)</f>
        <v>5184.67</v>
      </c>
      <c r="E254" s="8">
        <f>ROUND(_xlfn.STDEV.S(E238,E242,E246),2)</f>
        <v>7.0000000000000007E-2</v>
      </c>
      <c r="F254" s="8">
        <f>ROUND(_xlfn.STDEV.S(F238,F242,F246),2)</f>
        <v>7.0000000000000007E-2</v>
      </c>
    </row>
    <row r="255" spans="1:10" x14ac:dyDescent="0.25">
      <c r="D255" s="7"/>
      <c r="E255" s="3"/>
      <c r="F255" s="3"/>
    </row>
    <row r="256" spans="1:10" x14ac:dyDescent="0.25">
      <c r="B256" t="s">
        <v>24</v>
      </c>
      <c r="G256" s="2" t="s">
        <v>381</v>
      </c>
    </row>
    <row r="257" spans="1:13" x14ac:dyDescent="0.25">
      <c r="A257" s="4" t="s">
        <v>386</v>
      </c>
      <c r="B257" t="s">
        <v>206</v>
      </c>
      <c r="C257" t="s">
        <v>207</v>
      </c>
      <c r="D257" t="s">
        <v>208</v>
      </c>
      <c r="E257" s="2" t="s">
        <v>28</v>
      </c>
      <c r="F257" s="2" t="s">
        <v>0</v>
      </c>
      <c r="G257" t="s">
        <v>206</v>
      </c>
      <c r="H257" t="s">
        <v>207</v>
      </c>
      <c r="I257" s="2" t="s">
        <v>28</v>
      </c>
      <c r="J257" t="s">
        <v>1</v>
      </c>
      <c r="K257" t="s">
        <v>2</v>
      </c>
      <c r="L257" t="s">
        <v>3</v>
      </c>
      <c r="M257" t="s">
        <v>26</v>
      </c>
    </row>
    <row r="258" spans="1:13" x14ac:dyDescent="0.25">
      <c r="F258" s="2"/>
      <c r="G258" s="2"/>
      <c r="H258" s="2"/>
      <c r="I258" s="2"/>
    </row>
    <row r="259" spans="1:13" x14ac:dyDescent="0.25">
      <c r="A259" t="s">
        <v>313</v>
      </c>
      <c r="B259">
        <v>129</v>
      </c>
      <c r="C259">
        <v>15947</v>
      </c>
      <c r="D259">
        <f>B259+C259</f>
        <v>16076</v>
      </c>
      <c r="E259">
        <f t="shared" ref="E259:E278" si="35">F259-D259</f>
        <v>30</v>
      </c>
      <c r="F259">
        <v>16106</v>
      </c>
      <c r="G259">
        <v>0.8</v>
      </c>
      <c r="H259">
        <v>99.01</v>
      </c>
      <c r="I259">
        <v>0.19</v>
      </c>
      <c r="J259" t="s">
        <v>14</v>
      </c>
      <c r="K259" t="s">
        <v>5</v>
      </c>
      <c r="L259" t="s">
        <v>6</v>
      </c>
      <c r="M259" t="s">
        <v>23</v>
      </c>
    </row>
    <row r="260" spans="1:13" x14ac:dyDescent="0.25">
      <c r="A260" t="s">
        <v>314</v>
      </c>
      <c r="B260">
        <v>12</v>
      </c>
      <c r="C260">
        <v>754</v>
      </c>
      <c r="D260">
        <f t="shared" ref="D260:D278" si="36">B260+C260</f>
        <v>766</v>
      </c>
      <c r="E260">
        <f t="shared" si="35"/>
        <v>7</v>
      </c>
      <c r="F260">
        <v>773</v>
      </c>
      <c r="G260">
        <v>1.55</v>
      </c>
      <c r="H260">
        <v>97.54</v>
      </c>
      <c r="I260">
        <v>0.91</v>
      </c>
      <c r="J260" t="s">
        <v>14</v>
      </c>
      <c r="K260" t="s">
        <v>5</v>
      </c>
      <c r="L260" t="s">
        <v>6</v>
      </c>
      <c r="M260" t="s">
        <v>23</v>
      </c>
    </row>
    <row r="261" spans="1:13" x14ac:dyDescent="0.25">
      <c r="A261" t="s">
        <v>315</v>
      </c>
      <c r="B261">
        <v>2138</v>
      </c>
      <c r="C261">
        <v>758</v>
      </c>
      <c r="D261">
        <f t="shared" si="36"/>
        <v>2896</v>
      </c>
      <c r="E261">
        <f t="shared" si="35"/>
        <v>1</v>
      </c>
      <c r="F261">
        <v>2897</v>
      </c>
      <c r="G261">
        <v>73.8</v>
      </c>
      <c r="H261">
        <v>26.16</v>
      </c>
      <c r="I261">
        <v>0.03</v>
      </c>
      <c r="J261" t="s">
        <v>14</v>
      </c>
      <c r="K261" t="s">
        <v>5</v>
      </c>
      <c r="L261" t="s">
        <v>8</v>
      </c>
      <c r="M261" t="s">
        <v>23</v>
      </c>
    </row>
    <row r="262" spans="1:13" x14ac:dyDescent="0.25">
      <c r="A262" t="s">
        <v>316</v>
      </c>
      <c r="B262">
        <v>75</v>
      </c>
      <c r="C262">
        <v>77</v>
      </c>
      <c r="D262">
        <f t="shared" si="36"/>
        <v>152</v>
      </c>
      <c r="E262">
        <f t="shared" si="35"/>
        <v>1</v>
      </c>
      <c r="F262">
        <v>153</v>
      </c>
      <c r="G262">
        <v>49.02</v>
      </c>
      <c r="H262">
        <v>50.33</v>
      </c>
      <c r="I262">
        <v>0.65</v>
      </c>
      <c r="J262" t="s">
        <v>14</v>
      </c>
      <c r="K262" t="s">
        <v>5</v>
      </c>
      <c r="L262" t="s">
        <v>8</v>
      </c>
      <c r="M262" t="s">
        <v>23</v>
      </c>
    </row>
    <row r="263" spans="1:13" x14ac:dyDescent="0.25">
      <c r="A263" t="s">
        <v>317</v>
      </c>
      <c r="B263">
        <v>1</v>
      </c>
      <c r="C263">
        <v>17648</v>
      </c>
      <c r="D263">
        <f t="shared" si="36"/>
        <v>17649</v>
      </c>
      <c r="E263">
        <f t="shared" si="35"/>
        <v>8</v>
      </c>
      <c r="F263">
        <v>17657</v>
      </c>
      <c r="G263">
        <v>0.01</v>
      </c>
      <c r="H263">
        <v>99.95</v>
      </c>
      <c r="I263">
        <v>0.05</v>
      </c>
      <c r="J263" t="s">
        <v>14</v>
      </c>
      <c r="K263" t="s">
        <v>5</v>
      </c>
      <c r="L263" t="s">
        <v>6</v>
      </c>
      <c r="M263" t="s">
        <v>23</v>
      </c>
    </row>
    <row r="264" spans="1:13" x14ac:dyDescent="0.25">
      <c r="A264" t="s">
        <v>318</v>
      </c>
      <c r="B264">
        <v>1</v>
      </c>
      <c r="C264">
        <v>558</v>
      </c>
      <c r="D264">
        <f t="shared" si="36"/>
        <v>559</v>
      </c>
      <c r="E264">
        <f t="shared" si="35"/>
        <v>6</v>
      </c>
      <c r="F264">
        <v>565</v>
      </c>
      <c r="G264">
        <v>0.18</v>
      </c>
      <c r="H264">
        <v>98.76</v>
      </c>
      <c r="I264">
        <v>1.06</v>
      </c>
      <c r="J264" t="s">
        <v>14</v>
      </c>
      <c r="K264" t="s">
        <v>5</v>
      </c>
      <c r="L264" t="s">
        <v>6</v>
      </c>
      <c r="M264" t="s">
        <v>23</v>
      </c>
    </row>
    <row r="265" spans="1:13" x14ac:dyDescent="0.25">
      <c r="A265" t="s">
        <v>319</v>
      </c>
      <c r="B265">
        <v>1380</v>
      </c>
      <c r="C265">
        <v>2429</v>
      </c>
      <c r="D265">
        <f t="shared" si="36"/>
        <v>3809</v>
      </c>
      <c r="E265">
        <f t="shared" si="35"/>
        <v>1</v>
      </c>
      <c r="F265">
        <v>3810</v>
      </c>
      <c r="G265">
        <v>36.22</v>
      </c>
      <c r="H265">
        <v>63.75</v>
      </c>
      <c r="I265">
        <v>0.03</v>
      </c>
      <c r="J265" t="s">
        <v>14</v>
      </c>
      <c r="K265" t="s">
        <v>5</v>
      </c>
      <c r="L265" t="s">
        <v>8</v>
      </c>
      <c r="M265" t="s">
        <v>23</v>
      </c>
    </row>
    <row r="266" spans="1:13" x14ac:dyDescent="0.25">
      <c r="A266" t="s">
        <v>320</v>
      </c>
      <c r="B266">
        <v>54</v>
      </c>
      <c r="C266">
        <v>143</v>
      </c>
      <c r="D266">
        <f t="shared" si="36"/>
        <v>197</v>
      </c>
      <c r="E266">
        <f t="shared" si="35"/>
        <v>1</v>
      </c>
      <c r="F266">
        <v>198</v>
      </c>
      <c r="G266">
        <v>27.27</v>
      </c>
      <c r="H266">
        <v>72.22</v>
      </c>
      <c r="I266">
        <v>0.51</v>
      </c>
      <c r="J266" t="s">
        <v>14</v>
      </c>
      <c r="K266" t="s">
        <v>5</v>
      </c>
      <c r="L266" t="s">
        <v>8</v>
      </c>
      <c r="M266" t="s">
        <v>23</v>
      </c>
    </row>
    <row r="267" spans="1:13" x14ac:dyDescent="0.25">
      <c r="A267" t="s">
        <v>321</v>
      </c>
      <c r="B267">
        <v>4</v>
      </c>
      <c r="C267">
        <v>27536</v>
      </c>
      <c r="D267">
        <f t="shared" si="36"/>
        <v>27540</v>
      </c>
      <c r="E267">
        <f t="shared" si="35"/>
        <v>9</v>
      </c>
      <c r="F267">
        <v>27549</v>
      </c>
      <c r="G267">
        <v>0.01</v>
      </c>
      <c r="H267">
        <v>99.95</v>
      </c>
      <c r="I267">
        <v>0.03</v>
      </c>
      <c r="J267" t="s">
        <v>14</v>
      </c>
      <c r="K267" t="s">
        <v>5</v>
      </c>
      <c r="L267" t="s">
        <v>6</v>
      </c>
      <c r="M267" t="s">
        <v>23</v>
      </c>
    </row>
    <row r="268" spans="1:13" x14ac:dyDescent="0.25">
      <c r="A268" t="s">
        <v>322</v>
      </c>
      <c r="B268">
        <v>2</v>
      </c>
      <c r="C268">
        <v>786</v>
      </c>
      <c r="D268">
        <f t="shared" si="36"/>
        <v>788</v>
      </c>
      <c r="E268">
        <f t="shared" si="35"/>
        <v>7</v>
      </c>
      <c r="F268">
        <v>795</v>
      </c>
      <c r="G268">
        <v>0.25</v>
      </c>
      <c r="H268">
        <v>98.87</v>
      </c>
      <c r="I268">
        <v>0.88</v>
      </c>
      <c r="J268" t="s">
        <v>14</v>
      </c>
      <c r="K268" t="s">
        <v>5</v>
      </c>
      <c r="L268" t="s">
        <v>6</v>
      </c>
      <c r="M268" t="s">
        <v>23</v>
      </c>
    </row>
    <row r="269" spans="1:13" x14ac:dyDescent="0.25">
      <c r="A269" t="s">
        <v>323</v>
      </c>
      <c r="B269">
        <v>5292</v>
      </c>
      <c r="C269">
        <v>9533</v>
      </c>
      <c r="D269">
        <f t="shared" si="36"/>
        <v>14825</v>
      </c>
      <c r="E269">
        <f t="shared" si="35"/>
        <v>33</v>
      </c>
      <c r="F269">
        <v>14858</v>
      </c>
      <c r="G269">
        <v>35.619999999999997</v>
      </c>
      <c r="H269">
        <v>64.16</v>
      </c>
      <c r="I269">
        <v>0.22</v>
      </c>
      <c r="J269" t="s">
        <v>14</v>
      </c>
      <c r="K269" t="s">
        <v>5</v>
      </c>
      <c r="L269" t="s">
        <v>8</v>
      </c>
      <c r="M269" t="s">
        <v>23</v>
      </c>
    </row>
    <row r="270" spans="1:13" x14ac:dyDescent="0.25">
      <c r="A270" t="s">
        <v>324</v>
      </c>
      <c r="B270">
        <v>176</v>
      </c>
      <c r="C270">
        <v>362</v>
      </c>
      <c r="D270">
        <f t="shared" si="36"/>
        <v>538</v>
      </c>
      <c r="E270">
        <f t="shared" si="35"/>
        <v>8</v>
      </c>
      <c r="F270">
        <v>546</v>
      </c>
      <c r="G270">
        <v>32.229999999999997</v>
      </c>
      <c r="H270">
        <v>66.3</v>
      </c>
      <c r="I270">
        <v>1.47</v>
      </c>
      <c r="J270" t="s">
        <v>14</v>
      </c>
      <c r="K270" t="s">
        <v>5</v>
      </c>
      <c r="L270" t="s">
        <v>8</v>
      </c>
      <c r="M270" t="s">
        <v>23</v>
      </c>
    </row>
    <row r="271" spans="1:13" x14ac:dyDescent="0.25">
      <c r="A271" t="s">
        <v>325</v>
      </c>
      <c r="B271">
        <v>5102</v>
      </c>
      <c r="C271">
        <v>26874</v>
      </c>
      <c r="D271">
        <f t="shared" si="36"/>
        <v>31976</v>
      </c>
      <c r="E271">
        <f t="shared" si="35"/>
        <v>17</v>
      </c>
      <c r="F271">
        <v>31993</v>
      </c>
      <c r="G271">
        <v>15.95</v>
      </c>
      <c r="H271">
        <v>84</v>
      </c>
      <c r="I271">
        <v>0.05</v>
      </c>
      <c r="J271" t="s">
        <v>14</v>
      </c>
      <c r="K271" t="s">
        <v>5</v>
      </c>
      <c r="L271" t="s">
        <v>6</v>
      </c>
      <c r="M271" t="s">
        <v>23</v>
      </c>
    </row>
    <row r="272" spans="1:13" x14ac:dyDescent="0.25">
      <c r="A272" t="s">
        <v>326</v>
      </c>
      <c r="B272">
        <v>115</v>
      </c>
      <c r="C272">
        <v>857</v>
      </c>
      <c r="D272">
        <f t="shared" si="36"/>
        <v>972</v>
      </c>
      <c r="E272">
        <f t="shared" si="35"/>
        <v>6</v>
      </c>
      <c r="F272">
        <v>978</v>
      </c>
      <c r="G272">
        <v>11.76</v>
      </c>
      <c r="H272">
        <v>87.63</v>
      </c>
      <c r="I272">
        <v>0.61</v>
      </c>
      <c r="J272" t="s">
        <v>14</v>
      </c>
      <c r="K272" t="s">
        <v>5</v>
      </c>
      <c r="L272" t="s">
        <v>6</v>
      </c>
      <c r="M272" t="s">
        <v>23</v>
      </c>
    </row>
    <row r="273" spans="1:13" x14ac:dyDescent="0.25">
      <c r="A273" t="s">
        <v>327</v>
      </c>
      <c r="B273">
        <v>4300</v>
      </c>
      <c r="C273">
        <v>20878</v>
      </c>
      <c r="D273">
        <f t="shared" si="36"/>
        <v>25178</v>
      </c>
      <c r="E273">
        <f t="shared" si="35"/>
        <v>8</v>
      </c>
      <c r="F273">
        <v>25186</v>
      </c>
      <c r="G273">
        <v>17.07</v>
      </c>
      <c r="H273">
        <v>82.9</v>
      </c>
      <c r="I273">
        <v>0.03</v>
      </c>
      <c r="J273" t="s">
        <v>14</v>
      </c>
      <c r="K273" t="s">
        <v>5</v>
      </c>
      <c r="L273" t="s">
        <v>8</v>
      </c>
      <c r="M273" t="s">
        <v>23</v>
      </c>
    </row>
    <row r="274" spans="1:13" x14ac:dyDescent="0.25">
      <c r="A274" t="s">
        <v>328</v>
      </c>
      <c r="B274">
        <v>110</v>
      </c>
      <c r="C274">
        <v>600</v>
      </c>
      <c r="D274">
        <f t="shared" si="36"/>
        <v>710</v>
      </c>
      <c r="E274">
        <f t="shared" si="35"/>
        <v>8</v>
      </c>
      <c r="F274">
        <v>718</v>
      </c>
      <c r="G274">
        <v>15.32</v>
      </c>
      <c r="H274">
        <v>83.57</v>
      </c>
      <c r="I274">
        <v>1.1100000000000001</v>
      </c>
      <c r="J274" t="s">
        <v>14</v>
      </c>
      <c r="K274" t="s">
        <v>5</v>
      </c>
      <c r="L274" t="s">
        <v>8</v>
      </c>
      <c r="M274" t="s">
        <v>23</v>
      </c>
    </row>
    <row r="275" spans="1:13" x14ac:dyDescent="0.25">
      <c r="A275" t="s">
        <v>329</v>
      </c>
      <c r="B275">
        <v>3</v>
      </c>
      <c r="C275">
        <v>30907</v>
      </c>
      <c r="D275">
        <f t="shared" si="36"/>
        <v>30910</v>
      </c>
      <c r="E275">
        <f t="shared" si="35"/>
        <v>21</v>
      </c>
      <c r="F275">
        <v>30931</v>
      </c>
      <c r="G275">
        <v>0.01</v>
      </c>
      <c r="H275">
        <v>99.92</v>
      </c>
      <c r="I275">
        <v>7.0000000000000007E-2</v>
      </c>
      <c r="J275" t="s">
        <v>14</v>
      </c>
      <c r="K275" t="s">
        <v>5</v>
      </c>
      <c r="L275" t="s">
        <v>6</v>
      </c>
      <c r="M275" t="s">
        <v>23</v>
      </c>
    </row>
    <row r="276" spans="1:13" x14ac:dyDescent="0.25">
      <c r="A276" t="s">
        <v>330</v>
      </c>
      <c r="B276">
        <v>3</v>
      </c>
      <c r="C276">
        <v>708</v>
      </c>
      <c r="D276">
        <f t="shared" si="36"/>
        <v>711</v>
      </c>
      <c r="E276">
        <f t="shared" si="35"/>
        <v>10</v>
      </c>
      <c r="F276">
        <v>721</v>
      </c>
      <c r="G276">
        <v>0.42</v>
      </c>
      <c r="H276">
        <v>98.2</v>
      </c>
      <c r="I276">
        <v>1.39</v>
      </c>
      <c r="J276" t="s">
        <v>14</v>
      </c>
      <c r="K276" t="s">
        <v>5</v>
      </c>
      <c r="L276" t="s">
        <v>6</v>
      </c>
      <c r="M276" t="s">
        <v>23</v>
      </c>
    </row>
    <row r="277" spans="1:13" x14ac:dyDescent="0.25">
      <c r="A277" t="s">
        <v>331</v>
      </c>
      <c r="B277">
        <v>7907</v>
      </c>
      <c r="C277">
        <v>23652</v>
      </c>
      <c r="D277">
        <f t="shared" si="36"/>
        <v>31559</v>
      </c>
      <c r="E277">
        <f t="shared" si="35"/>
        <v>9</v>
      </c>
      <c r="F277">
        <v>31568</v>
      </c>
      <c r="G277">
        <v>25.05</v>
      </c>
      <c r="H277">
        <v>74.92</v>
      </c>
      <c r="I277">
        <v>0.03</v>
      </c>
      <c r="J277" t="s">
        <v>14</v>
      </c>
      <c r="K277" t="s">
        <v>5</v>
      </c>
      <c r="L277" t="s">
        <v>8</v>
      </c>
      <c r="M277" t="s">
        <v>23</v>
      </c>
    </row>
    <row r="278" spans="1:13" x14ac:dyDescent="0.25">
      <c r="A278" t="s">
        <v>332</v>
      </c>
      <c r="B278">
        <v>187</v>
      </c>
      <c r="C278">
        <v>643</v>
      </c>
      <c r="D278">
        <f t="shared" si="36"/>
        <v>830</v>
      </c>
      <c r="E278">
        <f t="shared" si="35"/>
        <v>7</v>
      </c>
      <c r="F278">
        <v>837</v>
      </c>
      <c r="G278">
        <v>22.34</v>
      </c>
      <c r="H278">
        <v>76.819999999999993</v>
      </c>
      <c r="I278">
        <v>0.84</v>
      </c>
      <c r="J278" t="s">
        <v>14</v>
      </c>
      <c r="K278" t="s">
        <v>5</v>
      </c>
      <c r="L278" t="s">
        <v>8</v>
      </c>
      <c r="M278" t="s">
        <v>23</v>
      </c>
    </row>
    <row r="280" spans="1:13" x14ac:dyDescent="0.25">
      <c r="A280" t="s">
        <v>126</v>
      </c>
      <c r="B280">
        <f>B259+B263+B267+B271+B275</f>
        <v>5239</v>
      </c>
      <c r="C280">
        <f>C259+C263+C267+C271+C275</f>
        <v>118912</v>
      </c>
      <c r="D280">
        <f>D259+D263+D267+D271+D275</f>
        <v>124151</v>
      </c>
      <c r="E280">
        <f>E259+E263+E267+E271+E275</f>
        <v>85</v>
      </c>
      <c r="F280" s="7">
        <f>F259+F263+F267+F271+F275</f>
        <v>124236</v>
      </c>
    </row>
    <row r="281" spans="1:13" x14ac:dyDescent="0.25">
      <c r="A281" t="s">
        <v>127</v>
      </c>
      <c r="B281">
        <f>B280/5</f>
        <v>1047.8</v>
      </c>
      <c r="C281">
        <f t="shared" ref="C281:F281" si="37">C280/5</f>
        <v>23782.400000000001</v>
      </c>
      <c r="D281">
        <f t="shared" si="37"/>
        <v>24830.2</v>
      </c>
      <c r="E281">
        <f t="shared" si="37"/>
        <v>17</v>
      </c>
      <c r="F281" s="7">
        <f t="shared" si="37"/>
        <v>24847.200000000001</v>
      </c>
      <c r="G281" s="9">
        <f>(G259+G263+G267+G271+G275)/5</f>
        <v>3.3560000000000003</v>
      </c>
      <c r="H281" s="9">
        <f>(H259+H263+H267+H271+H275)/5</f>
        <v>96.566000000000003</v>
      </c>
      <c r="I281" s="9">
        <f>(I259+I263+I267+I271+I275)/5</f>
        <v>7.8E-2</v>
      </c>
    </row>
    <row r="282" spans="1:13" x14ac:dyDescent="0.25">
      <c r="A282" t="s">
        <v>392</v>
      </c>
      <c r="B282">
        <f>ROUND(_xlfn.STDEV.S(B259,B263,B267,B271,B275),2)</f>
        <v>2267.0300000000002</v>
      </c>
      <c r="C282">
        <f t="shared" ref="C282:I282" si="38">ROUND(_xlfn.STDEV.S(C259,C263,C267,C271,C275),2)</f>
        <v>6584.68</v>
      </c>
      <c r="D282">
        <f t="shared" si="38"/>
        <v>7476.21</v>
      </c>
      <c r="E282">
        <f t="shared" si="38"/>
        <v>9.08</v>
      </c>
      <c r="F282">
        <f t="shared" si="38"/>
        <v>7474.66</v>
      </c>
      <c r="G282">
        <f t="shared" si="38"/>
        <v>7.05</v>
      </c>
      <c r="H282">
        <f t="shared" si="38"/>
        <v>7.04</v>
      </c>
      <c r="I282">
        <f t="shared" si="38"/>
        <v>0.06</v>
      </c>
    </row>
    <row r="283" spans="1:13" x14ac:dyDescent="0.25">
      <c r="A283" t="s">
        <v>128</v>
      </c>
      <c r="B283">
        <f>B261+B265+B269+B273+B277</f>
        <v>21017</v>
      </c>
      <c r="C283">
        <f>C261+C265+C269+C273+C277</f>
        <v>57250</v>
      </c>
      <c r="D283">
        <f>D261+D265+D269+D273+D277</f>
        <v>78267</v>
      </c>
      <c r="E283">
        <f>E261+E265+E269+E273+E277</f>
        <v>52</v>
      </c>
      <c r="F283" s="7">
        <f>F261+F265+F269+F273+F277</f>
        <v>78319</v>
      </c>
      <c r="G283" s="9"/>
      <c r="H283" s="9"/>
      <c r="I283" s="9"/>
    </row>
    <row r="284" spans="1:13" x14ac:dyDescent="0.25">
      <c r="A284" t="s">
        <v>129</v>
      </c>
      <c r="B284">
        <f>B283/5</f>
        <v>4203.3999999999996</v>
      </c>
      <c r="C284">
        <f t="shared" ref="C284:F284" si="39">C283/5</f>
        <v>11450</v>
      </c>
      <c r="D284">
        <f t="shared" si="39"/>
        <v>15653.4</v>
      </c>
      <c r="E284">
        <f t="shared" si="39"/>
        <v>10.4</v>
      </c>
      <c r="F284" s="7">
        <f t="shared" si="39"/>
        <v>15663.8</v>
      </c>
      <c r="G284" s="9">
        <f>(G261+G265+G269+G273+G277)/5</f>
        <v>37.552</v>
      </c>
      <c r="H284" s="9">
        <f>(H261+H265+H269+H273+H277)/5</f>
        <v>62.378</v>
      </c>
      <c r="I284" s="9">
        <f>(I261+I265+I269+I273+I277)/5</f>
        <v>6.8000000000000019E-2</v>
      </c>
    </row>
    <row r="285" spans="1:13" x14ac:dyDescent="0.25">
      <c r="A285" t="s">
        <v>393</v>
      </c>
      <c r="B285">
        <f t="shared" ref="B285:I285" si="40">ROUND(_xlfn.STDEV.S(B261,B265,B269,B273,B277),2)</f>
        <v>2605.21</v>
      </c>
      <c r="C285">
        <f t="shared" si="40"/>
        <v>10454.040000000001</v>
      </c>
      <c r="D285">
        <f t="shared" si="40"/>
        <v>12722.36</v>
      </c>
      <c r="E285">
        <f t="shared" si="40"/>
        <v>13.18</v>
      </c>
      <c r="F285">
        <f t="shared" si="40"/>
        <v>12725.65</v>
      </c>
      <c r="G285">
        <f t="shared" si="40"/>
        <v>21.77</v>
      </c>
      <c r="H285">
        <f t="shared" si="40"/>
        <v>21.77</v>
      </c>
      <c r="I285">
        <f t="shared" si="40"/>
        <v>0.08</v>
      </c>
    </row>
    <row r="286" spans="1:13" x14ac:dyDescent="0.25">
      <c r="F286" s="7"/>
    </row>
    <row r="287" spans="1:13" x14ac:dyDescent="0.25">
      <c r="G287" s="2" t="s">
        <v>381</v>
      </c>
    </row>
    <row r="288" spans="1:13" x14ac:dyDescent="0.25">
      <c r="A288" s="4" t="s">
        <v>387</v>
      </c>
      <c r="B288" t="s">
        <v>206</v>
      </c>
      <c r="C288" t="s">
        <v>207</v>
      </c>
      <c r="D288" t="s">
        <v>208</v>
      </c>
      <c r="E288" s="2" t="s">
        <v>28</v>
      </c>
      <c r="F288" s="2" t="s">
        <v>0</v>
      </c>
      <c r="G288" t="s">
        <v>206</v>
      </c>
      <c r="H288" t="s">
        <v>207</v>
      </c>
      <c r="I288" s="2" t="s">
        <v>28</v>
      </c>
      <c r="J288" t="s">
        <v>1</v>
      </c>
      <c r="K288" t="s">
        <v>2</v>
      </c>
      <c r="L288" t="s">
        <v>3</v>
      </c>
      <c r="M288" t="s">
        <v>26</v>
      </c>
    </row>
    <row r="289" spans="1:13" x14ac:dyDescent="0.25">
      <c r="G289" s="2"/>
      <c r="H289" s="2"/>
      <c r="I289" s="2"/>
    </row>
    <row r="290" spans="1:13" x14ac:dyDescent="0.25">
      <c r="A290" t="s">
        <v>333</v>
      </c>
      <c r="B290">
        <v>31596</v>
      </c>
      <c r="C290">
        <v>7</v>
      </c>
      <c r="D290">
        <f>B290+C290</f>
        <v>31603</v>
      </c>
      <c r="E290">
        <v>5</v>
      </c>
      <c r="F290">
        <v>31608</v>
      </c>
      <c r="G290">
        <v>99.96</v>
      </c>
      <c r="H290">
        <v>0.02</v>
      </c>
      <c r="I290">
        <v>0.02</v>
      </c>
      <c r="J290" t="s">
        <v>21</v>
      </c>
      <c r="K290" t="s">
        <v>22</v>
      </c>
      <c r="L290" t="s">
        <v>6</v>
      </c>
      <c r="M290" t="s">
        <v>23</v>
      </c>
    </row>
    <row r="291" spans="1:13" x14ac:dyDescent="0.25">
      <c r="A291" t="s">
        <v>334</v>
      </c>
      <c r="B291">
        <v>1535</v>
      </c>
      <c r="C291">
        <v>1</v>
      </c>
      <c r="D291">
        <f t="shared" ref="D291:D301" si="41">B291+C291</f>
        <v>1536</v>
      </c>
      <c r="E291">
        <f>F291-D291</f>
        <v>5</v>
      </c>
      <c r="F291">
        <v>1541</v>
      </c>
      <c r="G291">
        <v>99.61</v>
      </c>
      <c r="H291">
        <v>0.06</v>
      </c>
      <c r="I291">
        <v>0.32</v>
      </c>
      <c r="J291" t="s">
        <v>21</v>
      </c>
      <c r="K291" t="s">
        <v>22</v>
      </c>
      <c r="L291" t="s">
        <v>6</v>
      </c>
      <c r="M291" t="s">
        <v>23</v>
      </c>
    </row>
    <row r="292" spans="1:13" x14ac:dyDescent="0.25">
      <c r="A292" t="s">
        <v>335</v>
      </c>
      <c r="B292">
        <v>10176</v>
      </c>
      <c r="C292">
        <v>2</v>
      </c>
      <c r="D292">
        <f t="shared" si="41"/>
        <v>10178</v>
      </c>
      <c r="E292">
        <v>12</v>
      </c>
      <c r="F292">
        <v>10190</v>
      </c>
      <c r="G292">
        <v>99.86</v>
      </c>
      <c r="H292">
        <v>0.02</v>
      </c>
      <c r="I292">
        <v>0.12</v>
      </c>
      <c r="J292" t="s">
        <v>21</v>
      </c>
      <c r="K292" t="s">
        <v>22</v>
      </c>
      <c r="L292" t="s">
        <v>8</v>
      </c>
      <c r="M292" t="s">
        <v>23</v>
      </c>
    </row>
    <row r="293" spans="1:13" x14ac:dyDescent="0.25">
      <c r="A293" t="s">
        <v>336</v>
      </c>
      <c r="B293">
        <v>413</v>
      </c>
      <c r="C293">
        <v>1</v>
      </c>
      <c r="D293">
        <f t="shared" si="41"/>
        <v>414</v>
      </c>
      <c r="E293">
        <v>3</v>
      </c>
      <c r="F293">
        <v>417</v>
      </c>
      <c r="G293">
        <v>99.04</v>
      </c>
      <c r="H293">
        <v>0.24</v>
      </c>
      <c r="I293">
        <v>0.72</v>
      </c>
      <c r="J293" t="s">
        <v>21</v>
      </c>
      <c r="K293" t="s">
        <v>22</v>
      </c>
      <c r="L293" t="s">
        <v>8</v>
      </c>
      <c r="M293" t="s">
        <v>23</v>
      </c>
    </row>
    <row r="294" spans="1:13" x14ac:dyDescent="0.25">
      <c r="A294" t="s">
        <v>337</v>
      </c>
      <c r="B294">
        <v>32651</v>
      </c>
      <c r="C294">
        <v>5</v>
      </c>
      <c r="D294">
        <f t="shared" si="41"/>
        <v>32656</v>
      </c>
      <c r="E294">
        <v>7</v>
      </c>
      <c r="F294">
        <v>32663</v>
      </c>
      <c r="G294">
        <v>99.96</v>
      </c>
      <c r="H294">
        <v>0.02</v>
      </c>
      <c r="I294">
        <v>0.02</v>
      </c>
      <c r="J294" t="s">
        <v>21</v>
      </c>
      <c r="K294" t="s">
        <v>22</v>
      </c>
      <c r="L294" t="s">
        <v>6</v>
      </c>
      <c r="M294" t="s">
        <v>23</v>
      </c>
    </row>
    <row r="295" spans="1:13" x14ac:dyDescent="0.25">
      <c r="A295" t="s">
        <v>338</v>
      </c>
      <c r="B295">
        <v>318</v>
      </c>
      <c r="C295">
        <v>2</v>
      </c>
      <c r="D295">
        <f t="shared" si="41"/>
        <v>320</v>
      </c>
      <c r="E295">
        <v>2</v>
      </c>
      <c r="F295">
        <v>322</v>
      </c>
      <c r="G295">
        <v>98.76</v>
      </c>
      <c r="H295">
        <v>0.62</v>
      </c>
      <c r="I295">
        <v>0.62</v>
      </c>
      <c r="J295" t="s">
        <v>21</v>
      </c>
      <c r="K295" t="s">
        <v>22</v>
      </c>
      <c r="L295" t="s">
        <v>6</v>
      </c>
      <c r="M295" t="s">
        <v>23</v>
      </c>
    </row>
    <row r="296" spans="1:13" x14ac:dyDescent="0.25">
      <c r="A296" t="s">
        <v>339</v>
      </c>
      <c r="B296">
        <v>14</v>
      </c>
      <c r="C296">
        <v>0</v>
      </c>
      <c r="D296">
        <f t="shared" si="41"/>
        <v>14</v>
      </c>
      <c r="E296">
        <v>0</v>
      </c>
      <c r="F296">
        <v>14</v>
      </c>
      <c r="G296">
        <v>100</v>
      </c>
      <c r="H296">
        <v>0</v>
      </c>
      <c r="I296">
        <v>0</v>
      </c>
      <c r="J296" t="s">
        <v>21</v>
      </c>
      <c r="K296" t="s">
        <v>22</v>
      </c>
      <c r="L296" t="s">
        <v>8</v>
      </c>
      <c r="M296" t="s">
        <v>23</v>
      </c>
    </row>
    <row r="297" spans="1:13" x14ac:dyDescent="0.25">
      <c r="A297" t="s">
        <v>340</v>
      </c>
      <c r="B297">
        <v>4</v>
      </c>
      <c r="C297">
        <v>0</v>
      </c>
      <c r="D297">
        <f t="shared" si="41"/>
        <v>4</v>
      </c>
      <c r="E297">
        <v>0</v>
      </c>
      <c r="F297">
        <v>4</v>
      </c>
      <c r="G297">
        <v>100</v>
      </c>
      <c r="H297">
        <v>0</v>
      </c>
      <c r="I297">
        <v>0</v>
      </c>
      <c r="J297" t="s">
        <v>21</v>
      </c>
      <c r="K297" t="s">
        <v>22</v>
      </c>
      <c r="L297" t="s">
        <v>8</v>
      </c>
      <c r="M297" t="s">
        <v>23</v>
      </c>
    </row>
    <row r="298" spans="1:13" x14ac:dyDescent="0.25">
      <c r="A298" t="s">
        <v>341</v>
      </c>
      <c r="B298">
        <v>28182</v>
      </c>
      <c r="C298">
        <v>1</v>
      </c>
      <c r="D298">
        <f t="shared" si="41"/>
        <v>28183</v>
      </c>
      <c r="E298">
        <v>3</v>
      </c>
      <c r="F298">
        <v>28186</v>
      </c>
      <c r="G298">
        <v>99.99</v>
      </c>
      <c r="H298">
        <v>0</v>
      </c>
      <c r="I298">
        <v>0.01</v>
      </c>
      <c r="J298" t="s">
        <v>21</v>
      </c>
      <c r="K298" t="s">
        <v>22</v>
      </c>
      <c r="L298" t="s">
        <v>6</v>
      </c>
      <c r="M298" t="s">
        <v>23</v>
      </c>
    </row>
    <row r="299" spans="1:13" x14ac:dyDescent="0.25">
      <c r="A299" t="s">
        <v>342</v>
      </c>
      <c r="B299">
        <v>295</v>
      </c>
      <c r="C299">
        <v>1</v>
      </c>
      <c r="D299">
        <f t="shared" si="41"/>
        <v>296</v>
      </c>
      <c r="E299">
        <v>2</v>
      </c>
      <c r="F299">
        <v>298</v>
      </c>
      <c r="G299">
        <v>98.99</v>
      </c>
      <c r="H299">
        <v>0.34</v>
      </c>
      <c r="I299">
        <v>0.67</v>
      </c>
      <c r="J299" t="s">
        <v>21</v>
      </c>
      <c r="K299" t="s">
        <v>22</v>
      </c>
      <c r="L299" t="s">
        <v>6</v>
      </c>
      <c r="M299" t="s">
        <v>23</v>
      </c>
    </row>
    <row r="300" spans="1:13" x14ac:dyDescent="0.25">
      <c r="A300" t="s">
        <v>343</v>
      </c>
      <c r="B300">
        <v>3376</v>
      </c>
      <c r="C300">
        <v>0</v>
      </c>
      <c r="D300">
        <f t="shared" si="41"/>
        <v>3376</v>
      </c>
      <c r="E300">
        <v>0</v>
      </c>
      <c r="F300">
        <v>3376</v>
      </c>
      <c r="G300">
        <v>100</v>
      </c>
      <c r="H300">
        <v>0</v>
      </c>
      <c r="I300">
        <v>0</v>
      </c>
      <c r="J300" t="s">
        <v>21</v>
      </c>
      <c r="K300" t="s">
        <v>22</v>
      </c>
      <c r="L300" t="s">
        <v>8</v>
      </c>
      <c r="M300" t="s">
        <v>23</v>
      </c>
    </row>
    <row r="301" spans="1:13" x14ac:dyDescent="0.25">
      <c r="A301" t="s">
        <v>344</v>
      </c>
      <c r="B301">
        <v>142</v>
      </c>
      <c r="C301">
        <v>0</v>
      </c>
      <c r="D301">
        <f t="shared" si="41"/>
        <v>142</v>
      </c>
      <c r="E301">
        <v>0</v>
      </c>
      <c r="F301">
        <v>142</v>
      </c>
      <c r="G301">
        <v>100</v>
      </c>
      <c r="H301">
        <v>0</v>
      </c>
      <c r="I301">
        <v>0</v>
      </c>
      <c r="J301" t="s">
        <v>21</v>
      </c>
      <c r="K301" t="s">
        <v>22</v>
      </c>
      <c r="L301" t="s">
        <v>8</v>
      </c>
      <c r="M301" t="s">
        <v>23</v>
      </c>
    </row>
    <row r="302" spans="1:13" x14ac:dyDescent="0.25">
      <c r="G302" s="2"/>
    </row>
    <row r="303" spans="1:13" x14ac:dyDescent="0.25">
      <c r="A303" t="s">
        <v>126</v>
      </c>
      <c r="B303">
        <f>B290+B294+B298</f>
        <v>92429</v>
      </c>
      <c r="C303">
        <f t="shared" ref="C303:F303" si="42">C290+C294+C298</f>
        <v>13</v>
      </c>
      <c r="D303">
        <f t="shared" si="42"/>
        <v>92442</v>
      </c>
      <c r="E303">
        <f t="shared" si="42"/>
        <v>15</v>
      </c>
      <c r="F303">
        <f t="shared" si="42"/>
        <v>92457</v>
      </c>
      <c r="G303" s="2"/>
    </row>
    <row r="304" spans="1:13" x14ac:dyDescent="0.25">
      <c r="A304" t="s">
        <v>127</v>
      </c>
      <c r="B304" s="8">
        <f>B303/3</f>
        <v>30809.666666666668</v>
      </c>
      <c r="C304" s="8">
        <f t="shared" ref="C304:F304" si="43">C303/3</f>
        <v>4.333333333333333</v>
      </c>
      <c r="D304">
        <f t="shared" si="43"/>
        <v>30814</v>
      </c>
      <c r="E304">
        <f t="shared" si="43"/>
        <v>5</v>
      </c>
      <c r="F304">
        <f t="shared" si="43"/>
        <v>30819</v>
      </c>
      <c r="G304" s="9">
        <f t="shared" ref="G304" si="44">(G290+G294+G298)/3</f>
        <v>99.969999999999985</v>
      </c>
      <c r="H304" s="9">
        <v>1.2999999999999999E-2</v>
      </c>
      <c r="I304" s="9">
        <v>1.7000000000000001E-2</v>
      </c>
    </row>
    <row r="305" spans="1:13" x14ac:dyDescent="0.25">
      <c r="A305" t="s">
        <v>392</v>
      </c>
      <c r="B305" s="8">
        <f>ROUND(_xlfn.STDEV.S(B290,B294,B298),2)</f>
        <v>2335.96</v>
      </c>
      <c r="C305" s="8">
        <f t="shared" ref="C305:I305" si="45">ROUND(_xlfn.STDEV.S(C290,C294,C298),2)</f>
        <v>3.06</v>
      </c>
      <c r="D305" s="8">
        <f t="shared" si="45"/>
        <v>2338.5500000000002</v>
      </c>
      <c r="E305" s="8">
        <f t="shared" si="45"/>
        <v>2</v>
      </c>
      <c r="F305" s="8">
        <f t="shared" si="45"/>
        <v>2340.46</v>
      </c>
      <c r="G305" s="8">
        <f t="shared" si="45"/>
        <v>0.02</v>
      </c>
      <c r="H305" s="8">
        <f t="shared" si="45"/>
        <v>0.01</v>
      </c>
      <c r="I305" s="8">
        <f t="shared" si="45"/>
        <v>0.01</v>
      </c>
    </row>
    <row r="306" spans="1:13" x14ac:dyDescent="0.25">
      <c r="A306" t="s">
        <v>128</v>
      </c>
      <c r="B306">
        <f>B292+B296+B300</f>
        <v>13566</v>
      </c>
      <c r="C306">
        <f>C292+C296+C300</f>
        <v>2</v>
      </c>
      <c r="D306">
        <f>D292+D296+D300</f>
        <v>13568</v>
      </c>
      <c r="E306">
        <f>E292+E296+E300</f>
        <v>12</v>
      </c>
      <c r="F306">
        <f>F292+F296+F300</f>
        <v>13580</v>
      </c>
      <c r="G306" s="3"/>
      <c r="H306" s="1"/>
      <c r="I306" s="1"/>
    </row>
    <row r="307" spans="1:13" x14ac:dyDescent="0.25">
      <c r="A307" t="s">
        <v>129</v>
      </c>
      <c r="B307">
        <f>B306/3</f>
        <v>4522</v>
      </c>
      <c r="C307" s="8">
        <f t="shared" ref="C307:F307" si="46">C306/3</f>
        <v>0.66666666666666663</v>
      </c>
      <c r="D307">
        <f t="shared" si="46"/>
        <v>4522.666666666667</v>
      </c>
      <c r="E307">
        <f t="shared" si="46"/>
        <v>4</v>
      </c>
      <c r="F307" s="8">
        <f t="shared" si="46"/>
        <v>4526.666666666667</v>
      </c>
      <c r="G307" s="3">
        <v>99.95</v>
      </c>
      <c r="H307" s="3">
        <v>0.01</v>
      </c>
      <c r="I307" s="3">
        <f>(I292+I296+I300)/3</f>
        <v>0.04</v>
      </c>
    </row>
    <row r="308" spans="1:13" x14ac:dyDescent="0.25">
      <c r="A308" t="s">
        <v>393</v>
      </c>
      <c r="B308" s="8">
        <f t="shared" ref="B308:I308" si="47">ROUND(_xlfn.STDEV.S(B292,B296,B300),2)</f>
        <v>5177.0200000000004</v>
      </c>
      <c r="C308" s="8">
        <f t="shared" si="47"/>
        <v>1.1499999999999999</v>
      </c>
      <c r="D308" s="8">
        <f t="shared" si="47"/>
        <v>5178.1099999999997</v>
      </c>
      <c r="E308" s="8">
        <f t="shared" si="47"/>
        <v>6.93</v>
      </c>
      <c r="F308" s="8">
        <f t="shared" si="47"/>
        <v>5184.67</v>
      </c>
      <c r="G308" s="8">
        <f t="shared" si="47"/>
        <v>0.08</v>
      </c>
      <c r="H308" s="8">
        <f t="shared" si="47"/>
        <v>0.01</v>
      </c>
      <c r="I308" s="8">
        <f t="shared" si="47"/>
        <v>7.0000000000000007E-2</v>
      </c>
    </row>
    <row r="309" spans="1:13" x14ac:dyDescent="0.25">
      <c r="G309" s="2"/>
    </row>
    <row r="310" spans="1:13" x14ac:dyDescent="0.25">
      <c r="G310" s="2" t="s">
        <v>381</v>
      </c>
    </row>
    <row r="311" spans="1:13" x14ac:dyDescent="0.25">
      <c r="A311" s="4" t="s">
        <v>388</v>
      </c>
      <c r="B311" t="s">
        <v>206</v>
      </c>
      <c r="C311" t="s">
        <v>207</v>
      </c>
      <c r="D311" t="s">
        <v>208</v>
      </c>
      <c r="E311" s="2" t="s">
        <v>28</v>
      </c>
      <c r="F311" s="2" t="s">
        <v>0</v>
      </c>
      <c r="G311" t="s">
        <v>206</v>
      </c>
      <c r="H311" t="s">
        <v>207</v>
      </c>
      <c r="I311" s="2" t="s">
        <v>28</v>
      </c>
      <c r="J311" t="s">
        <v>1</v>
      </c>
      <c r="K311" t="s">
        <v>2</v>
      </c>
      <c r="L311" t="s">
        <v>3</v>
      </c>
      <c r="M311" t="s">
        <v>26</v>
      </c>
    </row>
    <row r="312" spans="1:13" x14ac:dyDescent="0.25">
      <c r="G312" s="2"/>
      <c r="H312" s="2"/>
      <c r="I312" s="2"/>
    </row>
    <row r="313" spans="1:13" x14ac:dyDescent="0.25">
      <c r="A313" t="s">
        <v>293</v>
      </c>
      <c r="B313">
        <v>1</v>
      </c>
      <c r="C313">
        <v>17846</v>
      </c>
      <c r="D313">
        <f>B313+C313</f>
        <v>17847</v>
      </c>
      <c r="E313">
        <f t="shared" ref="E313:E328" si="48">F313-D313</f>
        <v>14</v>
      </c>
      <c r="F313">
        <v>17861</v>
      </c>
      <c r="G313">
        <v>0.01</v>
      </c>
      <c r="H313">
        <v>99.92</v>
      </c>
      <c r="I313">
        <v>0.08</v>
      </c>
      <c r="J313" t="s">
        <v>17</v>
      </c>
      <c r="K313" t="s">
        <v>18</v>
      </c>
      <c r="L313" t="s">
        <v>6</v>
      </c>
      <c r="M313" t="s">
        <v>23</v>
      </c>
    </row>
    <row r="314" spans="1:13" x14ac:dyDescent="0.25">
      <c r="A314" t="s">
        <v>294</v>
      </c>
      <c r="B314">
        <v>1</v>
      </c>
      <c r="C314">
        <v>139</v>
      </c>
      <c r="D314">
        <f>B314+C314</f>
        <v>140</v>
      </c>
      <c r="E314">
        <f t="shared" si="48"/>
        <v>6</v>
      </c>
      <c r="F314">
        <v>146</v>
      </c>
      <c r="G314">
        <v>0.68</v>
      </c>
      <c r="H314">
        <v>95.21</v>
      </c>
      <c r="I314">
        <v>4.1100000000000003</v>
      </c>
      <c r="J314" t="s">
        <v>17</v>
      </c>
      <c r="K314" t="s">
        <v>18</v>
      </c>
      <c r="L314" t="s">
        <v>6</v>
      </c>
      <c r="M314" t="s">
        <v>23</v>
      </c>
    </row>
    <row r="315" spans="1:13" x14ac:dyDescent="0.25">
      <c r="A315" t="s">
        <v>295</v>
      </c>
      <c r="B315">
        <v>2</v>
      </c>
      <c r="C315">
        <v>364</v>
      </c>
      <c r="D315">
        <f t="shared" ref="D315:D332" si="49">B315+C315</f>
        <v>366</v>
      </c>
      <c r="E315">
        <f t="shared" si="48"/>
        <v>4</v>
      </c>
      <c r="F315">
        <v>370</v>
      </c>
      <c r="G315">
        <v>0.54</v>
      </c>
      <c r="H315">
        <v>98.38</v>
      </c>
      <c r="I315">
        <v>1.08</v>
      </c>
      <c r="J315" t="s">
        <v>17</v>
      </c>
      <c r="K315" t="s">
        <v>18</v>
      </c>
      <c r="L315" t="s">
        <v>8</v>
      </c>
      <c r="M315" t="s">
        <v>23</v>
      </c>
    </row>
    <row r="316" spans="1:13" x14ac:dyDescent="0.25">
      <c r="A316" t="s">
        <v>296</v>
      </c>
      <c r="B316">
        <v>2</v>
      </c>
      <c r="C316">
        <v>37</v>
      </c>
      <c r="D316">
        <f t="shared" si="49"/>
        <v>39</v>
      </c>
      <c r="E316">
        <f t="shared" si="48"/>
        <v>3</v>
      </c>
      <c r="F316">
        <v>42</v>
      </c>
      <c r="G316">
        <v>4.76</v>
      </c>
      <c r="H316">
        <v>88.1</v>
      </c>
      <c r="I316">
        <v>7.14</v>
      </c>
      <c r="J316" t="s">
        <v>17</v>
      </c>
      <c r="K316" t="s">
        <v>18</v>
      </c>
      <c r="L316" t="s">
        <v>8</v>
      </c>
      <c r="M316" t="s">
        <v>23</v>
      </c>
    </row>
    <row r="317" spans="1:13" x14ac:dyDescent="0.25">
      <c r="A317" t="s">
        <v>297</v>
      </c>
      <c r="B317">
        <v>0</v>
      </c>
      <c r="C317">
        <v>9387</v>
      </c>
      <c r="D317">
        <f t="shared" si="49"/>
        <v>9387</v>
      </c>
      <c r="E317">
        <f t="shared" si="48"/>
        <v>0</v>
      </c>
      <c r="F317">
        <v>9387</v>
      </c>
      <c r="G317">
        <v>0</v>
      </c>
      <c r="H317">
        <v>100</v>
      </c>
      <c r="I317">
        <v>0</v>
      </c>
      <c r="J317" t="s">
        <v>17</v>
      </c>
      <c r="K317" t="s">
        <v>18</v>
      </c>
      <c r="L317" t="s">
        <v>6</v>
      </c>
      <c r="M317" t="s">
        <v>23</v>
      </c>
    </row>
    <row r="318" spans="1:13" x14ac:dyDescent="0.25">
      <c r="A318" t="s">
        <v>298</v>
      </c>
      <c r="B318">
        <v>0</v>
      </c>
      <c r="C318">
        <v>77</v>
      </c>
      <c r="D318">
        <f t="shared" si="49"/>
        <v>77</v>
      </c>
      <c r="E318">
        <f t="shared" si="48"/>
        <v>0</v>
      </c>
      <c r="F318">
        <v>77</v>
      </c>
      <c r="G318">
        <v>0</v>
      </c>
      <c r="H318">
        <v>100</v>
      </c>
      <c r="I318">
        <v>0</v>
      </c>
      <c r="J318" t="s">
        <v>17</v>
      </c>
      <c r="K318" t="s">
        <v>18</v>
      </c>
      <c r="L318" t="s">
        <v>6</v>
      </c>
      <c r="M318" t="s">
        <v>23</v>
      </c>
    </row>
    <row r="319" spans="1:13" x14ac:dyDescent="0.25">
      <c r="A319" t="s">
        <v>299</v>
      </c>
      <c r="B319">
        <v>2</v>
      </c>
      <c r="C319">
        <v>4391</v>
      </c>
      <c r="D319">
        <f t="shared" si="49"/>
        <v>4393</v>
      </c>
      <c r="E319">
        <f t="shared" si="48"/>
        <v>28</v>
      </c>
      <c r="F319">
        <v>4421</v>
      </c>
      <c r="G319">
        <v>0.05</v>
      </c>
      <c r="H319">
        <v>99.32</v>
      </c>
      <c r="I319">
        <v>0.63</v>
      </c>
      <c r="J319" t="s">
        <v>17</v>
      </c>
      <c r="K319" t="s">
        <v>18</v>
      </c>
      <c r="L319" t="s">
        <v>8</v>
      </c>
      <c r="M319" t="s">
        <v>23</v>
      </c>
    </row>
    <row r="320" spans="1:13" x14ac:dyDescent="0.25">
      <c r="A320" t="s">
        <v>300</v>
      </c>
      <c r="B320">
        <v>2</v>
      </c>
      <c r="C320">
        <v>271</v>
      </c>
      <c r="D320">
        <f t="shared" si="49"/>
        <v>273</v>
      </c>
      <c r="E320">
        <f t="shared" si="48"/>
        <v>5</v>
      </c>
      <c r="F320">
        <v>278</v>
      </c>
      <c r="G320">
        <v>0.72</v>
      </c>
      <c r="H320">
        <v>97.48</v>
      </c>
      <c r="I320">
        <v>1.8</v>
      </c>
      <c r="J320" t="s">
        <v>17</v>
      </c>
      <c r="K320" t="s">
        <v>18</v>
      </c>
      <c r="L320" t="s">
        <v>8</v>
      </c>
      <c r="M320" t="s">
        <v>23</v>
      </c>
    </row>
    <row r="321" spans="1:13" x14ac:dyDescent="0.25">
      <c r="A321" t="s">
        <v>301</v>
      </c>
      <c r="B321">
        <v>1</v>
      </c>
      <c r="C321">
        <v>31850</v>
      </c>
      <c r="D321">
        <f t="shared" si="49"/>
        <v>31851</v>
      </c>
      <c r="E321">
        <f t="shared" si="48"/>
        <v>10</v>
      </c>
      <c r="F321">
        <v>31861</v>
      </c>
      <c r="G321">
        <v>0</v>
      </c>
      <c r="H321">
        <v>99.97</v>
      </c>
      <c r="I321">
        <v>0.03</v>
      </c>
      <c r="J321" t="s">
        <v>17</v>
      </c>
      <c r="K321" t="s">
        <v>18</v>
      </c>
      <c r="L321" t="s">
        <v>6</v>
      </c>
      <c r="M321" t="s">
        <v>23</v>
      </c>
    </row>
    <row r="322" spans="1:13" x14ac:dyDescent="0.25">
      <c r="A322" t="s">
        <v>302</v>
      </c>
      <c r="B322">
        <v>1</v>
      </c>
      <c r="C322">
        <v>326</v>
      </c>
      <c r="D322">
        <f t="shared" si="49"/>
        <v>327</v>
      </c>
      <c r="E322">
        <f t="shared" si="48"/>
        <v>4</v>
      </c>
      <c r="F322">
        <v>331</v>
      </c>
      <c r="G322">
        <v>0.3</v>
      </c>
      <c r="H322">
        <v>98.49</v>
      </c>
      <c r="I322">
        <v>1.21</v>
      </c>
      <c r="J322" t="s">
        <v>17</v>
      </c>
      <c r="K322" t="s">
        <v>18</v>
      </c>
      <c r="L322" t="s">
        <v>6</v>
      </c>
      <c r="M322" t="s">
        <v>23</v>
      </c>
    </row>
    <row r="323" spans="1:13" x14ac:dyDescent="0.25">
      <c r="A323" t="s">
        <v>303</v>
      </c>
      <c r="B323">
        <v>30</v>
      </c>
      <c r="C323">
        <v>19119</v>
      </c>
      <c r="D323">
        <f t="shared" si="49"/>
        <v>19149</v>
      </c>
      <c r="E323">
        <f t="shared" si="48"/>
        <v>166</v>
      </c>
      <c r="F323">
        <v>19315</v>
      </c>
      <c r="G323">
        <v>0.16</v>
      </c>
      <c r="H323">
        <v>98.99</v>
      </c>
      <c r="I323">
        <v>0.86</v>
      </c>
      <c r="J323" t="s">
        <v>17</v>
      </c>
      <c r="K323" t="s">
        <v>18</v>
      </c>
      <c r="L323" t="s">
        <v>8</v>
      </c>
      <c r="M323" t="s">
        <v>23</v>
      </c>
    </row>
    <row r="324" spans="1:13" x14ac:dyDescent="0.25">
      <c r="A324" t="s">
        <v>304</v>
      </c>
      <c r="B324">
        <v>5</v>
      </c>
      <c r="C324">
        <v>706</v>
      </c>
      <c r="D324">
        <f t="shared" si="49"/>
        <v>711</v>
      </c>
      <c r="E324">
        <f t="shared" si="48"/>
        <v>37</v>
      </c>
      <c r="F324">
        <v>748</v>
      </c>
      <c r="G324">
        <v>0.67</v>
      </c>
      <c r="H324">
        <v>94.39</v>
      </c>
      <c r="I324">
        <v>4.95</v>
      </c>
      <c r="J324" t="s">
        <v>17</v>
      </c>
      <c r="K324" t="s">
        <v>18</v>
      </c>
      <c r="L324" t="s">
        <v>8</v>
      </c>
      <c r="M324" t="s">
        <v>23</v>
      </c>
    </row>
    <row r="325" spans="1:13" x14ac:dyDescent="0.25">
      <c r="A325" t="s">
        <v>305</v>
      </c>
      <c r="B325">
        <v>0</v>
      </c>
      <c r="C325">
        <v>24630</v>
      </c>
      <c r="D325">
        <f t="shared" si="49"/>
        <v>24630</v>
      </c>
      <c r="E325">
        <f t="shared" si="48"/>
        <v>19</v>
      </c>
      <c r="F325">
        <v>24649</v>
      </c>
      <c r="G325">
        <v>0</v>
      </c>
      <c r="H325">
        <v>99.92</v>
      </c>
      <c r="I325">
        <v>0.08</v>
      </c>
      <c r="J325" t="s">
        <v>17</v>
      </c>
      <c r="K325" t="s">
        <v>18</v>
      </c>
      <c r="L325" t="s">
        <v>6</v>
      </c>
      <c r="M325" t="s">
        <v>23</v>
      </c>
    </row>
    <row r="326" spans="1:13" x14ac:dyDescent="0.25">
      <c r="A326" t="s">
        <v>306</v>
      </c>
      <c r="B326">
        <v>0</v>
      </c>
      <c r="C326">
        <v>714</v>
      </c>
      <c r="D326">
        <f t="shared" si="49"/>
        <v>714</v>
      </c>
      <c r="E326">
        <f t="shared" si="48"/>
        <v>6</v>
      </c>
      <c r="F326">
        <v>720</v>
      </c>
      <c r="G326">
        <v>0</v>
      </c>
      <c r="H326">
        <v>99.17</v>
      </c>
      <c r="I326">
        <v>0.83</v>
      </c>
      <c r="J326" t="s">
        <v>17</v>
      </c>
      <c r="K326" t="s">
        <v>18</v>
      </c>
      <c r="L326" t="s">
        <v>6</v>
      </c>
      <c r="M326" t="s">
        <v>23</v>
      </c>
    </row>
    <row r="327" spans="1:13" x14ac:dyDescent="0.25">
      <c r="A327" t="s">
        <v>307</v>
      </c>
      <c r="B327">
        <v>2</v>
      </c>
      <c r="C327">
        <v>404</v>
      </c>
      <c r="D327">
        <f t="shared" si="49"/>
        <v>406</v>
      </c>
      <c r="E327">
        <f t="shared" si="48"/>
        <v>68</v>
      </c>
      <c r="F327">
        <v>474</v>
      </c>
      <c r="G327">
        <v>0.42</v>
      </c>
      <c r="H327">
        <v>85.23</v>
      </c>
      <c r="I327">
        <v>14.35</v>
      </c>
      <c r="J327" t="s">
        <v>17</v>
      </c>
      <c r="K327" t="s">
        <v>18</v>
      </c>
      <c r="L327" t="s">
        <v>8</v>
      </c>
      <c r="M327" t="s">
        <v>23</v>
      </c>
    </row>
    <row r="328" spans="1:13" x14ac:dyDescent="0.25">
      <c r="A328" t="s">
        <v>308</v>
      </c>
      <c r="B328">
        <v>1</v>
      </c>
      <c r="C328">
        <v>58</v>
      </c>
      <c r="D328">
        <f t="shared" si="49"/>
        <v>59</v>
      </c>
      <c r="E328">
        <f t="shared" si="48"/>
        <v>5</v>
      </c>
      <c r="F328">
        <v>64</v>
      </c>
      <c r="G328">
        <v>1.56</v>
      </c>
      <c r="H328">
        <v>90.63</v>
      </c>
      <c r="I328">
        <v>7.81</v>
      </c>
      <c r="J328" t="s">
        <v>17</v>
      </c>
      <c r="K328" t="s">
        <v>18</v>
      </c>
      <c r="L328" t="s">
        <v>8</v>
      </c>
      <c r="M328" t="s">
        <v>23</v>
      </c>
    </row>
    <row r="329" spans="1:13" x14ac:dyDescent="0.25">
      <c r="A329" t="s">
        <v>309</v>
      </c>
      <c r="B329">
        <v>0</v>
      </c>
      <c r="C329">
        <v>18406</v>
      </c>
      <c r="D329">
        <f t="shared" si="49"/>
        <v>18406</v>
      </c>
      <c r="E329">
        <v>7</v>
      </c>
      <c r="F329">
        <v>18413</v>
      </c>
      <c r="G329">
        <v>0</v>
      </c>
      <c r="H329">
        <v>99.96</v>
      </c>
      <c r="I329">
        <v>0.04</v>
      </c>
      <c r="J329" t="s">
        <v>17</v>
      </c>
      <c r="K329" t="s">
        <v>18</v>
      </c>
      <c r="L329" t="s">
        <v>6</v>
      </c>
      <c r="M329" t="s">
        <v>23</v>
      </c>
    </row>
    <row r="330" spans="1:13" x14ac:dyDescent="0.25">
      <c r="A330" t="s">
        <v>310</v>
      </c>
      <c r="B330">
        <v>0</v>
      </c>
      <c r="C330">
        <v>164</v>
      </c>
      <c r="D330">
        <f t="shared" si="49"/>
        <v>164</v>
      </c>
      <c r="E330">
        <v>3</v>
      </c>
      <c r="F330">
        <v>167</v>
      </c>
      <c r="G330">
        <v>0</v>
      </c>
      <c r="H330">
        <v>98.2</v>
      </c>
      <c r="I330">
        <v>1.8</v>
      </c>
      <c r="J330" t="s">
        <v>17</v>
      </c>
      <c r="K330" t="s">
        <v>18</v>
      </c>
      <c r="L330" t="s">
        <v>6</v>
      </c>
      <c r="M330" t="s">
        <v>23</v>
      </c>
    </row>
    <row r="331" spans="1:13" x14ac:dyDescent="0.25">
      <c r="A331" t="s">
        <v>311</v>
      </c>
      <c r="B331">
        <v>0</v>
      </c>
      <c r="C331">
        <v>5</v>
      </c>
      <c r="D331">
        <f t="shared" si="49"/>
        <v>5</v>
      </c>
      <c r="E331">
        <v>0</v>
      </c>
      <c r="F331">
        <v>5</v>
      </c>
      <c r="G331">
        <v>0</v>
      </c>
      <c r="H331">
        <v>100</v>
      </c>
      <c r="I331">
        <v>0</v>
      </c>
      <c r="J331" t="s">
        <v>17</v>
      </c>
      <c r="K331" t="s">
        <v>18</v>
      </c>
      <c r="L331" t="s">
        <v>8</v>
      </c>
      <c r="M331" t="s">
        <v>23</v>
      </c>
    </row>
    <row r="332" spans="1:13" x14ac:dyDescent="0.25">
      <c r="A332" t="s">
        <v>312</v>
      </c>
      <c r="B332">
        <v>0</v>
      </c>
      <c r="C332">
        <v>1</v>
      </c>
      <c r="D332">
        <f t="shared" si="49"/>
        <v>1</v>
      </c>
      <c r="E332">
        <v>0</v>
      </c>
      <c r="F332">
        <v>1</v>
      </c>
      <c r="G332">
        <v>0</v>
      </c>
      <c r="H332">
        <v>100</v>
      </c>
      <c r="I332">
        <v>0</v>
      </c>
      <c r="J332" t="s">
        <v>17</v>
      </c>
      <c r="K332" t="s">
        <v>18</v>
      </c>
      <c r="L332" t="s">
        <v>8</v>
      </c>
      <c r="M332" t="s">
        <v>23</v>
      </c>
    </row>
    <row r="333" spans="1:13" x14ac:dyDescent="0.25">
      <c r="G333" s="2"/>
    </row>
    <row r="334" spans="1:13" x14ac:dyDescent="0.25">
      <c r="A334" t="s">
        <v>126</v>
      </c>
      <c r="B334">
        <f>B313+B317+B321+B325+B329</f>
        <v>2</v>
      </c>
      <c r="C334">
        <f t="shared" ref="C334:F334" si="50">C313+C317+C321+C325+C329</f>
        <v>102119</v>
      </c>
      <c r="D334">
        <f t="shared" si="50"/>
        <v>102121</v>
      </c>
      <c r="E334">
        <f t="shared" si="50"/>
        <v>50</v>
      </c>
      <c r="F334">
        <f t="shared" si="50"/>
        <v>102171</v>
      </c>
      <c r="G334" s="2"/>
    </row>
    <row r="335" spans="1:13" x14ac:dyDescent="0.25">
      <c r="A335" t="s">
        <v>127</v>
      </c>
      <c r="B335">
        <f>B334/5</f>
        <v>0.4</v>
      </c>
      <c r="C335">
        <f t="shared" ref="C335:F335" si="51">C334/5</f>
        <v>20423.8</v>
      </c>
      <c r="D335">
        <f t="shared" si="51"/>
        <v>20424.2</v>
      </c>
      <c r="E335">
        <f t="shared" si="51"/>
        <v>10</v>
      </c>
      <c r="F335">
        <f t="shared" si="51"/>
        <v>20434.2</v>
      </c>
      <c r="G335" s="9">
        <f>(G313+G317+G321+G325+G329)/5</f>
        <v>2E-3</v>
      </c>
      <c r="H335" s="9">
        <f t="shared" ref="H335:I335" si="52">(H313+H317+H321+H325+H329)/5</f>
        <v>99.953999999999994</v>
      </c>
      <c r="I335" s="9">
        <f t="shared" si="52"/>
        <v>4.5999999999999999E-2</v>
      </c>
    </row>
    <row r="336" spans="1:13" x14ac:dyDescent="0.25">
      <c r="A336" t="s">
        <v>392</v>
      </c>
      <c r="B336">
        <f>ROUND(_xlfn.STDEV.S(B313,B317,B321,B325,B329),2)</f>
        <v>0.55000000000000004</v>
      </c>
      <c r="C336">
        <f t="shared" ref="C336:I336" si="53">ROUND(_xlfn.STDEV.S(C313,C317,C321,C325,C329),2)</f>
        <v>8378.2099999999991</v>
      </c>
      <c r="D336">
        <f t="shared" si="53"/>
        <v>8378.48</v>
      </c>
      <c r="E336">
        <f t="shared" si="53"/>
        <v>7.18</v>
      </c>
      <c r="F336">
        <f t="shared" si="53"/>
        <v>8382.77</v>
      </c>
      <c r="G336">
        <f t="shared" si="53"/>
        <v>0</v>
      </c>
      <c r="H336">
        <f t="shared" si="53"/>
        <v>0.03</v>
      </c>
      <c r="I336">
        <f t="shared" si="53"/>
        <v>0.03</v>
      </c>
    </row>
    <row r="337" spans="1:9" x14ac:dyDescent="0.25">
      <c r="A337" t="s">
        <v>128</v>
      </c>
      <c r="B337">
        <f>B315+B319+B323+B327+B331</f>
        <v>36</v>
      </c>
      <c r="C337">
        <f>C315+C319+C323+C327+C331</f>
        <v>24283</v>
      </c>
      <c r="D337">
        <f>D315+D319+D323+D327+D331</f>
        <v>24319</v>
      </c>
      <c r="E337">
        <f>E315+E319+E323+E327+E331</f>
        <v>266</v>
      </c>
      <c r="F337">
        <f>F315+F319+F323+F327+F331</f>
        <v>24585</v>
      </c>
      <c r="G337" s="9"/>
      <c r="H337" s="9"/>
      <c r="I337" s="9"/>
    </row>
    <row r="338" spans="1:9" x14ac:dyDescent="0.25">
      <c r="A338" t="s">
        <v>129</v>
      </c>
      <c r="B338">
        <f>B337/5</f>
        <v>7.2</v>
      </c>
      <c r="C338">
        <f t="shared" ref="C338:F338" si="54">C337/5</f>
        <v>4856.6000000000004</v>
      </c>
      <c r="D338">
        <f t="shared" si="54"/>
        <v>4863.8</v>
      </c>
      <c r="E338">
        <f t="shared" si="54"/>
        <v>53.2</v>
      </c>
      <c r="F338">
        <f t="shared" si="54"/>
        <v>4917</v>
      </c>
      <c r="G338" s="9">
        <f>(G315+G319+G323+G327+G331)/5</f>
        <v>0.23400000000000004</v>
      </c>
      <c r="H338" s="9">
        <f>(H315+H319+H323+H327+H331)/5</f>
        <v>96.384</v>
      </c>
      <c r="I338" s="9">
        <f>(I315+I319+I323+I327+I331)/5</f>
        <v>3.3839999999999995</v>
      </c>
    </row>
    <row r="339" spans="1:9" x14ac:dyDescent="0.25">
      <c r="A339" t="s">
        <v>393</v>
      </c>
      <c r="B339">
        <f>ROUND(_xlfn.STDEV.S(B315,B319,B323,B327,B331),2)</f>
        <v>12.77</v>
      </c>
      <c r="C339">
        <f t="shared" ref="C339:I339" si="55">ROUND(_xlfn.STDEV.S(C315,C319,C323,C327,C331),2)</f>
        <v>8172.82</v>
      </c>
      <c r="D339">
        <f t="shared" si="55"/>
        <v>8185.33</v>
      </c>
      <c r="E339">
        <f t="shared" si="55"/>
        <v>68.61</v>
      </c>
      <c r="F339">
        <f t="shared" si="55"/>
        <v>8247.6</v>
      </c>
      <c r="G339">
        <f t="shared" si="55"/>
        <v>0.24</v>
      </c>
      <c r="H339">
        <f t="shared" si="55"/>
        <v>6.26</v>
      </c>
      <c r="I339">
        <f t="shared" si="55"/>
        <v>6.14</v>
      </c>
    </row>
    <row r="340" spans="1:9" x14ac:dyDescent="0.25">
      <c r="G340" s="2"/>
    </row>
    <row r="341" spans="1:9" x14ac:dyDescent="0.25">
      <c r="G341" s="2"/>
    </row>
    <row r="342" spans="1:9" x14ac:dyDescent="0.25">
      <c r="G342" s="2"/>
    </row>
    <row r="343" spans="1:9" x14ac:dyDescent="0.25">
      <c r="G343" s="2"/>
    </row>
  </sheetData>
  <pageMargins left="0.7" right="0.7" top="0.78740157499999996" bottom="0.78740157499999996" header="0.3" footer="0.3"/>
  <pageSetup paperSize="9" orientation="portrait" r:id="rId1"/>
  <ignoredErrors>
    <ignoredError sqref="B29:D30 B45:D46 B82:D83 B101:D102 B132:D133 B163:D164 B186:D187 B252:D253 B283:F284 B306:F307 B337:F33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Legend</vt:lpstr>
      <vt:lpstr>ITS1_dataset</vt:lpstr>
      <vt:lpstr>ITS2_dataset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Mahelka Václav</dc:creator>
  <cp:lastModifiedBy>Václav Mahelka</cp:lastModifiedBy>
  <dcterms:created xsi:type="dcterms:W3CDTF">2022-12-19T08:50:15Z</dcterms:created>
  <dcterms:modified xsi:type="dcterms:W3CDTF">2023-08-09T13:49:33Z</dcterms:modified>
</cp:coreProperties>
</file>