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dministrator\Desktop\原始数据\"/>
    </mc:Choice>
  </mc:AlternateContent>
  <xr:revisionPtr revIDLastSave="0" documentId="13_ncr:1_{288C7FB4-7E9A-4C73-8C6F-3F306E8CCF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gure 6A" sheetId="1" r:id="rId1"/>
    <sheet name="Figure 6B" sheetId="2" r:id="rId2"/>
    <sheet name="Figure 6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3" l="1"/>
  <c r="B36" i="3"/>
  <c r="C35" i="3"/>
  <c r="B35" i="3"/>
  <c r="C10" i="3" l="1"/>
  <c r="C9" i="3"/>
  <c r="C8" i="3"/>
  <c r="C5" i="3"/>
  <c r="C4" i="3"/>
  <c r="D3" i="3" s="1"/>
  <c r="C3" i="3"/>
  <c r="D8" i="3" l="1"/>
  <c r="E8" i="3"/>
  <c r="E3" i="3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3" i="1" l="1"/>
  <c r="J25" i="1"/>
  <c r="M25" i="1" s="1"/>
  <c r="Q25" i="1" s="1"/>
  <c r="I25" i="1"/>
  <c r="L25" i="1" s="1"/>
  <c r="P25" i="1" s="1"/>
  <c r="H25" i="1"/>
  <c r="J24" i="1"/>
  <c r="M24" i="1" s="1"/>
  <c r="Q24" i="1" s="1"/>
  <c r="I24" i="1"/>
  <c r="L24" i="1" s="1"/>
  <c r="P24" i="1" s="1"/>
  <c r="H24" i="1"/>
  <c r="J23" i="1"/>
  <c r="M23" i="1" s="1"/>
  <c r="Q23" i="1" s="1"/>
  <c r="I23" i="1"/>
  <c r="L23" i="1" s="1"/>
  <c r="P23" i="1" s="1"/>
  <c r="H23" i="1"/>
  <c r="J22" i="1"/>
  <c r="M22" i="1" s="1"/>
  <c r="Q22" i="1" s="1"/>
  <c r="I22" i="1"/>
  <c r="L22" i="1" s="1"/>
  <c r="P22" i="1" s="1"/>
  <c r="H22" i="1"/>
  <c r="J21" i="1"/>
  <c r="M21" i="1" s="1"/>
  <c r="Q21" i="1" s="1"/>
  <c r="I21" i="1"/>
  <c r="L21" i="1" s="1"/>
  <c r="P21" i="1" s="1"/>
  <c r="H21" i="1"/>
  <c r="J20" i="1"/>
  <c r="M20" i="1" s="1"/>
  <c r="Q20" i="1" s="1"/>
  <c r="I20" i="1"/>
  <c r="L20" i="1" s="1"/>
  <c r="P20" i="1" s="1"/>
  <c r="H20" i="1"/>
  <c r="J19" i="1"/>
  <c r="M19" i="1" s="1"/>
  <c r="Q19" i="1" s="1"/>
  <c r="I19" i="1"/>
  <c r="L19" i="1" s="1"/>
  <c r="P19" i="1" s="1"/>
  <c r="H19" i="1"/>
  <c r="J18" i="1"/>
  <c r="M18" i="1" s="1"/>
  <c r="Q18" i="1" s="1"/>
  <c r="I18" i="1"/>
  <c r="L18" i="1" s="1"/>
  <c r="P18" i="1" s="1"/>
  <c r="H18" i="1"/>
  <c r="J17" i="1"/>
  <c r="M17" i="1" s="1"/>
  <c r="Q17" i="1" s="1"/>
  <c r="I17" i="1"/>
  <c r="L17" i="1" s="1"/>
  <c r="P17" i="1" s="1"/>
  <c r="H17" i="1"/>
  <c r="K25" i="1" l="1"/>
  <c r="O25" i="1" s="1"/>
  <c r="K17" i="1"/>
  <c r="O17" i="1" s="1"/>
  <c r="K23" i="1"/>
  <c r="O23" i="1" s="1"/>
  <c r="K20" i="1"/>
  <c r="O20" i="1" s="1"/>
  <c r="K22" i="1"/>
  <c r="O22" i="1" s="1"/>
  <c r="K18" i="1"/>
  <c r="O18" i="1" s="1"/>
  <c r="K21" i="1"/>
  <c r="O21" i="1" s="1"/>
  <c r="K24" i="1"/>
  <c r="O24" i="1" s="1"/>
  <c r="K19" i="1"/>
  <c r="O19" i="1" s="1"/>
  <c r="R24" i="1" l="1"/>
  <c r="S24" i="1"/>
  <c r="S21" i="1"/>
  <c r="R21" i="1"/>
  <c r="S18" i="1"/>
  <c r="R18" i="1"/>
  <c r="S22" i="1"/>
  <c r="R22" i="1"/>
  <c r="R20" i="1"/>
  <c r="S20" i="1"/>
  <c r="S23" i="1"/>
  <c r="R23" i="1"/>
  <c r="S17" i="1"/>
  <c r="R17" i="1"/>
  <c r="S19" i="1"/>
  <c r="R19" i="1"/>
  <c r="S25" i="1"/>
  <c r="R25" i="1"/>
</calcChain>
</file>

<file path=xl/sharedStrings.xml><?xml version="1.0" encoding="utf-8"?>
<sst xmlns="http://schemas.openxmlformats.org/spreadsheetml/2006/main" count="65" uniqueCount="35">
  <si>
    <t>SD</t>
    <phoneticPr fontId="2" type="noConversion"/>
  </si>
  <si>
    <t>Average</t>
    <phoneticPr fontId="2" type="noConversion"/>
  </si>
  <si>
    <t>μ</t>
  </si>
  <si>
    <t>Inhibition rate (%)</t>
    <phoneticPr fontId="2" type="noConversion"/>
  </si>
  <si>
    <t>Colony diameter (cm)</t>
    <phoneticPr fontId="2" type="noConversion"/>
  </si>
  <si>
    <t>Concentration of crude enzyme solution (mg/mL)</t>
    <phoneticPr fontId="2" type="noConversion"/>
  </si>
  <si>
    <t>Average</t>
  </si>
  <si>
    <t>Average</t>
    <phoneticPr fontId="2" type="noConversion"/>
  </si>
  <si>
    <r>
      <t>OD</t>
    </r>
    <r>
      <rPr>
        <vertAlign val="subscript"/>
        <sz val="11"/>
        <color theme="1"/>
        <rFont val="Times New Roman"/>
        <family val="1"/>
      </rPr>
      <t>585</t>
    </r>
    <phoneticPr fontId="2" type="noConversion"/>
  </si>
  <si>
    <t>Chitinase standard curve</t>
  </si>
  <si>
    <t>Absorbance</t>
    <phoneticPr fontId="2" type="noConversion"/>
  </si>
  <si>
    <t>Ammonium sulfate saturation</t>
  </si>
  <si>
    <t>Measurement</t>
  </si>
  <si>
    <t>Chitinase activity (U/mL)</t>
    <phoneticPr fontId="2" type="noConversion"/>
  </si>
  <si>
    <t>Measurement OD</t>
  </si>
  <si>
    <t>Measurement OD</t>
    <phoneticPr fontId="2" type="noConversion"/>
  </si>
  <si>
    <t>Control OD</t>
  </si>
  <si>
    <t>Control OD</t>
    <phoneticPr fontId="2" type="noConversion"/>
  </si>
  <si>
    <t xml:space="preserve">Measurement </t>
  </si>
  <si>
    <t xml:space="preserve">Measurement </t>
    <phoneticPr fontId="2" type="noConversion"/>
  </si>
  <si>
    <t>SD</t>
  </si>
  <si>
    <t>β- 1,3 -glucanase activity (U/mL)</t>
    <phoneticPr fontId="2" type="noConversion"/>
  </si>
  <si>
    <t>N-acetylglucosamine concentration (μg/mL)</t>
    <phoneticPr fontId="2" type="noConversion"/>
  </si>
  <si>
    <t>Glucose concentration (mg/mL)</t>
    <phoneticPr fontId="2" type="noConversion"/>
  </si>
  <si>
    <t>Number of spores germinated</t>
  </si>
  <si>
    <t>Number of spores not germinated</t>
  </si>
  <si>
    <t>Control</t>
    <phoneticPr fontId="2" type="noConversion"/>
  </si>
  <si>
    <t>Treatment</t>
    <phoneticPr fontId="2" type="noConversion"/>
  </si>
  <si>
    <t>Spores germination rate (%)</t>
    <phoneticPr fontId="2" type="noConversion"/>
  </si>
  <si>
    <t>Germ tube length (μm)</t>
  </si>
  <si>
    <r>
      <t>OD</t>
    </r>
    <r>
      <rPr>
        <vertAlign val="subscript"/>
        <sz val="11"/>
        <rFont val="Times New Roman"/>
        <family val="1"/>
      </rPr>
      <t>540</t>
    </r>
    <phoneticPr fontId="2" type="noConversion"/>
  </si>
  <si>
    <r>
      <rPr>
        <sz val="11"/>
        <color theme="1"/>
        <rFont val="等线"/>
        <family val="2"/>
      </rPr>
      <t>△</t>
    </r>
    <r>
      <rPr>
        <sz val="11"/>
        <color theme="1"/>
        <rFont val="Times New Roman"/>
        <family val="1"/>
      </rPr>
      <t>OD</t>
    </r>
  </si>
  <si>
    <r>
      <t>β- 1,3-glucanase activity</t>
    </r>
    <r>
      <rPr>
        <sz val="11"/>
        <color theme="1"/>
        <rFont val="等线"/>
        <family val="2"/>
      </rPr>
      <t>（</t>
    </r>
    <r>
      <rPr>
        <sz val="11"/>
        <color theme="1"/>
        <rFont val="Times New Roman"/>
        <family val="1"/>
      </rPr>
      <t>U/mL</t>
    </r>
    <r>
      <rPr>
        <sz val="11"/>
        <color theme="1"/>
        <rFont val="等线"/>
        <family val="2"/>
      </rPr>
      <t>）</t>
    </r>
    <phoneticPr fontId="2" type="noConversion"/>
  </si>
  <si>
    <r>
      <t>OD</t>
    </r>
    <r>
      <rPr>
        <vertAlign val="subscript"/>
        <sz val="11"/>
        <color theme="1"/>
        <rFont val="Times New Roman"/>
        <family val="1"/>
      </rPr>
      <t>540</t>
    </r>
    <phoneticPr fontId="2" type="noConversion"/>
  </si>
  <si>
    <r>
      <rPr>
        <sz val="11"/>
        <color theme="1"/>
        <rFont val="等线"/>
        <family val="2"/>
      </rPr>
      <t>△</t>
    </r>
    <r>
      <rPr>
        <sz val="11"/>
        <color theme="1"/>
        <rFont val="Times New Roman"/>
        <family val="1"/>
      </rPr>
      <t>OD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</si>
</sst>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10" x14ac:knownFonts="1">
    <font>
      <sz val="11"/>
      <color theme="1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11"/>
      <name val="Times New Roman"/>
      <family val="1"/>
    </font>
    <font>
      <vertAlign val="subscript"/>
      <sz val="1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等线"/>
      <family val="2"/>
    </font>
  </fonts>
  <fills count="8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3" borderId="0" xfId="0" applyFont="1" applyFill="1" applyAlignment="1">
      <alignment horizontal="center" vertical="center"/>
    </xf>
    <xf numFmtId="176" fontId="5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0" fillId="7" borderId="0" xfId="0" applyFill="1"/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76" fontId="3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altLang="zh-CN" sz="900">
                <a:latin typeface="Times New Roman" panose="02020603050405020304" pitchFamily="18" charset="0"/>
                <a:cs typeface="Times New Roman" panose="02020603050405020304" pitchFamily="18" charset="0"/>
              </a:rPr>
              <a:t>Chitinase standard curve</a:t>
            </a:r>
            <a:endParaRPr lang="zh-CN" altLang="en-US" sz="9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9275349191871747"/>
          <c:y val="4.17573601457233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2785376104905366E-2"/>
                  <c:y val="-0.118211140995206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'Figure 6A'!$F$3:$F$11</c:f>
              <c:numCache>
                <c:formatCode>General</c:formatCode>
                <c:ptCount val="9"/>
                <c:pt idx="0">
                  <c:v>0</c:v>
                </c:pt>
                <c:pt idx="1">
                  <c:v>8.6666699999999944E-3</c:v>
                </c:pt>
                <c:pt idx="2">
                  <c:v>2.2000003333333337E-2</c:v>
                </c:pt>
                <c:pt idx="3">
                  <c:v>3.7666669999999999E-2</c:v>
                </c:pt>
                <c:pt idx="4">
                  <c:v>7.0333336666666676E-2</c:v>
                </c:pt>
                <c:pt idx="5">
                  <c:v>0.13966666999999997</c:v>
                </c:pt>
                <c:pt idx="6">
                  <c:v>0.28133333666666666</c:v>
                </c:pt>
                <c:pt idx="7">
                  <c:v>0.53633333666666672</c:v>
                </c:pt>
                <c:pt idx="8">
                  <c:v>0.59366666999999995</c:v>
                </c:pt>
              </c:numCache>
            </c:numRef>
          </c:xVal>
          <c:yVal>
            <c:numRef>
              <c:f>'Figure 6A'!$A$3:$A$11</c:f>
              <c:numCache>
                <c:formatCode>General</c:formatCode>
                <c:ptCount val="9"/>
                <c:pt idx="0">
                  <c:v>0</c:v>
                </c:pt>
                <c:pt idx="1">
                  <c:v>1.25</c:v>
                </c:pt>
                <c:pt idx="2">
                  <c:v>2.5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40</c:v>
                </c:pt>
                <c:pt idx="7">
                  <c:v>80</c:v>
                </c:pt>
                <c:pt idx="8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82-4DE8-BA2A-EBA96C546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639616"/>
        <c:axId val="804643216"/>
      </c:scatterChart>
      <c:valAx>
        <c:axId val="80463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4643216"/>
        <c:crosses val="autoZero"/>
        <c:crossBetween val="midCat"/>
      </c:valAx>
      <c:valAx>
        <c:axId val="804643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4639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β- 1,3-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glucanasestandard curve</a:t>
            </a:r>
            <a:endParaRPr lang="zh-CN" alt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1013551681144064E-2"/>
                  <c:y val="-6.53472368692475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'Figure 6A'!$B$30:$B$39</c:f>
              <c:numCache>
                <c:formatCode>General</c:formatCode>
                <c:ptCount val="10"/>
                <c:pt idx="0">
                  <c:v>0</c:v>
                </c:pt>
                <c:pt idx="3">
                  <c:v>0.26333366699999999</c:v>
                </c:pt>
                <c:pt idx="4">
                  <c:v>0.32766699999999999</c:v>
                </c:pt>
                <c:pt idx="5">
                  <c:v>0.44766699999999998</c:v>
                </c:pt>
                <c:pt idx="8">
                  <c:v>0.73166699999999996</c:v>
                </c:pt>
                <c:pt idx="9">
                  <c:v>0.80500033299999996</c:v>
                </c:pt>
              </c:numCache>
            </c:numRef>
          </c:xVal>
          <c:yVal>
            <c:numRef>
              <c:f>'Figure 6A'!$A$30:$A$39</c:f>
              <c:numCache>
                <c:formatCode>General</c:formatCode>
                <c:ptCount val="10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3B-425E-96CF-5786B312B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459304"/>
        <c:axId val="813459664"/>
      </c:scatterChart>
      <c:valAx>
        <c:axId val="81345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3459664"/>
        <c:crosses val="autoZero"/>
        <c:crossBetween val="midCat"/>
      </c:valAx>
      <c:valAx>
        <c:axId val="813459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3459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92277</xdr:colOff>
      <xdr:row>1</xdr:row>
      <xdr:rowOff>55958</xdr:rowOff>
    </xdr:from>
    <xdr:to>
      <xdr:col>11</xdr:col>
      <xdr:colOff>811257</xdr:colOff>
      <xdr:row>11</xdr:row>
      <xdr:rowOff>156985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6D2EE97D-F384-9345-D967-EBE1BEC7E5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179294</xdr:colOff>
      <xdr:row>28</xdr:row>
      <xdr:rowOff>33617</xdr:rowOff>
    </xdr:from>
    <xdr:to>
      <xdr:col>8</xdr:col>
      <xdr:colOff>222213</xdr:colOff>
      <xdr:row>40</xdr:row>
      <xdr:rowOff>125170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9BA0E610-2BC5-D9FA-3E25-83CCD8984F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2"/>
  <sheetViews>
    <sheetView tabSelected="1" topLeftCell="A16" zoomScale="85" zoomScaleNormal="85" workbookViewId="0">
      <selection activeCell="A29" sqref="A29"/>
    </sheetView>
  </sheetViews>
  <sheetFormatPr defaultColWidth="13.21875" defaultRowHeight="13.8" x14ac:dyDescent="0.25"/>
  <cols>
    <col min="1" max="1" width="34.5546875" style="3" bestFit="1" customWidth="1"/>
    <col min="2" max="4" width="6.77734375" style="3" bestFit="1" customWidth="1"/>
    <col min="5" max="5" width="13" style="3" bestFit="1" customWidth="1"/>
    <col min="6" max="6" width="14" style="3" bestFit="1" customWidth="1"/>
    <col min="7" max="7" width="13" style="3" bestFit="1" customWidth="1"/>
    <col min="8" max="9" width="6.77734375" style="3" bestFit="1" customWidth="1"/>
    <col min="10" max="10" width="7.77734375" style="3" bestFit="1" customWidth="1"/>
    <col min="11" max="13" width="10.6640625" style="3" bestFit="1" customWidth="1"/>
    <col min="14" max="16" width="9.6640625" style="3" bestFit="1" customWidth="1"/>
    <col min="17" max="19" width="13" style="3" bestFit="1" customWidth="1"/>
    <col min="20" max="24" width="13.21875" style="3"/>
    <col min="25" max="25" width="3" style="3" bestFit="1" customWidth="1"/>
    <col min="26" max="16384" width="13.21875" style="3"/>
  </cols>
  <sheetData>
    <row r="1" spans="1:19" s="4" customFormat="1" x14ac:dyDescent="0.25">
      <c r="A1" s="4" t="s">
        <v>9</v>
      </c>
      <c r="B1" s="18" t="s">
        <v>10</v>
      </c>
      <c r="C1" s="18"/>
      <c r="D1" s="18"/>
    </row>
    <row r="2" spans="1:19" s="4" customFormat="1" ht="16.2" x14ac:dyDescent="0.35">
      <c r="A2" s="4" t="s">
        <v>22</v>
      </c>
      <c r="B2" s="4" t="s">
        <v>8</v>
      </c>
      <c r="C2" s="4" t="s">
        <v>8</v>
      </c>
      <c r="D2" s="4" t="s">
        <v>8</v>
      </c>
      <c r="E2" s="4" t="s">
        <v>7</v>
      </c>
      <c r="F2" s="4" t="s">
        <v>12</v>
      </c>
    </row>
    <row r="3" spans="1:19" s="4" customFormat="1" x14ac:dyDescent="0.25">
      <c r="A3" s="4">
        <v>0</v>
      </c>
      <c r="B3" s="4">
        <v>4.2999999999999997E-2</v>
      </c>
      <c r="C3" s="4">
        <v>4.2000000000000003E-2</v>
      </c>
      <c r="D3" s="4">
        <v>4.4999999999999998E-2</v>
      </c>
      <c r="E3" s="4">
        <f t="shared" ref="E3:E11" si="0">AVERAGE(B3:D3)</f>
        <v>4.3333333333333335E-2</v>
      </c>
      <c r="F3" s="4">
        <v>0</v>
      </c>
      <c r="G3" s="4">
        <v>4.33333333333333E-2</v>
      </c>
    </row>
    <row r="4" spans="1:19" s="4" customFormat="1" x14ac:dyDescent="0.25">
      <c r="A4" s="4">
        <v>1.25</v>
      </c>
      <c r="B4" s="4">
        <v>5.0999999999999997E-2</v>
      </c>
      <c r="C4" s="4">
        <v>5.0999999999999997E-2</v>
      </c>
      <c r="D4" s="4">
        <v>5.3999999999999999E-2</v>
      </c>
      <c r="E4" s="4">
        <f t="shared" si="0"/>
        <v>5.1999999999999998E-2</v>
      </c>
      <c r="F4" s="4">
        <f t="shared" ref="F4:F11" si="1">E4-0.04333333</f>
        <v>8.6666699999999944E-3</v>
      </c>
    </row>
    <row r="5" spans="1:19" s="4" customFormat="1" x14ac:dyDescent="0.25">
      <c r="A5" s="4">
        <v>2.5</v>
      </c>
      <c r="B5" s="4">
        <v>6.5000000000000002E-2</v>
      </c>
      <c r="C5" s="4">
        <v>6.2E-2</v>
      </c>
      <c r="D5" s="4">
        <v>6.9000000000000006E-2</v>
      </c>
      <c r="E5" s="4">
        <f t="shared" si="0"/>
        <v>6.533333333333334E-2</v>
      </c>
      <c r="F5" s="4">
        <f t="shared" si="1"/>
        <v>2.2000003333333337E-2</v>
      </c>
    </row>
    <row r="6" spans="1:19" s="4" customFormat="1" x14ac:dyDescent="0.25">
      <c r="A6" s="4">
        <v>5</v>
      </c>
      <c r="B6" s="4">
        <v>8.4000000000000005E-2</v>
      </c>
      <c r="C6" s="4">
        <v>8.2000000000000003E-2</v>
      </c>
      <c r="D6" s="4">
        <v>7.6999999999999999E-2</v>
      </c>
      <c r="E6" s="4">
        <f t="shared" si="0"/>
        <v>8.1000000000000003E-2</v>
      </c>
      <c r="F6" s="4">
        <f t="shared" si="1"/>
        <v>3.7666669999999999E-2</v>
      </c>
    </row>
    <row r="7" spans="1:19" s="4" customFormat="1" x14ac:dyDescent="0.25">
      <c r="A7" s="4">
        <v>10</v>
      </c>
      <c r="B7" s="4">
        <v>0.112</v>
      </c>
      <c r="C7" s="4">
        <v>0.114</v>
      </c>
      <c r="D7" s="4">
        <v>0.115</v>
      </c>
      <c r="E7" s="4">
        <f t="shared" si="0"/>
        <v>0.11366666666666668</v>
      </c>
      <c r="F7" s="4">
        <f t="shared" si="1"/>
        <v>7.0333336666666676E-2</v>
      </c>
    </row>
    <row r="8" spans="1:19" s="4" customFormat="1" x14ac:dyDescent="0.25">
      <c r="A8" s="4">
        <v>20</v>
      </c>
      <c r="B8" s="4">
        <v>0.185</v>
      </c>
      <c r="C8" s="4">
        <v>0.17899999999999999</v>
      </c>
      <c r="D8" s="4">
        <v>0.185</v>
      </c>
      <c r="E8" s="4">
        <f t="shared" si="0"/>
        <v>0.18299999999999997</v>
      </c>
      <c r="F8" s="4">
        <f t="shared" si="1"/>
        <v>0.13966666999999997</v>
      </c>
    </row>
    <row r="9" spans="1:19" s="4" customFormat="1" x14ac:dyDescent="0.25">
      <c r="A9" s="4">
        <v>40</v>
      </c>
      <c r="B9" s="4">
        <v>0.32400000000000001</v>
      </c>
      <c r="C9" s="4">
        <v>0.32400000000000001</v>
      </c>
      <c r="D9" s="4">
        <v>0.32600000000000001</v>
      </c>
      <c r="E9" s="4">
        <f t="shared" si="0"/>
        <v>0.32466666666666666</v>
      </c>
      <c r="F9" s="4">
        <f t="shared" si="1"/>
        <v>0.28133333666666666</v>
      </c>
    </row>
    <row r="10" spans="1:19" s="4" customFormat="1" x14ac:dyDescent="0.25">
      <c r="A10" s="4">
        <v>80</v>
      </c>
      <c r="B10" s="4">
        <v>0.58499999999999996</v>
      </c>
      <c r="C10" s="4">
        <v>0.58499999999999996</v>
      </c>
      <c r="D10" s="4">
        <v>0.56899999999999995</v>
      </c>
      <c r="E10" s="4">
        <f t="shared" si="0"/>
        <v>0.57966666666666666</v>
      </c>
      <c r="F10" s="4">
        <f t="shared" si="1"/>
        <v>0.53633333666666672</v>
      </c>
    </row>
    <row r="11" spans="1:19" s="4" customFormat="1" x14ac:dyDescent="0.25">
      <c r="A11" s="4">
        <v>100</v>
      </c>
      <c r="B11" s="4">
        <v>0.63300000000000001</v>
      </c>
      <c r="C11" s="4">
        <v>0.63400000000000001</v>
      </c>
      <c r="D11" s="4">
        <v>0.64400000000000002</v>
      </c>
      <c r="E11" s="4">
        <f t="shared" si="0"/>
        <v>0.63700000000000001</v>
      </c>
      <c r="F11" s="4">
        <f t="shared" si="1"/>
        <v>0.59366666999999995</v>
      </c>
    </row>
    <row r="12" spans="1:19" s="4" customFormat="1" x14ac:dyDescent="0.25"/>
    <row r="13" spans="1:19" s="4" customFormat="1" x14ac:dyDescent="0.25"/>
    <row r="14" spans="1:19" s="4" customFormat="1" x14ac:dyDescent="0.25"/>
    <row r="15" spans="1:19" s="4" customFormat="1" x14ac:dyDescent="0.25">
      <c r="B15" s="18" t="s">
        <v>17</v>
      </c>
      <c r="C15" s="18"/>
      <c r="D15" s="18"/>
      <c r="E15" s="18" t="s">
        <v>15</v>
      </c>
      <c r="F15" s="18"/>
      <c r="G15" s="18"/>
      <c r="H15" s="18" t="s">
        <v>34</v>
      </c>
      <c r="I15" s="18"/>
      <c r="J15" s="18"/>
      <c r="K15" s="18" t="s">
        <v>19</v>
      </c>
      <c r="L15" s="18"/>
      <c r="M15" s="18"/>
      <c r="O15" s="18" t="s">
        <v>13</v>
      </c>
      <c r="P15" s="18"/>
      <c r="Q15" s="18"/>
    </row>
    <row r="16" spans="1:19" s="4" customFormat="1" ht="16.2" x14ac:dyDescent="0.25">
      <c r="A16" s="1" t="s">
        <v>11</v>
      </c>
      <c r="B16" s="1" t="s">
        <v>8</v>
      </c>
      <c r="C16" s="1" t="s">
        <v>8</v>
      </c>
      <c r="D16" s="1" t="s">
        <v>8</v>
      </c>
      <c r="E16" s="1" t="s">
        <v>8</v>
      </c>
      <c r="F16" s="1" t="s">
        <v>8</v>
      </c>
      <c r="G16" s="1" t="s">
        <v>8</v>
      </c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 t="s">
        <v>1</v>
      </c>
      <c r="S16" s="16" t="s">
        <v>0</v>
      </c>
    </row>
    <row r="17" spans="1:19" s="4" customFormat="1" x14ac:dyDescent="0.25">
      <c r="A17" s="1">
        <v>10</v>
      </c>
      <c r="B17" s="1">
        <v>0.30399999999999999</v>
      </c>
      <c r="C17" s="1">
        <v>0.30199999999999999</v>
      </c>
      <c r="D17" s="1">
        <v>0.30299999999999999</v>
      </c>
      <c r="E17" s="1">
        <v>0.28899999999999998</v>
      </c>
      <c r="F17" s="1">
        <v>0.28399999999999997</v>
      </c>
      <c r="G17" s="1">
        <v>0.29099999999999998</v>
      </c>
      <c r="H17" s="16">
        <f t="shared" ref="H17:H25" si="2">B17-E17</f>
        <v>1.5000000000000013E-2</v>
      </c>
      <c r="I17" s="16">
        <f t="shared" ref="I17:I25" si="3">C17-F17</f>
        <v>1.8000000000000016E-2</v>
      </c>
      <c r="J17" s="16">
        <f t="shared" ref="J17:J25" si="4">D17-G17</f>
        <v>1.2000000000000011E-2</v>
      </c>
      <c r="K17" s="16">
        <f>H17*160.34-1.3529</f>
        <v>1.0522000000000022</v>
      </c>
      <c r="L17" s="16">
        <f t="shared" ref="L17:L25" si="5">160.34*I17-1.3529</f>
        <v>1.5332200000000027</v>
      </c>
      <c r="M17" s="16">
        <f t="shared" ref="M17:M25" si="6">160.34*J17-1.3529</f>
        <v>0.5711800000000018</v>
      </c>
      <c r="N17" s="16"/>
      <c r="O17" s="16">
        <f>K17*2.5</f>
        <v>2.6305000000000058</v>
      </c>
      <c r="P17" s="16">
        <f>L17*2.5</f>
        <v>3.8330500000000067</v>
      </c>
      <c r="Q17" s="16">
        <f>M17*2.5</f>
        <v>1.4279500000000045</v>
      </c>
      <c r="R17" s="16">
        <f>AVERAGE(O17:Q17)</f>
        <v>2.6305000000000054</v>
      </c>
      <c r="S17" s="16">
        <f>STDEV(O17:Q17)</f>
        <v>1.2025500000000009</v>
      </c>
    </row>
    <row r="18" spans="1:19" s="4" customFormat="1" x14ac:dyDescent="0.25">
      <c r="A18" s="1">
        <v>20</v>
      </c>
      <c r="B18" s="1">
        <v>0.34399999999999997</v>
      </c>
      <c r="C18" s="1">
        <v>0.34300000000000003</v>
      </c>
      <c r="D18" s="1">
        <v>0.33300000000000002</v>
      </c>
      <c r="E18" s="1">
        <v>0.29599999999999999</v>
      </c>
      <c r="F18" s="1">
        <v>0.30599999999999999</v>
      </c>
      <c r="G18" s="1">
        <v>0.30299999999999999</v>
      </c>
      <c r="H18" s="16">
        <f t="shared" si="2"/>
        <v>4.7999999999999987E-2</v>
      </c>
      <c r="I18" s="16">
        <f t="shared" si="3"/>
        <v>3.7000000000000033E-2</v>
      </c>
      <c r="J18" s="16">
        <f t="shared" si="4"/>
        <v>3.0000000000000027E-2</v>
      </c>
      <c r="K18" s="16">
        <f t="shared" ref="K18:K25" si="7">H18*160.34-1.3529</f>
        <v>6.3434199999999983</v>
      </c>
      <c r="L18" s="16">
        <f t="shared" si="5"/>
        <v>4.5796800000000051</v>
      </c>
      <c r="M18" s="16">
        <f t="shared" si="6"/>
        <v>3.4573000000000045</v>
      </c>
      <c r="N18" s="16"/>
      <c r="O18" s="16">
        <f t="shared" ref="O18:Q25" si="8">K18*2.5</f>
        <v>15.858549999999996</v>
      </c>
      <c r="P18" s="16">
        <f t="shared" si="8"/>
        <v>11.449200000000012</v>
      </c>
      <c r="Q18" s="16">
        <f t="shared" si="8"/>
        <v>8.6432500000000108</v>
      </c>
      <c r="R18" s="16">
        <f t="shared" ref="R18:R25" si="9">AVERAGE(O18:Q18)</f>
        <v>11.983666666666672</v>
      </c>
      <c r="S18" s="16">
        <f t="shared" ref="S18:S25" si="10">STDEV(O18:Q18)</f>
        <v>3.6372213963179827</v>
      </c>
    </row>
    <row r="19" spans="1:19" s="4" customFormat="1" x14ac:dyDescent="0.25">
      <c r="A19" s="1">
        <v>30</v>
      </c>
      <c r="B19" s="1">
        <v>0.29299999999999998</v>
      </c>
      <c r="C19" s="1">
        <v>0.29699999999999999</v>
      </c>
      <c r="D19" s="1">
        <v>0.29699999999999999</v>
      </c>
      <c r="E19" s="1">
        <v>0.19600000000000001</v>
      </c>
      <c r="F19" s="1">
        <v>0.20599999999999999</v>
      </c>
      <c r="G19" s="1">
        <v>0.2</v>
      </c>
      <c r="H19" s="16">
        <f t="shared" si="2"/>
        <v>9.6999999999999975E-2</v>
      </c>
      <c r="I19" s="16">
        <f t="shared" si="3"/>
        <v>9.0999999999999998E-2</v>
      </c>
      <c r="J19" s="16">
        <f t="shared" si="4"/>
        <v>9.6999999999999975E-2</v>
      </c>
      <c r="K19" s="16">
        <f t="shared" si="7"/>
        <v>14.200079999999996</v>
      </c>
      <c r="L19" s="16">
        <f t="shared" si="5"/>
        <v>13.23804</v>
      </c>
      <c r="M19" s="16">
        <f t="shared" si="6"/>
        <v>14.200079999999996</v>
      </c>
      <c r="N19" s="16"/>
      <c r="O19" s="16">
        <f t="shared" si="8"/>
        <v>35.500199999999992</v>
      </c>
      <c r="P19" s="16">
        <f t="shared" si="8"/>
        <v>33.095100000000002</v>
      </c>
      <c r="Q19" s="16">
        <f t="shared" si="8"/>
        <v>35.500199999999992</v>
      </c>
      <c r="R19" s="16">
        <f t="shared" si="9"/>
        <v>34.698499999999996</v>
      </c>
      <c r="S19" s="16">
        <f t="shared" si="10"/>
        <v>1.3885851324279632</v>
      </c>
    </row>
    <row r="20" spans="1:19" s="4" customFormat="1" x14ac:dyDescent="0.25">
      <c r="A20" s="1">
        <v>40</v>
      </c>
      <c r="B20" s="1">
        <v>0.29599999999999999</v>
      </c>
      <c r="C20" s="1">
        <v>0.29899999999999999</v>
      </c>
      <c r="D20" s="1">
        <v>0.29399999999999998</v>
      </c>
      <c r="E20" s="1">
        <v>0.28199999999999997</v>
      </c>
      <c r="F20" s="1">
        <v>0.27400000000000002</v>
      </c>
      <c r="G20" s="1">
        <v>0.28199999999999997</v>
      </c>
      <c r="H20" s="16">
        <f t="shared" si="2"/>
        <v>1.4000000000000012E-2</v>
      </c>
      <c r="I20" s="16">
        <f t="shared" si="3"/>
        <v>2.4999999999999967E-2</v>
      </c>
      <c r="J20" s="16">
        <f t="shared" si="4"/>
        <v>1.2000000000000011E-2</v>
      </c>
      <c r="K20" s="16">
        <f t="shared" si="7"/>
        <v>0.8918600000000021</v>
      </c>
      <c r="L20" s="16">
        <f t="shared" si="5"/>
        <v>2.6555999999999944</v>
      </c>
      <c r="M20" s="16">
        <f t="shared" si="6"/>
        <v>0.5711800000000018</v>
      </c>
      <c r="N20" s="16"/>
      <c r="O20" s="16">
        <f t="shared" si="8"/>
        <v>2.2296500000000052</v>
      </c>
      <c r="P20" s="16">
        <f t="shared" si="8"/>
        <v>6.638999999999986</v>
      </c>
      <c r="Q20" s="16">
        <f t="shared" si="8"/>
        <v>1.4279500000000045</v>
      </c>
      <c r="R20" s="16">
        <f t="shared" si="9"/>
        <v>3.4321999999999986</v>
      </c>
      <c r="S20" s="16">
        <f t="shared" si="10"/>
        <v>2.8059499999999891</v>
      </c>
    </row>
    <row r="21" spans="1:19" s="4" customFormat="1" x14ac:dyDescent="0.25">
      <c r="A21" s="1">
        <v>50</v>
      </c>
      <c r="B21" s="1">
        <v>0.28699999999999998</v>
      </c>
      <c r="C21" s="20">
        <v>0.28899999999999998</v>
      </c>
      <c r="D21" s="1">
        <v>0.29099999999999998</v>
      </c>
      <c r="E21" s="1">
        <v>0.27800000000000002</v>
      </c>
      <c r="F21" s="1">
        <v>0.27700000000000002</v>
      </c>
      <c r="G21" s="1">
        <v>0.27400000000000002</v>
      </c>
      <c r="H21" s="16">
        <f t="shared" si="2"/>
        <v>8.9999999999999525E-3</v>
      </c>
      <c r="I21" s="16">
        <f t="shared" si="3"/>
        <v>1.1999999999999955E-2</v>
      </c>
      <c r="J21" s="16">
        <f t="shared" si="4"/>
        <v>1.699999999999996E-2</v>
      </c>
      <c r="K21" s="16">
        <f t="shared" si="7"/>
        <v>9.0159999999992468E-2</v>
      </c>
      <c r="L21" s="16">
        <f t="shared" si="5"/>
        <v>0.57117999999999292</v>
      </c>
      <c r="M21" s="16">
        <f t="shared" si="6"/>
        <v>1.3728799999999937</v>
      </c>
      <c r="N21" s="16"/>
      <c r="O21" s="16">
        <f t="shared" si="8"/>
        <v>0.22539999999998117</v>
      </c>
      <c r="P21" s="16">
        <f t="shared" si="8"/>
        <v>1.4279499999999823</v>
      </c>
      <c r="Q21" s="16">
        <f t="shared" si="8"/>
        <v>3.4321999999999839</v>
      </c>
      <c r="R21" s="16">
        <f t="shared" si="9"/>
        <v>1.6951833333333157</v>
      </c>
      <c r="S21" s="16">
        <f t="shared" si="10"/>
        <v>1.6200159878326319</v>
      </c>
    </row>
    <row r="22" spans="1:19" s="4" customFormat="1" x14ac:dyDescent="0.25">
      <c r="A22" s="1">
        <v>60</v>
      </c>
      <c r="B22" s="1">
        <v>0.27800000000000002</v>
      </c>
      <c r="C22" s="1">
        <v>0.27600000000000002</v>
      </c>
      <c r="D22" s="1">
        <v>0.27700000000000002</v>
      </c>
      <c r="E22" s="1">
        <v>0.26700000000000002</v>
      </c>
      <c r="F22" s="1">
        <v>0.26400000000000001</v>
      </c>
      <c r="G22" s="1">
        <v>0.26800000000000002</v>
      </c>
      <c r="H22" s="16">
        <f t="shared" si="2"/>
        <v>1.100000000000001E-2</v>
      </c>
      <c r="I22" s="16">
        <f t="shared" si="3"/>
        <v>1.2000000000000011E-2</v>
      </c>
      <c r="J22" s="16">
        <f t="shared" si="4"/>
        <v>9.000000000000008E-3</v>
      </c>
      <c r="K22" s="16">
        <f t="shared" si="7"/>
        <v>0.41084000000000165</v>
      </c>
      <c r="L22" s="16">
        <f t="shared" si="5"/>
        <v>0.5711800000000018</v>
      </c>
      <c r="M22" s="16">
        <f t="shared" si="6"/>
        <v>9.016000000000135E-2</v>
      </c>
      <c r="N22" s="16"/>
      <c r="O22" s="16">
        <f t="shared" si="8"/>
        <v>1.0271000000000041</v>
      </c>
      <c r="P22" s="16">
        <f t="shared" si="8"/>
        <v>1.4279500000000045</v>
      </c>
      <c r="Q22" s="16">
        <f t="shared" si="8"/>
        <v>0.22540000000000338</v>
      </c>
      <c r="R22" s="16">
        <f t="shared" si="9"/>
        <v>0.89348333333333729</v>
      </c>
      <c r="S22" s="16">
        <f t="shared" si="10"/>
        <v>0.61230848910768332</v>
      </c>
    </row>
    <row r="23" spans="1:19" s="4" customFormat="1" x14ac:dyDescent="0.25">
      <c r="A23" s="1">
        <v>70</v>
      </c>
      <c r="B23" s="1">
        <v>0.26800000000000002</v>
      </c>
      <c r="C23" s="1">
        <v>0.27100000000000002</v>
      </c>
      <c r="D23" s="1">
        <v>0.26700000000000002</v>
      </c>
      <c r="E23" s="1">
        <v>0.25700000000000001</v>
      </c>
      <c r="F23" s="1">
        <v>0.26100000000000001</v>
      </c>
      <c r="G23" s="1">
        <v>0.25700000000000001</v>
      </c>
      <c r="H23" s="16">
        <f t="shared" si="2"/>
        <v>1.100000000000001E-2</v>
      </c>
      <c r="I23" s="16">
        <f t="shared" si="3"/>
        <v>1.0000000000000009E-2</v>
      </c>
      <c r="J23" s="16">
        <f t="shared" si="4"/>
        <v>1.0000000000000009E-2</v>
      </c>
      <c r="K23" s="16">
        <f t="shared" si="7"/>
        <v>0.41084000000000165</v>
      </c>
      <c r="L23" s="16">
        <f t="shared" si="5"/>
        <v>0.2505000000000015</v>
      </c>
      <c r="M23" s="16">
        <f t="shared" si="6"/>
        <v>0.2505000000000015</v>
      </c>
      <c r="N23" s="16"/>
      <c r="O23" s="16">
        <f t="shared" si="8"/>
        <v>1.0271000000000041</v>
      </c>
      <c r="P23" s="16">
        <f t="shared" si="8"/>
        <v>0.62625000000000375</v>
      </c>
      <c r="Q23" s="16">
        <f t="shared" si="8"/>
        <v>0.62625000000000375</v>
      </c>
      <c r="R23" s="16">
        <f t="shared" si="9"/>
        <v>0.75986666666667058</v>
      </c>
      <c r="S23" s="16">
        <f t="shared" si="10"/>
        <v>0.23143085540466099</v>
      </c>
    </row>
    <row r="24" spans="1:19" s="4" customFormat="1" x14ac:dyDescent="0.25">
      <c r="A24" s="1">
        <v>80</v>
      </c>
      <c r="B24" s="1">
        <v>0.26500000000000001</v>
      </c>
      <c r="C24" s="1">
        <v>0.26400000000000001</v>
      </c>
      <c r="D24" s="1">
        <v>0.26300000000000001</v>
      </c>
      <c r="E24" s="1">
        <v>0.249</v>
      </c>
      <c r="F24" s="1">
        <v>0.251</v>
      </c>
      <c r="G24" s="1">
        <v>0.249</v>
      </c>
      <c r="H24" s="16">
        <f t="shared" si="2"/>
        <v>1.6000000000000014E-2</v>
      </c>
      <c r="I24" s="16">
        <f t="shared" si="3"/>
        <v>1.3000000000000012E-2</v>
      </c>
      <c r="J24" s="16">
        <f t="shared" si="4"/>
        <v>1.4000000000000012E-2</v>
      </c>
      <c r="K24" s="16">
        <f t="shared" si="7"/>
        <v>1.2125400000000024</v>
      </c>
      <c r="L24" s="16">
        <f t="shared" si="5"/>
        <v>0.73152000000000195</v>
      </c>
      <c r="M24" s="16">
        <f t="shared" si="6"/>
        <v>0.8918600000000021</v>
      </c>
      <c r="N24" s="16"/>
      <c r="O24" s="16">
        <f t="shared" si="8"/>
        <v>3.031350000000006</v>
      </c>
      <c r="P24" s="16">
        <f t="shared" si="8"/>
        <v>1.8288000000000049</v>
      </c>
      <c r="Q24" s="16">
        <f t="shared" si="8"/>
        <v>2.2296500000000052</v>
      </c>
      <c r="R24" s="16">
        <f t="shared" si="9"/>
        <v>2.363266666666672</v>
      </c>
      <c r="S24" s="16">
        <f t="shared" si="10"/>
        <v>0.61230848910768321</v>
      </c>
    </row>
    <row r="25" spans="1:19" s="4" customFormat="1" x14ac:dyDescent="0.25">
      <c r="A25" s="1">
        <v>90</v>
      </c>
      <c r="B25" s="1">
        <v>0.27100000000000002</v>
      </c>
      <c r="C25" s="20">
        <v>0.27600000000000002</v>
      </c>
      <c r="D25" s="1">
        <v>0.27400000000000002</v>
      </c>
      <c r="E25" s="1">
        <v>0.25900000000000001</v>
      </c>
      <c r="F25" s="1">
        <v>0.26300000000000001</v>
      </c>
      <c r="G25" s="1">
        <v>0.25900000000000001</v>
      </c>
      <c r="H25" s="16">
        <f t="shared" si="2"/>
        <v>1.2000000000000011E-2</v>
      </c>
      <c r="I25" s="16">
        <f t="shared" si="3"/>
        <v>1.3000000000000012E-2</v>
      </c>
      <c r="J25" s="16">
        <f t="shared" si="4"/>
        <v>1.5000000000000013E-2</v>
      </c>
      <c r="K25" s="16">
        <f t="shared" si="7"/>
        <v>0.5711800000000018</v>
      </c>
      <c r="L25" s="16">
        <f t="shared" si="5"/>
        <v>0.73152000000000195</v>
      </c>
      <c r="M25" s="16">
        <f t="shared" si="6"/>
        <v>1.0522000000000022</v>
      </c>
      <c r="N25" s="16"/>
      <c r="O25" s="16">
        <f t="shared" si="8"/>
        <v>1.4279500000000045</v>
      </c>
      <c r="P25" s="16">
        <f t="shared" si="8"/>
        <v>1.8288000000000049</v>
      </c>
      <c r="Q25" s="16">
        <f t="shared" si="8"/>
        <v>2.6305000000000058</v>
      </c>
      <c r="R25" s="16">
        <f t="shared" si="9"/>
        <v>1.9624166666666716</v>
      </c>
      <c r="S25" s="16">
        <f t="shared" si="10"/>
        <v>0.61230848910768387</v>
      </c>
    </row>
    <row r="26" spans="1:19" s="9" customFormat="1" x14ac:dyDescent="0.25">
      <c r="A26" s="6"/>
      <c r="B26" s="6"/>
      <c r="C26" s="7"/>
      <c r="D26" s="6"/>
      <c r="E26" s="6"/>
      <c r="F26" s="6"/>
      <c r="G26" s="6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s="9" customFormat="1" x14ac:dyDescent="0.25">
      <c r="A27" s="6"/>
      <c r="B27" s="6"/>
      <c r="C27" s="7"/>
      <c r="D27" s="6"/>
      <c r="E27" s="6"/>
      <c r="F27" s="6"/>
      <c r="G27" s="6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s="9" customFormat="1" x14ac:dyDescent="0.25"/>
    <row r="29" spans="1:19" ht="16.2" x14ac:dyDescent="0.25">
      <c r="A29" s="4" t="s">
        <v>23</v>
      </c>
      <c r="B29" s="15" t="s">
        <v>30</v>
      </c>
    </row>
    <row r="30" spans="1:19" x14ac:dyDescent="0.25">
      <c r="A30" s="15">
        <v>0</v>
      </c>
      <c r="B30" s="4">
        <v>0</v>
      </c>
    </row>
    <row r="31" spans="1:19" x14ac:dyDescent="0.25">
      <c r="A31" s="15">
        <v>0.2</v>
      </c>
      <c r="B31" s="4"/>
    </row>
    <row r="32" spans="1:19" x14ac:dyDescent="0.25">
      <c r="A32" s="15">
        <v>0.4</v>
      </c>
      <c r="B32" s="4"/>
    </row>
    <row r="33" spans="1:25" x14ac:dyDescent="0.25">
      <c r="A33" s="16">
        <v>0.6</v>
      </c>
      <c r="B33" s="17">
        <v>0.26333366699999999</v>
      </c>
    </row>
    <row r="34" spans="1:25" x14ac:dyDescent="0.25">
      <c r="A34" s="16">
        <v>0.8</v>
      </c>
      <c r="B34" s="17">
        <v>0.32766699999999999</v>
      </c>
    </row>
    <row r="35" spans="1:25" x14ac:dyDescent="0.25">
      <c r="A35" s="16">
        <v>1</v>
      </c>
      <c r="B35" s="17">
        <v>0.44766699999999998</v>
      </c>
    </row>
    <row r="36" spans="1:25" x14ac:dyDescent="0.25">
      <c r="A36" s="15">
        <v>1.2</v>
      </c>
      <c r="B36" s="4"/>
    </row>
    <row r="37" spans="1:25" x14ac:dyDescent="0.25">
      <c r="A37" s="15">
        <v>1.4</v>
      </c>
      <c r="B37" s="4"/>
    </row>
    <row r="38" spans="1:25" x14ac:dyDescent="0.25">
      <c r="A38" s="16">
        <v>1.6</v>
      </c>
      <c r="B38" s="17">
        <v>0.73166699999999996</v>
      </c>
    </row>
    <row r="39" spans="1:25" x14ac:dyDescent="0.25">
      <c r="A39" s="16">
        <v>1.8</v>
      </c>
      <c r="B39" s="17">
        <v>0.80500033299999996</v>
      </c>
    </row>
    <row r="42" spans="1:25" s="4" customFormat="1" x14ac:dyDescent="0.25">
      <c r="B42" s="18" t="s">
        <v>16</v>
      </c>
      <c r="C42" s="18"/>
      <c r="D42" s="18"/>
      <c r="E42" s="18" t="s">
        <v>14</v>
      </c>
      <c r="F42" s="18"/>
      <c r="G42" s="18"/>
      <c r="H42" s="18" t="s">
        <v>31</v>
      </c>
      <c r="I42" s="18"/>
      <c r="J42" s="18"/>
      <c r="K42" s="18" t="s">
        <v>18</v>
      </c>
      <c r="L42" s="18"/>
      <c r="M42" s="18"/>
      <c r="N42" s="19" t="s">
        <v>21</v>
      </c>
      <c r="O42" s="18"/>
      <c r="P42" s="18"/>
      <c r="Q42" s="4" t="s">
        <v>6</v>
      </c>
      <c r="R42" s="4" t="s">
        <v>20</v>
      </c>
    </row>
    <row r="43" spans="1:25" s="4" customFormat="1" ht="16.2" x14ac:dyDescent="0.35">
      <c r="A43" s="4" t="s">
        <v>32</v>
      </c>
      <c r="B43" s="4" t="s">
        <v>33</v>
      </c>
      <c r="C43" s="4" t="s">
        <v>33</v>
      </c>
      <c r="D43" s="4" t="s">
        <v>33</v>
      </c>
      <c r="E43" s="4" t="s">
        <v>33</v>
      </c>
      <c r="F43" s="4" t="s">
        <v>33</v>
      </c>
      <c r="G43" s="4" t="s">
        <v>33</v>
      </c>
    </row>
    <row r="44" spans="1:25" s="4" customFormat="1" x14ac:dyDescent="0.25">
      <c r="A44" s="4">
        <v>10</v>
      </c>
      <c r="B44" s="4">
        <v>0.436</v>
      </c>
      <c r="C44" s="4">
        <v>0.42099999999999999</v>
      </c>
      <c r="D44" s="4">
        <v>0.42599999999999999</v>
      </c>
      <c r="E44" s="4">
        <v>0.47</v>
      </c>
      <c r="F44" s="4">
        <v>0.47399999999999998</v>
      </c>
      <c r="G44" s="4">
        <v>0.49099999999999999</v>
      </c>
      <c r="H44" s="17">
        <v>3.4000000000000002E-2</v>
      </c>
      <c r="I44" s="17">
        <v>5.2999999999999999E-2</v>
      </c>
      <c r="J44" s="17">
        <v>6.5000000000000002E-2</v>
      </c>
      <c r="K44" s="17">
        <v>0.17138050000000002</v>
      </c>
      <c r="L44" s="17">
        <v>0.1449841</v>
      </c>
      <c r="M44" s="17">
        <v>0.1031898</v>
      </c>
      <c r="N44" s="17">
        <v>1.7138050000000002</v>
      </c>
      <c r="O44" s="17">
        <v>1.4498410000000002</v>
      </c>
      <c r="P44" s="17">
        <v>1.031898</v>
      </c>
      <c r="Q44" s="17">
        <v>0.34383874640932222</v>
      </c>
      <c r="R44" s="17">
        <v>1.3985146666666666</v>
      </c>
    </row>
    <row r="45" spans="1:25" s="4" customFormat="1" x14ac:dyDescent="0.25">
      <c r="A45" s="4">
        <v>20</v>
      </c>
      <c r="B45" s="4">
        <v>0.45</v>
      </c>
      <c r="C45" s="4">
        <v>0.46</v>
      </c>
      <c r="D45" s="4">
        <v>0.45400000000000001</v>
      </c>
      <c r="E45" s="4">
        <v>0.55800000000000005</v>
      </c>
      <c r="F45" s="4">
        <v>0.55600000000000005</v>
      </c>
      <c r="G45" s="4">
        <v>0.55700000000000005</v>
      </c>
      <c r="H45" s="17">
        <v>0.108</v>
      </c>
      <c r="I45" s="17">
        <v>9.6000000000000002E-2</v>
      </c>
      <c r="J45" s="17">
        <v>0.10299999999999999</v>
      </c>
      <c r="K45" s="17">
        <v>0.2549691</v>
      </c>
      <c r="L45" s="17">
        <v>0.23957120000000001</v>
      </c>
      <c r="M45" s="17">
        <v>0.26596759999999997</v>
      </c>
      <c r="N45" s="17">
        <v>2.5496910000000002</v>
      </c>
      <c r="O45" s="17">
        <v>2.3957120000000001</v>
      </c>
      <c r="P45" s="17">
        <v>2.6596759999999997</v>
      </c>
      <c r="Q45" s="17">
        <v>0.13259161987219739</v>
      </c>
      <c r="R45" s="17">
        <v>2.5350263333333332</v>
      </c>
    </row>
    <row r="46" spans="1:25" s="4" customFormat="1" x14ac:dyDescent="0.25">
      <c r="A46" s="4">
        <v>30</v>
      </c>
      <c r="B46" s="4">
        <v>0.26400000000000001</v>
      </c>
      <c r="C46" s="4">
        <v>0.26</v>
      </c>
      <c r="D46" s="4">
        <v>0.25700000000000001</v>
      </c>
      <c r="E46" s="4">
        <v>0.59899999999999998</v>
      </c>
      <c r="F46" s="4">
        <v>0.59199999999999997</v>
      </c>
      <c r="G46" s="4">
        <v>0.61099999999999999</v>
      </c>
      <c r="H46" s="17">
        <v>0.33500000000000002</v>
      </c>
      <c r="I46" s="17">
        <v>0.33200000000000002</v>
      </c>
      <c r="J46" s="17">
        <v>0.35399999999999998</v>
      </c>
      <c r="K46" s="17">
        <v>0.80709379999999997</v>
      </c>
      <c r="L46" s="17">
        <v>0.75870040000000005</v>
      </c>
      <c r="M46" s="17">
        <v>0.76529950000000002</v>
      </c>
      <c r="N46" s="17">
        <v>8.0709379999999999</v>
      </c>
      <c r="O46" s="17">
        <v>7.5870040000000003</v>
      </c>
      <c r="P46" s="17">
        <v>7.6529950000000007</v>
      </c>
      <c r="Q46" s="17">
        <v>0.26243198473953816</v>
      </c>
      <c r="R46" s="17">
        <v>7.7703123333333339</v>
      </c>
      <c r="Y46" s="4" t="s">
        <v>2</v>
      </c>
    </row>
    <row r="47" spans="1:25" s="4" customFormat="1" x14ac:dyDescent="0.25">
      <c r="A47" s="4">
        <v>40</v>
      </c>
      <c r="B47" s="4">
        <v>0.57299999999999995</v>
      </c>
      <c r="C47" s="4">
        <v>0.54900000000000004</v>
      </c>
      <c r="D47" s="4">
        <v>0.56100000000000005</v>
      </c>
      <c r="E47" s="4">
        <v>0.76900000000000002</v>
      </c>
      <c r="F47" s="4">
        <v>0.73899999999999999</v>
      </c>
      <c r="G47" s="4">
        <v>0.77900000000000003</v>
      </c>
      <c r="H47" s="17">
        <v>0.19600000000000001</v>
      </c>
      <c r="I47" s="17">
        <v>0.19</v>
      </c>
      <c r="J47" s="17">
        <v>0.218</v>
      </c>
      <c r="K47" s="17">
        <v>0.50793460000000001</v>
      </c>
      <c r="L47" s="17">
        <v>0.44634299999999999</v>
      </c>
      <c r="M47" s="17">
        <v>0.45954119999999998</v>
      </c>
      <c r="N47" s="17">
        <v>5.0793460000000001</v>
      </c>
      <c r="O47" s="17">
        <v>4.4634299999999998</v>
      </c>
      <c r="P47" s="17">
        <v>4.5954119999999996</v>
      </c>
      <c r="Q47" s="17">
        <v>0.32428482432783295</v>
      </c>
      <c r="R47" s="17">
        <v>4.7127293333333329</v>
      </c>
    </row>
    <row r="48" spans="1:25" s="4" customFormat="1" x14ac:dyDescent="0.25">
      <c r="A48" s="4">
        <v>50</v>
      </c>
      <c r="B48" s="4">
        <v>0.51100000000000001</v>
      </c>
      <c r="C48" s="4">
        <v>0.51</v>
      </c>
      <c r="D48" s="4">
        <v>0.505</v>
      </c>
      <c r="E48" s="4">
        <v>0.67100000000000004</v>
      </c>
      <c r="F48" s="4">
        <v>0.65300000000000002</v>
      </c>
      <c r="G48" s="4">
        <v>0.71399999999999997</v>
      </c>
      <c r="H48" s="17">
        <v>0.16</v>
      </c>
      <c r="I48" s="17">
        <v>0.14299999999999999</v>
      </c>
      <c r="J48" s="17">
        <v>0.20899999999999999</v>
      </c>
      <c r="K48" s="17">
        <v>0.48813729999999994</v>
      </c>
      <c r="L48" s="17">
        <v>0.34295709999999996</v>
      </c>
      <c r="M48" s="17">
        <v>0.38035199999999997</v>
      </c>
      <c r="N48" s="17">
        <v>4.8813729999999991</v>
      </c>
      <c r="O48" s="17">
        <v>3.4295709999999997</v>
      </c>
      <c r="P48" s="17">
        <v>3.8035199999999998</v>
      </c>
      <c r="Q48" s="17">
        <v>0.75380523472733807</v>
      </c>
      <c r="R48" s="17">
        <v>4.0381546666666663</v>
      </c>
    </row>
    <row r="49" spans="1:18" s="4" customFormat="1" x14ac:dyDescent="0.25">
      <c r="A49" s="4">
        <v>60</v>
      </c>
      <c r="B49" s="4">
        <v>0.38400000000000001</v>
      </c>
      <c r="C49" s="4">
        <v>0.39</v>
      </c>
      <c r="D49" s="4">
        <v>0.39200000000000002</v>
      </c>
      <c r="E49" s="4">
        <v>0.33</v>
      </c>
      <c r="F49" s="4">
        <v>0.32400000000000001</v>
      </c>
      <c r="G49" s="4">
        <v>0.313</v>
      </c>
      <c r="H49" s="17">
        <v>5.3999999999999999E-2</v>
      </c>
      <c r="I49" s="17">
        <v>6.6000000000000003E-2</v>
      </c>
      <c r="J49" s="17">
        <v>7.9000000000000001E-2</v>
      </c>
      <c r="K49" s="17">
        <v>0.2021763</v>
      </c>
      <c r="L49" s="17">
        <v>0.17358020000000002</v>
      </c>
      <c r="M49" s="17">
        <v>0.1471838</v>
      </c>
      <c r="N49" s="17">
        <v>2.021763</v>
      </c>
      <c r="O49" s="17">
        <v>1.7358020000000001</v>
      </c>
      <c r="P49" s="17">
        <v>1.471838</v>
      </c>
      <c r="Q49" s="17">
        <v>0.27503581355949724</v>
      </c>
      <c r="R49" s="17">
        <v>1.7431343333333331</v>
      </c>
    </row>
    <row r="50" spans="1:18" s="4" customFormat="1" x14ac:dyDescent="0.25">
      <c r="A50" s="4">
        <v>70</v>
      </c>
      <c r="B50" s="4">
        <v>0.39300000000000002</v>
      </c>
      <c r="C50" s="4">
        <v>0.40200000000000002</v>
      </c>
      <c r="D50" s="4">
        <v>0.40500000000000003</v>
      </c>
      <c r="E50" s="4">
        <v>0.42099999999999999</v>
      </c>
      <c r="F50" s="4">
        <v>0.46800000000000003</v>
      </c>
      <c r="G50" s="4">
        <v>0.44400000000000001</v>
      </c>
      <c r="H50" s="17">
        <v>2.8000000000000001E-2</v>
      </c>
      <c r="I50" s="17">
        <v>6.6000000000000003E-2</v>
      </c>
      <c r="J50" s="17">
        <v>3.9E-2</v>
      </c>
      <c r="K50" s="17">
        <v>0.11418829999999999</v>
      </c>
      <c r="L50" s="17">
        <v>0.17358020000000002</v>
      </c>
      <c r="M50" s="17">
        <v>8.9991600000000005E-2</v>
      </c>
      <c r="N50" s="17">
        <v>1.141883</v>
      </c>
      <c r="O50" s="17">
        <v>1.7358020000000001</v>
      </c>
      <c r="P50" s="17">
        <v>0.89991600000000005</v>
      </c>
      <c r="Q50" s="17">
        <v>0.43011494832699448</v>
      </c>
      <c r="R50" s="17">
        <v>1.2592003333333335</v>
      </c>
    </row>
    <row r="51" spans="1:18" s="4" customFormat="1" x14ac:dyDescent="0.25">
      <c r="A51" s="4">
        <v>80</v>
      </c>
      <c r="B51" s="4">
        <v>0.50800000000000001</v>
      </c>
      <c r="C51" s="4">
        <v>0.501</v>
      </c>
      <c r="D51" s="4">
        <v>0.50700000000000001</v>
      </c>
      <c r="E51" s="4">
        <v>0.54800000000000004</v>
      </c>
      <c r="F51" s="4">
        <v>0.54200000000000004</v>
      </c>
      <c r="G51" s="4">
        <v>0.501</v>
      </c>
      <c r="H51" s="17">
        <v>0.04</v>
      </c>
      <c r="I51" s="17">
        <v>4.1000000000000002E-2</v>
      </c>
      <c r="J51" s="17">
        <v>-6.0000000000000097E-3</v>
      </c>
      <c r="K51" s="17">
        <v>1.5201799999999981E-2</v>
      </c>
      <c r="L51" s="17">
        <v>0.11858770000000002</v>
      </c>
      <c r="M51" s="17">
        <v>0.11638799999999999</v>
      </c>
      <c r="N51" s="17">
        <v>0.15201799999999982</v>
      </c>
      <c r="O51" s="17">
        <v>1.1858770000000001</v>
      </c>
      <c r="P51" s="17">
        <v>1.1638799999999998</v>
      </c>
      <c r="Q51" s="17">
        <v>0.59065119528279997</v>
      </c>
      <c r="R51" s="17">
        <v>0.83392499999999981</v>
      </c>
    </row>
    <row r="52" spans="1:18" s="4" customFormat="1" x14ac:dyDescent="0.25">
      <c r="A52" s="4">
        <v>90</v>
      </c>
      <c r="B52" s="4">
        <v>0.17</v>
      </c>
      <c r="C52" s="4">
        <v>0.17100000000000001</v>
      </c>
      <c r="D52" s="4">
        <v>0.17199999999999999</v>
      </c>
      <c r="E52" s="4">
        <v>0.193</v>
      </c>
      <c r="F52" s="4">
        <v>0.19500000000000001</v>
      </c>
      <c r="G52" s="4">
        <v>0.182</v>
      </c>
      <c r="H52" s="17">
        <v>2.3E-2</v>
      </c>
      <c r="I52" s="17">
        <v>2.4E-2</v>
      </c>
      <c r="J52" s="17">
        <v>0.01</v>
      </c>
      <c r="K52" s="17">
        <v>5.0396999999999997E-2</v>
      </c>
      <c r="L52" s="17">
        <v>8.1192800000000009E-2</v>
      </c>
      <c r="M52" s="17">
        <v>7.8993100000000011E-2</v>
      </c>
      <c r="N52" s="17">
        <v>0.50397000000000003</v>
      </c>
      <c r="O52" s="17">
        <v>0.81192800000000009</v>
      </c>
      <c r="P52" s="17">
        <v>0.78993100000000016</v>
      </c>
      <c r="Q52" s="17">
        <v>0.17180206212091859</v>
      </c>
      <c r="R52" s="17">
        <v>0.70194300000000009</v>
      </c>
    </row>
  </sheetData>
  <mergeCells count="11">
    <mergeCell ref="N42:P42"/>
    <mergeCell ref="B1:D1"/>
    <mergeCell ref="B15:D15"/>
    <mergeCell ref="E15:G15"/>
    <mergeCell ref="H15:J15"/>
    <mergeCell ref="O15:Q15"/>
    <mergeCell ref="K15:M15"/>
    <mergeCell ref="H42:J42"/>
    <mergeCell ref="K42:M42"/>
    <mergeCell ref="E42:G42"/>
    <mergeCell ref="B42:D42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415F8-7123-4B03-B0B8-FDCCF17C0012}">
  <dimension ref="A1:I7"/>
  <sheetViews>
    <sheetView workbookViewId="0">
      <selection activeCell="C18" sqref="C18"/>
    </sheetView>
  </sheetViews>
  <sheetFormatPr defaultRowHeight="13.8" x14ac:dyDescent="0.25"/>
  <cols>
    <col min="1" max="1" width="45" bestFit="1" customWidth="1"/>
    <col min="2" max="4" width="20.44140625" bestFit="1" customWidth="1"/>
    <col min="5" max="7" width="17.109375" bestFit="1" customWidth="1"/>
    <col min="8" max="9" width="12.77734375" bestFit="1" customWidth="1"/>
  </cols>
  <sheetData>
    <row r="1" spans="1:9" x14ac:dyDescent="0.25">
      <c r="A1" s="1" t="s">
        <v>5</v>
      </c>
      <c r="B1" s="1" t="s">
        <v>4</v>
      </c>
      <c r="C1" s="1" t="s">
        <v>4</v>
      </c>
      <c r="D1" s="1" t="s">
        <v>4</v>
      </c>
      <c r="E1" s="1" t="s">
        <v>3</v>
      </c>
      <c r="F1" s="1" t="s">
        <v>3</v>
      </c>
      <c r="G1" s="1" t="s">
        <v>3</v>
      </c>
      <c r="H1" s="10" t="s">
        <v>1</v>
      </c>
      <c r="I1" s="10" t="s">
        <v>0</v>
      </c>
    </row>
    <row r="2" spans="1:9" x14ac:dyDescent="0.25">
      <c r="A2" s="2">
        <v>0</v>
      </c>
      <c r="B2" s="2">
        <v>5.4</v>
      </c>
      <c r="C2" s="2">
        <v>5.5</v>
      </c>
      <c r="D2" s="2">
        <v>5.6</v>
      </c>
      <c r="E2" s="1"/>
      <c r="F2" s="1"/>
      <c r="G2" s="1"/>
      <c r="H2" s="10"/>
      <c r="I2" s="10"/>
    </row>
    <row r="3" spans="1:9" x14ac:dyDescent="0.25">
      <c r="A3" s="1">
        <v>25</v>
      </c>
      <c r="B3" s="1">
        <v>5.2</v>
      </c>
      <c r="C3" s="1">
        <v>5.2</v>
      </c>
      <c r="D3" s="1">
        <v>5.4</v>
      </c>
      <c r="E3" s="1">
        <v>3.703703703703707E-2</v>
      </c>
      <c r="F3" s="1">
        <v>5.4545454545454515E-2</v>
      </c>
      <c r="G3" s="1">
        <v>3.5714285714285587E-2</v>
      </c>
      <c r="H3" s="10">
        <v>4.2432259098925729E-2</v>
      </c>
      <c r="I3" s="10">
        <v>1.0511162909488857E-2</v>
      </c>
    </row>
    <row r="4" spans="1:9" x14ac:dyDescent="0.25">
      <c r="A4" s="1">
        <v>50</v>
      </c>
      <c r="B4" s="1">
        <v>5</v>
      </c>
      <c r="C4" s="1">
        <v>4.9000000000000004</v>
      </c>
      <c r="D4" s="1">
        <v>4.95</v>
      </c>
      <c r="E4" s="1">
        <v>7.4074074074074139E-2</v>
      </c>
      <c r="F4" s="1">
        <v>0.10909090909090903</v>
      </c>
      <c r="G4" s="1">
        <v>0.11607142857142848</v>
      </c>
      <c r="H4" s="10">
        <v>9.9745470578803883E-2</v>
      </c>
      <c r="I4" s="10">
        <v>2.2504385393335363E-2</v>
      </c>
    </row>
    <row r="5" spans="1:9" x14ac:dyDescent="0.25">
      <c r="A5" s="1">
        <v>100</v>
      </c>
      <c r="B5" s="1">
        <v>4.8</v>
      </c>
      <c r="C5" s="1">
        <v>4.7</v>
      </c>
      <c r="D5" s="1">
        <v>4.8499999999999996</v>
      </c>
      <c r="E5" s="1">
        <v>0.1111111111111112</v>
      </c>
      <c r="F5" s="1">
        <v>0.14545454545454542</v>
      </c>
      <c r="G5" s="1">
        <v>0.13392857142857142</v>
      </c>
      <c r="H5" s="10">
        <v>0.13016474266474268</v>
      </c>
      <c r="I5" s="10">
        <v>1.7478348773497181E-2</v>
      </c>
    </row>
    <row r="6" spans="1:9" x14ac:dyDescent="0.25">
      <c r="A6" s="1">
        <v>200</v>
      </c>
      <c r="B6" s="1">
        <v>4.5999999999999996</v>
      </c>
      <c r="C6" s="1">
        <v>4.5</v>
      </c>
      <c r="D6" s="1">
        <v>4.7</v>
      </c>
      <c r="E6" s="1">
        <v>0.14814814814814828</v>
      </c>
      <c r="F6" s="1">
        <v>0.18181818181818182</v>
      </c>
      <c r="G6" s="1">
        <v>0.16071428571428564</v>
      </c>
      <c r="H6" s="10">
        <v>0.16356020522687192</v>
      </c>
      <c r="I6" s="10">
        <v>1.701447134763192E-2</v>
      </c>
    </row>
    <row r="7" spans="1:9" x14ac:dyDescent="0.25">
      <c r="A7" s="1">
        <v>400</v>
      </c>
      <c r="B7" s="1">
        <v>3.5</v>
      </c>
      <c r="C7" s="1">
        <v>3.4</v>
      </c>
      <c r="D7" s="1">
        <v>3.5</v>
      </c>
      <c r="E7" s="1">
        <v>0.35185185185185192</v>
      </c>
      <c r="F7" s="1">
        <v>0.38181818181818183</v>
      </c>
      <c r="G7" s="1">
        <v>0.37499999999999994</v>
      </c>
      <c r="H7" s="10">
        <v>0.36955667789001123</v>
      </c>
      <c r="I7" s="10">
        <v>1.570724513107119E-2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4E74C-4F7E-4ED1-A26E-D4D56F78786B}">
  <dimension ref="A1:E37"/>
  <sheetViews>
    <sheetView workbookViewId="0">
      <selection activeCell="C15" sqref="C15"/>
    </sheetView>
  </sheetViews>
  <sheetFormatPr defaultRowHeight="13.8" x14ac:dyDescent="0.25"/>
  <cols>
    <col min="1" max="1" width="31.109375" bestFit="1" customWidth="1"/>
    <col min="2" max="2" width="35.109375" bestFit="1" customWidth="1"/>
    <col min="3" max="3" width="28" bestFit="1" customWidth="1"/>
    <col min="4" max="4" width="11.109375" bestFit="1" customWidth="1"/>
    <col min="5" max="6" width="14.109375" bestFit="1" customWidth="1"/>
  </cols>
  <sheetData>
    <row r="1" spans="1:5" x14ac:dyDescent="0.25">
      <c r="A1" s="14" t="s">
        <v>26</v>
      </c>
      <c r="B1" s="14"/>
      <c r="C1" s="1"/>
    </row>
    <row r="2" spans="1:5" x14ac:dyDescent="0.25">
      <c r="A2" s="1" t="s">
        <v>24</v>
      </c>
      <c r="B2" s="1" t="s">
        <v>25</v>
      </c>
      <c r="C2" s="1" t="s">
        <v>28</v>
      </c>
      <c r="D2" s="1" t="s">
        <v>1</v>
      </c>
      <c r="E2" s="1" t="s">
        <v>0</v>
      </c>
    </row>
    <row r="3" spans="1:5" x14ac:dyDescent="0.25">
      <c r="A3" s="1">
        <v>108</v>
      </c>
      <c r="B3" s="1">
        <v>13</v>
      </c>
      <c r="C3" s="1">
        <f>(A3/(A3+B3))*100</f>
        <v>89.256198347107443</v>
      </c>
      <c r="D3">
        <f>AVERAGE(C3:C5)</f>
        <v>87.487576508847056</v>
      </c>
      <c r="E3">
        <f>STDEV(C3:C5)</f>
        <v>2.1547384914812557</v>
      </c>
    </row>
    <row r="4" spans="1:5" x14ac:dyDescent="0.25">
      <c r="A4" s="1">
        <v>97</v>
      </c>
      <c r="B4" s="1">
        <v>17</v>
      </c>
      <c r="C4" s="1">
        <f t="shared" ref="C4:C5" si="0">(A4/(A4+B4))*100</f>
        <v>85.087719298245617</v>
      </c>
    </row>
    <row r="5" spans="1:5" x14ac:dyDescent="0.25">
      <c r="A5" s="1">
        <v>89</v>
      </c>
      <c r="B5" s="1">
        <v>12</v>
      </c>
      <c r="C5" s="1">
        <f t="shared" si="0"/>
        <v>88.118811881188122</v>
      </c>
    </row>
    <row r="6" spans="1:5" x14ac:dyDescent="0.25">
      <c r="A6" s="14" t="s">
        <v>27</v>
      </c>
      <c r="B6" s="14"/>
      <c r="C6" s="1"/>
    </row>
    <row r="7" spans="1:5" x14ac:dyDescent="0.25">
      <c r="A7" s="1" t="s">
        <v>24</v>
      </c>
      <c r="B7" s="1" t="s">
        <v>25</v>
      </c>
      <c r="C7" s="1" t="s">
        <v>28</v>
      </c>
      <c r="D7" s="1" t="s">
        <v>1</v>
      </c>
      <c r="E7" s="1" t="s">
        <v>0</v>
      </c>
    </row>
    <row r="8" spans="1:5" x14ac:dyDescent="0.25">
      <c r="A8" s="1">
        <v>13</v>
      </c>
      <c r="B8" s="1">
        <v>110</v>
      </c>
      <c r="C8" s="1">
        <f>(A8/(A8+B8))*100</f>
        <v>10.569105691056912</v>
      </c>
      <c r="D8">
        <f>AVERAGE(C8:C10)</f>
        <v>9.740085506808521</v>
      </c>
      <c r="E8">
        <f>STDEV(C8:C10)</f>
        <v>0.8291073147044139</v>
      </c>
    </row>
    <row r="9" spans="1:5" x14ac:dyDescent="0.25">
      <c r="A9" s="1">
        <v>9</v>
      </c>
      <c r="B9" s="1">
        <v>92</v>
      </c>
      <c r="C9" s="1">
        <f t="shared" ref="C9:C10" si="1">(A9/(A9+B9))*100</f>
        <v>8.9108910891089099</v>
      </c>
    </row>
    <row r="10" spans="1:5" x14ac:dyDescent="0.25">
      <c r="A10" s="1">
        <v>15</v>
      </c>
      <c r="B10" s="1">
        <v>139</v>
      </c>
      <c r="C10" s="1">
        <f t="shared" si="1"/>
        <v>9.7402597402597415</v>
      </c>
    </row>
    <row r="11" spans="1:5" s="11" customFormat="1" x14ac:dyDescent="0.25"/>
    <row r="12" spans="1:5" s="11" customFormat="1" x14ac:dyDescent="0.25"/>
    <row r="13" spans="1:5" s="11" customFormat="1" x14ac:dyDescent="0.25"/>
    <row r="14" spans="1:5" x14ac:dyDescent="0.25">
      <c r="A14" s="12" t="s">
        <v>29</v>
      </c>
      <c r="B14" s="12" t="s">
        <v>26</v>
      </c>
      <c r="C14" s="12" t="s">
        <v>27</v>
      </c>
    </row>
    <row r="15" spans="1:5" x14ac:dyDescent="0.25">
      <c r="A15" s="12"/>
      <c r="B15" s="12">
        <v>66.7</v>
      </c>
      <c r="C15" s="12">
        <v>13.3</v>
      </c>
    </row>
    <row r="16" spans="1:5" x14ac:dyDescent="0.25">
      <c r="A16" s="12"/>
      <c r="B16" s="12">
        <v>60.1</v>
      </c>
      <c r="C16" s="12">
        <v>13.35</v>
      </c>
    </row>
    <row r="17" spans="1:3" x14ac:dyDescent="0.25">
      <c r="A17" s="12"/>
      <c r="B17" s="12">
        <v>46.7</v>
      </c>
      <c r="C17" s="12">
        <v>9.4</v>
      </c>
    </row>
    <row r="18" spans="1:3" x14ac:dyDescent="0.25">
      <c r="A18" s="12"/>
      <c r="B18" s="12">
        <v>56.2</v>
      </c>
      <c r="C18" s="12">
        <v>17.3</v>
      </c>
    </row>
    <row r="19" spans="1:3" x14ac:dyDescent="0.25">
      <c r="A19" s="12"/>
      <c r="B19" s="12">
        <v>48.1</v>
      </c>
      <c r="C19" s="12">
        <v>6.7</v>
      </c>
    </row>
    <row r="20" spans="1:3" x14ac:dyDescent="0.25">
      <c r="A20" s="12"/>
      <c r="B20" s="12">
        <v>60.3</v>
      </c>
      <c r="C20" s="12">
        <v>17.2</v>
      </c>
    </row>
    <row r="21" spans="1:3" x14ac:dyDescent="0.25">
      <c r="A21" s="12"/>
      <c r="B21" s="12">
        <v>49.3</v>
      </c>
      <c r="C21" s="12">
        <v>20.6</v>
      </c>
    </row>
    <row r="22" spans="1:3" x14ac:dyDescent="0.25">
      <c r="A22" s="12"/>
      <c r="B22" s="12">
        <v>130.69999999999999</v>
      </c>
      <c r="C22" s="12">
        <v>14.4</v>
      </c>
    </row>
    <row r="23" spans="1:3" x14ac:dyDescent="0.25">
      <c r="A23" s="12"/>
      <c r="B23" s="12">
        <v>42.7</v>
      </c>
      <c r="C23" s="12">
        <v>9.6</v>
      </c>
    </row>
    <row r="24" spans="1:3" x14ac:dyDescent="0.25">
      <c r="A24" s="12"/>
      <c r="B24" s="12">
        <v>76.2</v>
      </c>
      <c r="C24" s="12">
        <v>9.3000000000000007</v>
      </c>
    </row>
    <row r="25" spans="1:3" x14ac:dyDescent="0.25">
      <c r="A25" s="12"/>
      <c r="B25" s="12">
        <v>93.3</v>
      </c>
      <c r="C25" s="12">
        <v>18.8</v>
      </c>
    </row>
    <row r="26" spans="1:3" x14ac:dyDescent="0.25">
      <c r="A26" s="12"/>
      <c r="B26" s="12">
        <v>66.7</v>
      </c>
      <c r="C26" s="12">
        <v>8.3000000000000007</v>
      </c>
    </row>
    <row r="27" spans="1:3" x14ac:dyDescent="0.25">
      <c r="A27" s="12"/>
      <c r="B27" s="12">
        <v>112.1</v>
      </c>
      <c r="C27" s="12">
        <v>16.100000000000001</v>
      </c>
    </row>
    <row r="28" spans="1:3" x14ac:dyDescent="0.25">
      <c r="A28" s="12"/>
      <c r="B28" s="12">
        <v>73.3</v>
      </c>
      <c r="C28" s="12">
        <v>20.2</v>
      </c>
    </row>
    <row r="29" spans="1:3" x14ac:dyDescent="0.25">
      <c r="A29" s="12"/>
      <c r="B29" s="12">
        <v>74.7</v>
      </c>
      <c r="C29" s="12">
        <v>16.3</v>
      </c>
    </row>
    <row r="30" spans="1:3" x14ac:dyDescent="0.25">
      <c r="A30" s="12"/>
      <c r="B30" s="12">
        <v>73.3</v>
      </c>
      <c r="C30" s="12">
        <v>12.1</v>
      </c>
    </row>
    <row r="31" spans="1:3" x14ac:dyDescent="0.25">
      <c r="A31" s="12"/>
      <c r="B31" s="12">
        <v>53.3</v>
      </c>
      <c r="C31" s="12">
        <v>20</v>
      </c>
    </row>
    <row r="32" spans="1:3" x14ac:dyDescent="0.25">
      <c r="A32" s="12"/>
      <c r="B32" s="12">
        <v>53.4</v>
      </c>
      <c r="C32" s="12">
        <v>20.6</v>
      </c>
    </row>
    <row r="33" spans="1:3" x14ac:dyDescent="0.25">
      <c r="A33" s="12"/>
      <c r="B33" s="12">
        <v>76.599999999999994</v>
      </c>
      <c r="C33" s="12">
        <v>13.3</v>
      </c>
    </row>
    <row r="34" spans="1:3" x14ac:dyDescent="0.25">
      <c r="A34" s="12"/>
      <c r="B34" s="12">
        <v>46.7</v>
      </c>
      <c r="C34" s="12">
        <v>9.5</v>
      </c>
    </row>
    <row r="35" spans="1:3" x14ac:dyDescent="0.25">
      <c r="A35" s="13" t="s">
        <v>1</v>
      </c>
      <c r="B35" s="13">
        <f>AVERAGE(B15:B34)</f>
        <v>68.02000000000001</v>
      </c>
      <c r="C35" s="13">
        <f>AVERAGE(C15:C34)</f>
        <v>14.317500000000001</v>
      </c>
    </row>
    <row r="36" spans="1:3" x14ac:dyDescent="0.25">
      <c r="A36" s="13" t="s">
        <v>0</v>
      </c>
      <c r="B36" s="13">
        <f>STDEV(B15:B35)</f>
        <v>22.073957506527893</v>
      </c>
      <c r="C36" s="13">
        <f>STDEV(C15:C35)</f>
        <v>4.4001498554026552</v>
      </c>
    </row>
    <row r="37" spans="1:3" x14ac:dyDescent="0.25">
      <c r="A37" s="5"/>
      <c r="B37" s="5"/>
      <c r="C37" s="5"/>
    </row>
  </sheetData>
  <mergeCells count="2">
    <mergeCell ref="A1:B1"/>
    <mergeCell ref="A6:B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6A</vt:lpstr>
      <vt:lpstr>Figure 6B</vt:lpstr>
      <vt:lpstr>Figure 6C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weiqiang long</cp:lastModifiedBy>
  <dcterms:created xsi:type="dcterms:W3CDTF">2015-06-05T18:19:34Z</dcterms:created>
  <dcterms:modified xsi:type="dcterms:W3CDTF">2023-09-05T15:02:20Z</dcterms:modified>
</cp:coreProperties>
</file>