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1" sheetId="1" r:id="rId1"/>
  </sheets>
  <calcPr calcId="144525"/>
</workbook>
</file>

<file path=xl/sharedStrings.xml><?xml version="1.0" encoding="utf-8"?>
<sst xmlns="http://schemas.openxmlformats.org/spreadsheetml/2006/main" count="1646" uniqueCount="899">
  <si>
    <t>Publication Type</t>
  </si>
  <si>
    <t>Authors</t>
  </si>
  <si>
    <t>Book Editors</t>
  </si>
  <si>
    <t>Author Full Names</t>
  </si>
  <si>
    <t>Group Authors</t>
  </si>
  <si>
    <t>Article Title</t>
  </si>
  <si>
    <t>Source Title</t>
  </si>
  <si>
    <t>Book Series Title</t>
  </si>
  <si>
    <t>Language</t>
  </si>
  <si>
    <t>Document Type</t>
  </si>
  <si>
    <t>Author Keywords</t>
  </si>
  <si>
    <t>Keywords Plus</t>
  </si>
  <si>
    <t>Abstract</t>
  </si>
  <si>
    <t>Addresses</t>
  </si>
  <si>
    <t>Affiliations</t>
  </si>
  <si>
    <t>Reprint Addresses</t>
  </si>
  <si>
    <t>Email Addresses</t>
  </si>
  <si>
    <t>Researcher Ids</t>
  </si>
  <si>
    <t>ORCIDs</t>
  </si>
  <si>
    <t>Funding Orgs</t>
  </si>
  <si>
    <t>Funding Name Preferred</t>
  </si>
  <si>
    <t>Funding Text</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</si>
  <si>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</si>
  <si>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</si>
  <si>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</si>
  <si>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</si>
  <si>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</si>
  <si>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</si>
  <si>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</si>
  <si>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</si>
  <si>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</si>
  <si>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</si>
  <si>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</si>
  <si>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</si>
  <si>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</si>
  <si>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</si>
  <si>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</si>
  <si>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</si>
  <si>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</si>
  <si>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</si>
  <si>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</si>
  <si>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</si>
  <si>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Start Page</t>
  </si>
  <si>
    <t>End Page</t>
  </si>
  <si>
    <t>Article Number</t>
  </si>
  <si>
    <t>DOI</t>
  </si>
  <si>
    <t>DOI Link</t>
  </si>
  <si>
    <t>Early Access Date</t>
  </si>
  <si>
    <t>Number of Pages</t>
  </si>
  <si>
    <t>WoS Categories</t>
  </si>
  <si>
    <t>Web of Science Index</t>
  </si>
  <si>
    <t>Research Areas</t>
  </si>
  <si>
    <t>IDS Number</t>
  </si>
  <si>
    <t>Pubmed Id</t>
  </si>
  <si>
    <t>Open Access Designations</t>
  </si>
  <si>
    <t>Highly Cited Status</t>
  </si>
  <si>
    <t>Hot Paper Status</t>
  </si>
  <si>
    <t>Date of Export</t>
  </si>
  <si>
    <t>UT (Unique WOS ID)</t>
  </si>
  <si>
    <t>Web of Science Record</t>
  </si>
  <si>
    <t>J</t>
  </si>
  <si>
    <t>Marin, S; Ramos, AJ; Cano-Sancho, G; Sanchis, V</t>
  </si>
  <si>
    <t/>
  </si>
  <si>
    <t>Marin, S.; Ramos, A. J.; Cano-Sancho, G.; Sanchis, V.</t>
  </si>
  <si>
    <t>Mycotoxins: Occurrence, toxicology, and exposure assessment</t>
  </si>
  <si>
    <t>FOOD AND CHEMICAL TOXICOLOGY</t>
  </si>
  <si>
    <t>English</t>
  </si>
  <si>
    <t>Review</t>
  </si>
  <si>
    <t>Mycotoxins; Food; Occurrence; Toxicology; Exposure</t>
  </si>
  <si>
    <t>EUKARYOTIC PROTEIN-SYNTHESIS; HEALTH-RISK ASSESSMENT; NEURAL-TUBE DEFECTS; DIETARY EXPOSURE; OCHRATOXIN-A; FUSARIUM MYCOTOXINS; CATALONIA SPAIN; AFLATOXIN B-1; URINARY DEOXYNIVALENOL; ESTROGENIC MYCOTOXIN</t>
  </si>
  <si>
    <t>Mycotoxins are abiotic hazards produced by certain fungi that can grow on a variety of crops. Consequently, their prevalence in plant raw materials may be relatively high. The concentration of mycotoxins in finished products is usually lower than in raw materials. In this review, occurrence and toxicology of the main mycotoxins are summarised. Furthermore, methodological approaches for exposure assessment are described. Existing exposure assessments, both through contamination and consumption data and biomarkers of exposure, for the main mycotoxins are also discussed. (C) 2013 Elsevier Ltd. All rights reserved.</t>
  </si>
  <si>
    <t>[Marin, S.; Ramos, A. J.; Cano-Sancho, G.; Sanchis, V.] Univ Lleida, Agrotecnio Ctr, UTPV XaRTA, Dept Food Technol, Lleida 25198, Spain</t>
  </si>
  <si>
    <t>Universitat de Lleida</t>
  </si>
  <si>
    <t>Sanchis, V (通讯作者)，Univ Lleida, Agrotecnio Ctr, UTPV XaRTA, Dept Food Technol, Rovira Roure 191, Lleida 25198, Spain.</t>
  </si>
  <si>
    <t>vsanchis@tecal.udl.cat</t>
  </si>
  <si>
    <t>Marin, Sonia/G-1013-2012; sanchis, vicente/B-3752-2011; Marín, Sonia/B-8295-2011; Ramos, Antonio J./B-3934-2011</t>
  </si>
  <si>
    <t>Marin, Sonia/0000-0002-0714-6155; sanchis, vicente/0000-0001-9889-8098; Marín, Sonia/0000-0002-0714-6155; Ramos, Antonio J./0000-0002-2830-8299; Cano-Sancho, German/0000-0003-4111-4007</t>
  </si>
  <si>
    <t>Spanish government [AGL2010-22182-C04-04, AGL2011-24862]; Catalonian Food Safety Agency of the 'Generalitat de Catalunya' Health Department; European Union [MYCORED KBBE-2007-2-5-05]</t>
  </si>
  <si>
    <t>Spanish government(Spanish Government); Catalonian Food Safety Agency of the 'Generalitat de Catalunya' Health Department; European Union(European CommissionSpanish Government)</t>
  </si>
  <si>
    <t>The authors are grateful to the Spanish government (projects AGL2010-22182-C04-04 and AGL2011-24862), the Catalonian Food Safety Agency of the 'Generalitat de Catalunya' Health Department, and the European Union (MYCORED KBBE-2007-2-5-05 project) for funding.</t>
  </si>
  <si>
    <t>PERGAMON-ELSEVIER SCIENCE LTD</t>
  </si>
  <si>
    <t>OXFORD</t>
  </si>
  <si>
    <t>THE BOULEVARD, LANGFORD LANE, KIDLINGTON, OXFORD OX5 1GB, ENGLAND</t>
  </si>
  <si>
    <t>0278-6915</t>
  </si>
  <si>
    <t>1873-6351</t>
  </si>
  <si>
    <t>FOOD CHEM TOXICOL</t>
  </si>
  <si>
    <t>Food Chem. Toxicol.</t>
  </si>
  <si>
    <t>OCT</t>
  </si>
  <si>
    <t>10.1016/j.fct.2013.07.047</t>
  </si>
  <si>
    <t>Food Science &amp; Technology; Toxicology</t>
  </si>
  <si>
    <t>Science Citation Index Expanded (SCI-EXPANDED)</t>
  </si>
  <si>
    <t>228ZN</t>
  </si>
  <si>
    <t>Y</t>
  </si>
  <si>
    <t>N</t>
  </si>
  <si>
    <t>2023-07-06</t>
  </si>
  <si>
    <t>WOS:000325231700027</t>
  </si>
  <si>
    <t>Ducker, GS; Rabinowitz, JD</t>
  </si>
  <si>
    <t>Ducker, Gregory S.; Rabinowitz, Joshua D.</t>
  </si>
  <si>
    <t>One-Carbon Metabolism in Health and Disease</t>
  </si>
  <si>
    <t>CELL METABOLISM</t>
  </si>
  <si>
    <t>NOVO THYMIDYLATE BIOSYNTHESIS; GLYCINE N-METHYLTRANSFERASE; GAMMA-GLUTAMATE SYNTHETASE; NEURAL-TUBE DEFECTS; DEHYDROGENASE-METHENYLTETRAHYDROFOLATE CYCLOHYDROLASE; METHYLENETETRAHYDROFOLATE REDUCTASE DEFICIENCY; HOMOCYSTEINE S-METHYLTRANSFERASE; FOLIC-ACID SUPPLEMENTATION; ELECTRON-TRANSPORT CHAIN; CELL LUNG-CANCER</t>
  </si>
  <si>
    <t>One-carbon (1C) metabolism, mediated by the folate cofactor, supports multiple physiological processes. These include biosynthesis (purines and thymidine), amino acid homeostasis (glycine, serine, and methionine), epigenetic maintenance, and redox defense. Both within eukaryotic cells and across organs, 1C metabolic reactions are compartmentalized. Here we review the fundamentals of mammalian 1C metabolism, including the pathways active in different compartments, cell types, and biological states. Emphasis is given to recent discoveries enabled by modern genetics, analytical chemistry, and isotope tracing. An emerging theme is the biological importance of mitochondrial 1C reactions, both for producing 1C units that are exported to the cytosol and for making additional products, including glycine and NADPH. Increased clarity regarding differential folate pathway usage in cancer, stem cells, development, and adult physiology is reviewed and highlights new opportunities for selective therapeutic intervention.</t>
  </si>
  <si>
    <t>[Ducker, Gregory S.; Rabinowitz, Joshua D.] Princeton Univ, Lewis Sigler Inst Integrat Genom, Princeton, NJ 08544 USA; [Ducker, Gregory S.; Rabinowitz, Joshua D.] Princeton Univ, Dept Chem, Princeton, NJ 08544 USA</t>
  </si>
  <si>
    <t>Princeton University; Princeton University</t>
  </si>
  <si>
    <t>Rabinowitz, JD (通讯作者)，Princeton Univ, Lewis Sigler Inst Integrat Genom, Princeton, NJ 08544 USA.;Rabinowitz, JD (通讯作者)，Princeton Univ, Dept Chem, Princeton, NJ 08544 USA.</t>
  </si>
  <si>
    <t>joshr@princeton.edu</t>
  </si>
  <si>
    <t>Rabinowitz, Joshua/GPP-4019-2022</t>
  </si>
  <si>
    <t>Rabinowitz, Joshua/0000-0002-1247-4727; Ducker, Gregory/0000-0002-8651-6846</t>
  </si>
  <si>
    <t>American Cancer Society [PF-15-190-01-TBE]; NIH [R01CA163591, P30DK019525]; Stand Up to Cancer</t>
  </si>
  <si>
    <t>American Cancer Society(American Cancer Society); NIH(United States Department of Health &amp; Human ServicesNational Institutes of Health (NIH) - USA); Stand Up to Cancer</t>
  </si>
  <si>
    <t>G.S.D. is supported by a postdoctoral fellowship from the American Cancer Society (PF-15-190-01-TBE). J.D.R. is supported by NIH grants R01CA163591 and P30DK019525 and Stand Up to Cancer. We thank Li Chen, Jonathan Ghergurovich, and all members of the J.D.R. lab for helpful discussions. J.D.R. is a founder and SAB member of Raze Therapeutics, which targets 1C metabolism.</t>
  </si>
  <si>
    <t>CELL PRESS</t>
  </si>
  <si>
    <t>CAMBRIDGE</t>
  </si>
  <si>
    <t>600 TECHNOLOGY SQUARE, 5TH FLOOR, CAMBRIDGE, MA 02139 USA</t>
  </si>
  <si>
    <t>1550-4131</t>
  </si>
  <si>
    <t>1932-7420</t>
  </si>
  <si>
    <t>CELL METAB</t>
  </si>
  <si>
    <t>Cell Metab.</t>
  </si>
  <si>
    <t>JAN 10</t>
  </si>
  <si>
    <t>10.1016/j.cmet.2016.08.009</t>
  </si>
  <si>
    <t>Cell Biology; Endocrinology &amp; Metabolism</t>
  </si>
  <si>
    <t>EI9RC</t>
  </si>
  <si>
    <t>Green Accepted, Bronze</t>
  </si>
  <si>
    <t>WOS:000392845500007</t>
  </si>
  <si>
    <t>Bailey, RL; West, KP; Black, RE</t>
  </si>
  <si>
    <t>Bailey, Regan L.; West, Keith P., Jr.; Black, Robert E.</t>
  </si>
  <si>
    <t>The Epidemiology of Global Micronutrient Deficiencies</t>
  </si>
  <si>
    <t>ANNALS OF NUTRITION AND METABOLISM</t>
  </si>
  <si>
    <t>Article</t>
  </si>
  <si>
    <t>Epidemiology; Micronutrient deficiencies; Vitamins; Minerals</t>
  </si>
  <si>
    <t>NEURAL-TUBE DEFECTS; IODINE-DEFICIENCY; FOOD FORTIFICATION; NUTRITION STATUS; THYROID-FUNCTION; PREGNANT-WOMEN; CHILDREN; IRON; GROWTH; SUPPLEMENTATION</t>
  </si>
  <si>
    <t>Micronutrients are essential to sustain life and for optimal physiological function. Widespread global micronutrient deficiencies (MNDs) exist, with pregnant women and their children under 5 years at the highest risk. Iron, iodine, folate, vitamin A, and zinc deficiencies are the most widespread MNDs, and all these MNDs are common contributors to poor growth, intellectual impairments, perinatal complications, and increased risk of morbidity and mortality. Iron deficiency is the most common MND worldwide and leads to microcytic anemia, decreased capacity for work, as well as impaired immune and endocrine function. Iodine deficiency disorder is also widespread and results in goiter, mental retardation, or reduced cognitive function. Adequate zinc is necessary for optimal immune function, and deficiency is associated with an increased incidence of diarrhea and acute respiratory infections, major causes of death in those &lt;5 years of age. Folic acid taken in early pregnancy can prevent neural tube defects. Folate is essential for DNA synthesis and repair, and deficiency results in macrocytic anemia. Vitamin A deficiency is the leading cause of blindness worldwide and also impairs immune function and cell differentiation. Single MNDs rarely occur alone; often, multiple MNDs coexist. The long-term consequences of MNDs are not only seen at the individual level but also have deleterious impacts on the economic development and human capital at the country level. Perhaps of greatest concern is the cycle of MNDs that persists over generations and the intergenerational consequences of MNDs that we are only beginning to understand. Prevention of MNDs is critical and traditionally has been accomplished through supplementation, fortification, and food-based approaches including diversification. It is widely accepted that intervention in the first 1,000 days is critical to break the cycle of malnutrition; however, a coordinated, sustainable commitment to scaling up nutrition at the global level is still needed. Understanding the epidemiology of MNDs is critical to understand what intervention strategies will work best under different conditions. (C) 2015 National Institutes of Health (NIH). Annals of Nutrition and Metabolism published by S. Karger AG, Basel</t>
  </si>
  <si>
    <t>[Bailey, Regan L.] NIH, Off Dietary Supplements, Bethesda, MD 20892 USA; [Bailey, Regan L.; West, Keith P., Jr.; Black, Robert E.] Johns Hopkins Univ, Bloomberg Sch Publ Hlth, Dept Int Nutr, Baltimore, MD USA</t>
  </si>
  <si>
    <t>National Institutes of Health (NIH) - USA; Johns Hopkins University; Johns Hopkins Bloomberg School of Public Health</t>
  </si>
  <si>
    <t>Bailey, RL (通讯作者)，NIH, Off Dietary Supplements, 6100 Execut Blvd,Suite 3B01, Bethesda, MD 20892 USA.</t>
  </si>
  <si>
    <t>baileyr@mail.nih.gov</t>
  </si>
  <si>
    <t>Bailey, Regan/0000-0003-0181-6223</t>
  </si>
  <si>
    <t>KARGER</t>
  </si>
  <si>
    <t>BASEL</t>
  </si>
  <si>
    <t>ALLSCHWILERSTRASSE 10, CH-4009 BASEL, SWITZERLAND</t>
  </si>
  <si>
    <t>0250-6807</t>
  </si>
  <si>
    <t>1421-9697</t>
  </si>
  <si>
    <t>ANN NUTR METAB</t>
  </si>
  <si>
    <t>Ann. Nutr. Metab.</t>
  </si>
  <si>
    <t>10.1159/000371618</t>
  </si>
  <si>
    <t>Endocrinology &amp; Metabolism; Nutrition &amp; Dietetics</t>
  </si>
  <si>
    <t>CL0DS</t>
  </si>
  <si>
    <t>Bronze</t>
  </si>
  <si>
    <t>WOS:000356609900004</t>
  </si>
  <si>
    <t>Ward, MH; Jones, RR; Brender, JD; de Kok, TM; Weyer, PJ; Nolan, BT; Villanueva, CM; van Breda, SG</t>
  </si>
  <si>
    <t>Ward, Mary H.; Jones, Rena R.; Brender, Jean D.; de Kok, Theo M.; Weyer, Peter J.; Nolan, Bernard T.; Villanueva, Cristina M.; van Breda, Simone G.</t>
  </si>
  <si>
    <t>Drinking Water Nitrate and Human Health: An Updated Review</t>
  </si>
  <si>
    <t>INTERNATIONAL JOURNAL OF ENVIRONMENTAL RESEARCH AND PUBLIC HEALTH</t>
  </si>
  <si>
    <t>drinking water; nitrate; cancer; adverse reproductive outcomes; methemoglobinemia; thyroid disease; endogenous nitrosation; N-nitroso compounds</t>
  </si>
  <si>
    <t>N-NITROSO COMPOUNDS; DISINFECTION BY-PRODUCTS; NITROSATABLE DRUG EXPOSURE; COLORECTAL-CANCER RISK; NITRIC-OXIDE SYNTHASE; NEURAL-TUBE DEFECTS; BIRTH-DEFECTS; ENDOGENOUS FORMATION; REACTIVE NITROGEN; INGESTED NITRATE</t>
  </si>
  <si>
    <t>Nitrate levels in our water resources have increased in many areas of the world largely due to applications of inorganic fertilizer and animal manure in agricultural areas. The regulatory limit for nitrate in public drinking water supplies was set to protect against infant methemoglobinemia, but other health effects were not considered. Risk of specific cancers and birth defects may be increased when nitrate is ingested under conditions that increase formation of N-nitroso compounds. We previously reviewed epidemiologic studies before 2005 of nitrate intake from drinking water and cancer, adverse reproductive outcomes and other health effects. Since that review, more than 30 epidemiologic studies have evaluated drinking water nitrate and these outcomes. The most common endpoints studied were colorectal cancer, bladder, and breast cancer (three studies each), and thyroid disease (four studies). Considering all studies, the strongest evidence for a relationship between drinking water nitrate ingestion and adverse health outcomes (besides methemoglobinemia) is for colorectal cancer, thyroid disease, and neural tube defects. Many studies observed increased risk with ingestion of water nitrate levels that were below regulatory limits. Future studies of these and other health outcomes should include improved exposure assessment and accurate characterization of individual factors that affect endogenous nitrosation.</t>
  </si>
  <si>
    <t>[Ward, Mary H.; Jones, Rena R.] NCI, Occupat &amp; Environm Epidemiol Branch, Div Canc Epidemiol &amp; Genet, 9609 Med Ctr Dr,Room 6E138, Rockville, MD 20850 USA; [Brender, Jean D.] Texas A&amp;M Univ, Sch Publ Hlth, Dept Epidemiol &amp; Biostat, College Stn, TX 77843 USA; [de Kok, Theo M.; van Breda, Simone G.] Maastricht Univ, Med Ctr, GROW Sch Oncol &amp; Dev Biol, Dept Toxicogen, POB 616, NL-6200 MD Maastricht, Netherlands; [Weyer, Peter J.] Univ Iowa, Ctr Hlth Effects Environm Contaminat, 455 Allen Hall, Iowa City, IA 52242 USA; [Nolan, Bernard T.] US Geol Survey, Water Mission Area, Natl Water Qual Program, 12201 Sunrise Valley Dr, Reston, VA 20192 USA; [Villanueva, Cristina M.] ISGlobal, Barcelona 08003, Spain; [Villanueva, Cristina M.] IMIM Hosp Mar Med Res Inst, Barcelona 08003, Spain; [Villanueva, Cristina M.] UPF, Dept Expt &amp; Hlth Sci, Barcelona 08003, Spain; [Villanueva, Cristina M.] CIBER Epidemiol Salud Publ CIBERESP, Madrid 28029, Spain</t>
  </si>
  <si>
    <t>National Institutes of Health (NIH) - USA; NIH National Cancer Institute (NCI); Texas A&amp;M University System; Texas A&amp;M University College Station; Texas A&amp;M Health Science Center; Maastricht University; University of Iowa; United States Department of the Interior; United States Geological Survey; ISGlobal; Institut Hospital del Mar d'Investigacions Mediques (IMIM); Pompeu Fabra University; CIBER - Centro de Investigacion Biomedica en Red; CIBERESP</t>
  </si>
  <si>
    <t>Ward, MH (通讯作者)，NCI, Occupat &amp; Environm Epidemiol Branch, Div Canc Epidemiol &amp; Genet, 9609 Med Ctr Dr,Room 6E138, Rockville, MD 20850 USA.</t>
  </si>
  <si>
    <t>wardm@mail.nih.gov; rena.jones@nih.gov; jdbrender@sph.tamhsc.edu; t.dekok@maastrichtuniversity.nl; peter-weyer@uiowa.edu; btnolan@usgs.gov; cvillanueva@isiglobal.org; s.vanbreda@maastrichtuniversity.nl</t>
  </si>
  <si>
    <t>Villanueva, Cristina M/N-1942-2014</t>
  </si>
  <si>
    <t>Villanueva, Cristina M/0000-0002-0783-1259; Jones, Rena/0000-0003-1294-1679</t>
  </si>
  <si>
    <t>Intramural Research Program of the National Cancer Institute, Division of Cancer Epidemiology and Genetics, Occupational and Environmental Epidemiology Branch; European Commission in the context of the integrated project PHYTOME under the Seventh Framework Programme for Research and Technology Development of the European Commission (EU-FP7) [315683]</t>
  </si>
  <si>
    <t>Intramural Research Program of the National Cancer Institute, Division of Cancer Epidemiology and Genetics, Occupational and Environmental Epidemiology Branch; European Commission in the context of the integrated project PHYTOME under the Seventh Framework Programme for Research and Technology Development of the European Commission (EU-FP7)</t>
  </si>
  <si>
    <t>This work was partly supported by the Intramural Research Program of the National Cancer Institute, Division of Cancer Epidemiology and Genetics, Occupational and Environmental Epidemiology Branch. Two authors (TMdK, SvB) acknowledge financial support from the European Commission in the context of the integrated project PHYTOME financed under the Seventh Framework Programme for Research and Technology Development of the European Commission (EU-FP7 grant agreement no. 315683), investigating the possible replacement of nitrite in meat products by natural compounds. CMV notes that ISGlobal is a member of the CERCA Programme, Generalitat de Catalunya.</t>
  </si>
  <si>
    <t>MDPI</t>
  </si>
  <si>
    <t>ST ALBAN-ANLAGE 66, CH-4052 BASEL, SWITZERLAND</t>
  </si>
  <si>
    <t>1660-4601</t>
  </si>
  <si>
    <t>INT J ENV RES PUB HE</t>
  </si>
  <si>
    <t>Int. J. Environ. Res. Public Health</t>
  </si>
  <si>
    <t>JUL</t>
  </si>
  <si>
    <t>10.3390/ijerph15071557</t>
  </si>
  <si>
    <t>Environmental Sciences; Public, Environmental &amp; Occupational Health</t>
  </si>
  <si>
    <t>Science Citation Index Expanded (SCI-EXPANDED); Social Science Citation Index (SSCI)</t>
  </si>
  <si>
    <t>Environmental Sciences &amp; Ecology; Public, Environmental &amp; Occupational Health</t>
  </si>
  <si>
    <t>GU7XC</t>
  </si>
  <si>
    <t>Green Submitted, Green Published, gold</t>
  </si>
  <si>
    <t>WOS:000445543500264</t>
  </si>
  <si>
    <t>Silva, NA; Sousa, N; Reis, RL; Salgado, AJ</t>
  </si>
  <si>
    <t>Silva, Nuno A.; Sousa, Nuno; Reis, Rui L.; Salgado, Antonio J.</t>
  </si>
  <si>
    <t>From basics to clinical: A comprehensive review on spinal cord injury</t>
  </si>
  <si>
    <t>PROGRESS IN NEUROBIOLOGY</t>
  </si>
  <si>
    <t>Spinal cord injury; Pathophysiology; Cell therapy; Molecular therapy; Combinatorial therapies; Clinical trials</t>
  </si>
  <si>
    <t>OLFACTORY ENSHEATHING CELLS; MYELIN-ASSOCIATED GLYCOPROTEIN; MARROW STROMAL CELLS; PLURIPOTENT STEM-CELLS; CHONDROITIN SULFATE PROTEOGLYCANS; PROMOTES FUNCTIONAL RECOVERY; NERVE GROWTH-FACTOR; NOGO-66 RECEPTOR ANTAGONIST; CORTICOSPINAL TRACT LESIONS; CILIARY NEUROTROPHIC FACTOR</t>
  </si>
  <si>
    <t>Spinal cord injury (SCI) is a devastating neurological disorder that affects thousands of individuals each year. Over the past decades an enormous progress has been made in our understanding of the molecular and cellular events generated by SCI, providing insights into crucial mechanisms that contribute to tissue damage and regenerative failure of injured neurons. Current treatment options for SCI include the use of high dose methylprednisolone, surgical interventions to stabilize and decompress the spinal cord, and rehabilitative care. Nonetheless, SCI is still a harmful condition for which there is yet no cure. Cellular, molecular, rehabilitative training and combinatorial therapies have shown promising results in animal models. Nevertheless, work remains to be done to ascertain whether any of these therapies can safely improve patient's condition after human SCI. This review provides an extensive overview of SCI research, as well as its clinical component. It starts covering areas from physiology and anatomy of the spinal cord, neuropathology of the SCI, current clinical options, neuronal plasticity after SCI, animal models and techniques to assess recovery, focusing the subsequent discussion on a variety of promising neuroprotective, cell-based and combinatorial therapeutic approaches that have recently moved, or are close, to clinical testing. (C) 2013 Elsevier Ltd. All rights reserved.</t>
  </si>
  <si>
    <t>[Silva, Nuno A.; Sousa, Nuno; Salgado, Antonio J.] Univ Minho, Sch Hlth Sci, Life &amp; Hlth Sci Res Inst ICVS, P-4710057 Braga, Portugal; [Silva, Nuno A.; Sousa, Nuno; Reis, Rui L.; Salgado, Antonio J.] ICVS 3Bs PT Govt Associate Lab, Braga, Portugal; [Reis, Rui L.] Univ Minho, Headquarters European Inst Excellence Tissue Engn, Res Grp Biomat Biodegradables &amp; Biomimet 3Bs, P-4806909 Caldas Das Taipas, Guimaraes, Portugal</t>
  </si>
  <si>
    <t>Universidade do Minho; Universidade do Minho</t>
  </si>
  <si>
    <t>Salgado, AJ (通讯作者)，Univ Minho, Sch Hlth Sci, Life &amp; Hlth Sci Res Inst ICVS, Campus Gualtar, P-4710057 Braga, Portugal.</t>
  </si>
  <si>
    <t>asalgado@ecsaude.uminho.pt</t>
  </si>
  <si>
    <t>Sousa, Nuno JC/N-9137-2017; Sousa, Nuno/C-2782-2009; Silva, Nuno A./K-4077-2012; Salgado, Antonio J/T-6500-2018; Reis, Rui L./A-8938-2008</t>
  </si>
  <si>
    <t>Sousa, Nuno JC/0000-0002-8755-5126; Silva, Nuno A./0000-0002-1061-1716; Salgado, Antonio J/0000-0003-3806-9823; Reis, Rui L./0000-0002-4295-6129; UMinho, 3B's Research Group/0000-0002-5195-3456</t>
  </si>
  <si>
    <t>Portuguese Foundation for Science and Technology [PTDC/SAU-BMA/114059/2009]; Foundation Calouste de Gulbenkian; Gulbenkian Program to Support Research in the Life Sciences; Programa Operacional Regional do Norte (ON.2-0 Novo Norte); ao abrigo do Quadro de Referencia Estrategico Nacional (QREN); atraves do Fundo Europeu de Desenvolvimento Regional (FEDER);  [SFRH/BD/40684/2007]; Fundação para a Ciência e a Tecnologia [PTDC/SAU-BMA/114059/2009, SFRH/BD/40684/2007] Funding Source: FCT</t>
  </si>
  <si>
    <t>Portuguese Foundation for Science and Technology(Fundacao para a Ciencia e a Tecnologia (FCT)); Foundation Calouste de Gulbenkian; Gulbenkian Program to Support Research in the Life Sciences; Programa Operacional Regional do Norte (ON.2-0 Novo Norte); ao abrigo do Quadro de Referencia Estrategico Nacional (QREN); atraves do Fundo Europeu de Desenvolvimento Regional (FEDER); ; Fundação para a Ciência e a Tecnologia(Fundacao para a Ciencia e a Tecnologia (FCT))</t>
  </si>
  <si>
    <t>The authors would like to acknowledge the Portuguese Foundation for Science and Technology (grant no. PTDC/SAU-BMA/114059/2009; pre-doctoral fellowship to Nuno Silva - SFRH/BD/40684/2007); the Foundation Calouste de Gulbenkian for funds attributed to A.J. Salgado under the scope of the Gulbenkian Program to Support Research in the Life Sciences; co-funded by Programa Operacional Regional do Norte (ON.2-0 Novo Norte), ao abrigo do Quadro de Referencia Estrategico Nacional (QREN), atraves do Fundo Europeu de Desenvolvimento Regional (FEDER).</t>
  </si>
  <si>
    <t>0301-0082</t>
  </si>
  <si>
    <t>1873-5118</t>
  </si>
  <si>
    <t>PROG NEUROBIOL</t>
  </si>
  <si>
    <t>Prog. Neurobiol.</t>
  </si>
  <si>
    <t>MAR</t>
  </si>
  <si>
    <t>10.1016/j.pneurobio.2013.11.002</t>
  </si>
  <si>
    <t>Neurosciences</t>
  </si>
  <si>
    <t>Neurosciences &amp; Neurology</t>
  </si>
  <si>
    <t>AH1JQ</t>
  </si>
  <si>
    <t>WOS:000335876800003</t>
  </si>
  <si>
    <t>Marchi, J; Berg, M; Dencker, A; Olander, EK; Begley, C</t>
  </si>
  <si>
    <t>Marchi, J.; Berg, M.; Dencker, A.; Olander, E. K.; Begley, C.</t>
  </si>
  <si>
    <t>Risks associated with obesity in pregnancy, for the mother and baby: a systematic review of reviews</t>
  </si>
  <si>
    <t>OBESITY REVIEWS</t>
  </si>
  <si>
    <t>Caesarean section; maternal obesity; mental health; outcomes</t>
  </si>
  <si>
    <t>BODY-MASS INDEX; NEURAL-TUBE DEFECTS; GESTATIONAL DIABETES-MELLITUS; OF-THE-LITERATURE; MATERNAL OBESITY; WEIGHT-GAIN; PREPREGNANCY BMI; BEHAVIOR-CHANGE; PRETERM BIRTH; UNITED-STATES</t>
  </si>
  <si>
    <t>Maternal obesity is linked with adverse outcomes for mothers and babies. To get an overview of risks related to obesity in pregnant women, a systematic review of reviews was conducted. For inclusion, reviews had to compare pregnant women of healthy weight with women with obesity, and measure a health outcome for mother and/or baby. Authors conducted full-text screening, quality assurance using the AMSTAR tool and data extraction steps in pairs. Narrative analysis of the 22 reviews included show gestational diabetes, pre-eclampsia, gestational hypertension, depression, instrumental and caesarean birth, and surgical site infection to be more likely to occur in pregnant women with obesity compared with women with a healthy weight. Maternal obesity is also linked to greater risk of preterm birth, large-for-gestational-age babies, foetal defects, congenital anomalies and perinatal death. Furthermore, breastfeeding initiation rates are lower and there is greater risk of early breastfeeding cessation in women with obesity compared with healthy weight women. These adverse outcomes may result in longer duration of hospital stay, with concomitant resource implications. It is crucial to reduce the burden of adverse maternal and foetal/child outcomes caused by maternal obesity. Women with obesity need support to lose weight before they conceive, and to minimize their weight gain in pregnancy.</t>
  </si>
  <si>
    <t>[Marchi, J.; Begley, C.] Trinity Coll Dublin, Sch Nursing &amp; Midwifery, Dublin 2, Ireland; [Berg, M.; Dencker, A.; Begley, C.] Univ Gothenburg, Inst Hlth &amp; Care Sci, Sahlgrenska Acad, Gothenburg, Sweden; [Berg, M.; Dencker, A.] Univ Gothenburg, Ctr Person Ctr Care GPCC, Gothenburg, Sweden; [Olander, E. K.] City Univ London, Ctr Maternal &amp; Child Hlth Res, London EC1V 0HB, England</t>
  </si>
  <si>
    <t>Trinity College Dublin; University of Gothenburg; University of Gothenburg; City University London</t>
  </si>
  <si>
    <t>Marchi, J (通讯作者)，Trinity Coll Dublin, Sch Nursing &amp; Midwifery, 24 DOlier St, Dublin 2, Ireland.</t>
  </si>
  <si>
    <t>jmarchi@tcd.ie</t>
  </si>
  <si>
    <t>Olander, Ellinor/0000-0001-7792-9895</t>
  </si>
  <si>
    <t>University of Gothenburg Centre for Person-Centred Care (GPCC)</t>
  </si>
  <si>
    <t>This study was supported by the University of Gothenburg Centre for Person-Centred Care (GPCC).</t>
  </si>
  <si>
    <t>WILEY</t>
  </si>
  <si>
    <t>HOBOKEN</t>
  </si>
  <si>
    <t>111 RIVER ST, HOBOKEN 07030-5774, NJ USA</t>
  </si>
  <si>
    <t>1467-7881</t>
  </si>
  <si>
    <t>1467-789X</t>
  </si>
  <si>
    <t>OBES REV</t>
  </si>
  <si>
    <t>Obes. Rev.</t>
  </si>
  <si>
    <t>AUG</t>
  </si>
  <si>
    <t>10.1111/obr.12288</t>
  </si>
  <si>
    <t>Endocrinology &amp; Metabolism</t>
  </si>
  <si>
    <t>CM9PW</t>
  </si>
  <si>
    <t>Green Submitted, Green Accepted</t>
  </si>
  <si>
    <t>WOS:000358042200001</t>
  </si>
  <si>
    <t>Saini, RK; Nile, SH; Park, SW</t>
  </si>
  <si>
    <t>Saini, Ramesh Kumar; Nile, Shivraj Hariram; Park, Se Won</t>
  </si>
  <si>
    <t>Carotenoids from fruits and vegetables: Chemistry, analysis, occurrence, bioavailability and biological activities</t>
  </si>
  <si>
    <t>FOOD RESEARCH INTERNATIONAL</t>
  </si>
  <si>
    <t>Carotenoids; Lutein; beta-Carotene; Lycopene; Biosynthesis; Physiology; Processing</t>
  </si>
  <si>
    <t>BETA-IONONE RING; ANTIOXIDANT ACTIVITY; ASCORBIC-ACID; VITAMIN-A; ASTAXANTHIN ACCUMULATION; LIQUID-CHROMATOGRAPHY; BIOACTIVE COMPOSITION; SOLVENT-EXTRACTION; METHYL JASMONATE; FOOD CAROTENOIDS</t>
  </si>
  <si>
    <t>Fruits and vegetables are generally considered as important contributors to a healthy diet and their intake is extremely helpful to reduce the risk of specific diseases like cancers, cardiovascular diseases, neural tube defects, and cataracts. Bioactive constituents from fruits and vegetables, such as carotenoids, folic acid and dietary fiber appear to play important roles in the prevention of these diseases. Carotenoids and their derivatives are versatile isoprenoids and play a vital role in plants and animals, starting from cellular antioxidant to gene regulation and so their importance at cellular and molecular level is well established. The most significant aspect of carotenoids in our diet is the antioxidant and provitamin A activity, and also the color that they impart to our food. The composition and bioavailability of carotenoids in food are significantly influenced by processing and other post-harvest technologies. This review discusses the theoretical aspects and recent developments in structural properties, biosynthesis and enhancement, processing, methods of analysis, composition in fruits and vegetables, and bioaccessibility and bioavailability of carotenoids. Additionally, future research challenges in this context are identified. (C) 2015 Published by Elsevier Ltd.</t>
  </si>
  <si>
    <t>[Saini, Ramesh Kumar; Nile, Shivraj Hariram; Park, Se Won] Konkuk Univ, Coll Life &amp; Environm Sci, Dept Bioresources &amp; Food Sci, Seoul 143701, South Korea</t>
  </si>
  <si>
    <t>Konkuk University</t>
  </si>
  <si>
    <t>Saini, RK (通讯作者)，Konkuk Univ, Coll Life &amp; Environm Sci, Dept Bioresources &amp; Food Sci, Seoul 143701, South Korea.</t>
  </si>
  <si>
    <t>saini_1997@yahoo.com; sewpark@konkuk.ac.kr</t>
  </si>
  <si>
    <t>Nile, Shivraj Hariram/HCH-4220-2022; SAINI, RAMESH KUMAR/L-4467-2017</t>
  </si>
  <si>
    <t>Nile, Shivraj Hariram/0000-0003-3141-5754; SAINI, RAMESH KUMAR/0000-0001-9052-9941</t>
  </si>
  <si>
    <t>KU Research Professor Programme of Konkuk University, Seoul, South Korea; Export Promotion Technology Development Program, Ministry of Agriculture, Food and Rural Affairs, South Korea</t>
  </si>
  <si>
    <t>This paper was supported by the KU Research Professor Programme of Konkuk University, Seoul, South Korea. Also, financial support from the Export Promotion Technology Development Program, Ministry of Agriculture, Food and Rural Affairs, South Korea is highly acknowledged.</t>
  </si>
  <si>
    <t>ELSEVIER</t>
  </si>
  <si>
    <t>AMSTERDAM</t>
  </si>
  <si>
    <t>RADARWEG 29, 1043 NX AMSTERDAM, NETHERLANDS</t>
  </si>
  <si>
    <t>0963-9969</t>
  </si>
  <si>
    <t>1873-7145</t>
  </si>
  <si>
    <t>FOOD RES INT</t>
  </si>
  <si>
    <t>Food Res. Int.</t>
  </si>
  <si>
    <t>10.1016/j.foodres.2015.07.047</t>
  </si>
  <si>
    <t>Food Science &amp; Technology</t>
  </si>
  <si>
    <t>CS2TI</t>
  </si>
  <si>
    <t>WOS:000361924500051</t>
  </si>
  <si>
    <t>S</t>
  </si>
  <si>
    <t>Wu, F; Groopman, JD; Pestka, JJ</t>
  </si>
  <si>
    <t>Doyle, MP; Klaenhammer, TR</t>
  </si>
  <si>
    <t>Wu, Felicia; Groopman, John D.; Pestka, James J.</t>
  </si>
  <si>
    <t>Public Health Impacts of Foodborne Mycotoxins</t>
  </si>
  <si>
    <t>ANNUAL REVIEW OF FOOD SCIENCE AND TECHNOLOGY, VOL 5</t>
  </si>
  <si>
    <t>Annual Review of Food Science and Technology</t>
  </si>
  <si>
    <t>Review; Book Chapter</t>
  </si>
  <si>
    <t>aflatoxins; fumonisins; trichothecenes; ochratoxin A; human disease; interventions</t>
  </si>
  <si>
    <t>KASHIN-BECK DISEASE; HEPATITIS-B-VIRUS; LIVER-CANCER RISK; HEPATOCELLULAR-CARCINOMA; AFLATOXIN EXPOSURE; OCHRATOXIN-A; T-2 TOXIN; DIETARY AFLATOXIN; P53 MUTATIONS; MOLECULAR DOSIMETRY</t>
  </si>
  <si>
    <t>Mycotoxins are toxic and carcinogenic metabolites produced by fungi that colonize food crops. The most agriculturally important mycotoxins known today are aflatoxins, which cause liver cancer and have also been implicated in child growth impairment and acute toxicoses; fumonisins, which have been associated with esophageal cancer (EC) and neural tube defects (NTDs); deoxynivalenol (DON) and other trichothecenes, which are immunotoxic and cause gastroenteritis; and ochratoxin A (OTA), which has been associated with renal diseases. This review describes the adverse human health impacts associated with these major groups of mycotoxins. First, we provide background on the fungi that produce these different mycotoxins and on the food crops commonly infected. Then, we describe each group of mycotoxins in greater detail, as well as the adverse effects associated with each mycotoxin and the populations worldwide at risk. We conclude with a brief discussion on estimations of global burden of disease caused by dietary mycotoxin exposure.</t>
  </si>
  <si>
    <t>[Wu, Felicia; Pestka, James J.] Michigan State Univ, Dept Food Sci &amp; Human Nutr, E Lansing, MI 48824 USA; [Groopman, John D.] Johns Hopkins Bloomberg Sch Publ Hlth, Dept Environm Hlth Sci, Baltimore, MD 21205 USA</t>
  </si>
  <si>
    <t>Michigan State University; Johns Hopkins University; Johns Hopkins Bloomberg School of Public Health</t>
  </si>
  <si>
    <t>Wu, F (通讯作者)，Michigan State Univ, Dept Food Sci &amp; Human Nutr, E Lansing, MI 48824 USA.</t>
  </si>
  <si>
    <t>fwu@msu.edu; jgroopma@jhsph.edu; pestka@msu.edu</t>
  </si>
  <si>
    <t>/X-4205-2019</t>
  </si>
  <si>
    <t>/0000-0003-4690-2133</t>
  </si>
  <si>
    <t>NCI NIH HHS [5R01CA153073-02] Funding Source: Medline; NIEHS NIH HHS [ES03553, P30 ES003819, P01 ES006052] Funding Source: Medline</t>
  </si>
  <si>
    <t>NCI NIH HHS(United States Department of Health &amp; Human ServicesNational Institutes of Health (NIH) - USANIH National Cancer Institute (NCI)); NIEHS NIH HHS(United States Department of Health &amp; Human ServicesNational Institutes of Health (NIH) - USANIH National Institute of Environmental Health Sciences (NIEHS))</t>
  </si>
  <si>
    <t>ANNUAL REVIEWS</t>
  </si>
  <si>
    <t>PALO ALTO</t>
  </si>
  <si>
    <t>4139 EL CAMINO WAY, PO BOX 10139, PALO ALTO, CA 94303-0897 USA</t>
  </si>
  <si>
    <t>1941-1413</t>
  </si>
  <si>
    <t>1941-1421</t>
  </si>
  <si>
    <t>978-0-8243-4905-9</t>
  </si>
  <si>
    <t>ANNU REV FOOD SCI T</t>
  </si>
  <si>
    <t>Annu. Rev. Food Sci. Technol.</t>
  </si>
  <si>
    <t>10.1146/annurev-food-030713-092431</t>
  </si>
  <si>
    <t>Book Citation Index– Science (BKCI-S); Science Citation Index Expanded (SCI-EXPANDED)</t>
  </si>
  <si>
    <t>BA4YA</t>
  </si>
  <si>
    <t>WOS:000336429000017</t>
  </si>
  <si>
    <t>Copp, AJ; Stanier, P; Greene, NDE</t>
  </si>
  <si>
    <t>Copp, Andrew J.; Stanier, Philip; Greene, Nicholas D. E.</t>
  </si>
  <si>
    <t>Neural tube defects: recent advances, unsolved questions, and controversies</t>
  </si>
  <si>
    <t>LANCET NEUROLOGY</t>
  </si>
  <si>
    <t>PLANAR-CELL-POLARITY; FOLIC-ACID SUPPLEMENTATION; FOLATE-DEFICIENCY; MOUSE EMBRYOS; CONGENITAL-MALFORMATIONS; CONVERGENT EXTENSION; PLASMA FOLATE; FLOOR PLATE; CURLY TAIL; CLOSURE</t>
  </si>
  <si>
    <t>Neural tube defects are severe congenital malformations affecting around one in every 1000 pregnancies. An innovation in clinical management has come from the finding that closure of open spina bifida lesions in utero can diminish neurological dysfunction in children. Primary prevention with folic acid has been enhanced through introduction of mandatory food fortification in some countries, although not yet in the UK. Genetic predisposition accounts for most of the risk of neural tube defects, and genes that regulate folate one-carbon metabolism and planar cell polarity have been strongly implicated. The sequence of human neural tube closure events remains controversial, but studies of mouse models of neural tube defects show that anencephaly, open spina bifida, and craniorachischisis result from failure of primary neurulation, whereas skin-covered spinal dysraphism results from defective secondary neurulation. Other malformations, such as encephalocele, are likely to be postneurulation disorders.</t>
  </si>
  <si>
    <t>[Copp, Andrew J.; Stanier, Philip; Greene, Nicholas D. E.] UCL Inst Child Hlth, Neural Dev Unit, London WC1N 1EH, England; [Copp, Andrew J.; Stanier, Philip; Greene, Nicholas D. E.] UCL Inst Child Hlth, Newlife Birth Defects Res Ctr, London WC1N 1EH, England</t>
  </si>
  <si>
    <t>University of London; University College London; University of London; University College London</t>
  </si>
  <si>
    <t>Copp, AJ (通讯作者)，UCL Inst Child Hlth, Neural Dev Unit, 30 Guilford St, London WC1N 1EH, England.</t>
  </si>
  <si>
    <t>a.copp@ucl.ac.uk</t>
  </si>
  <si>
    <t>Stanier, Philip/C-1593-2008; Copp, Andrew/C-4174-2008</t>
  </si>
  <si>
    <t>Stanier, Philip/0000-0001-9340-8117; Copp, Andrew/0000-0002-2544-9117; Greene, Nicholas D.E./0000-0002-4170-5248</t>
  </si>
  <si>
    <t>Wellcome Trust [087259, 087525]; Medical Research Council [G0801124, G0802163, J003794]; Sparks [04IMP03, 06ICH06, 08ICH03, 09ICH01]; Newlife [11/12-06]; MRC [MR/K022741/1, MR/J003794/1, G0801124, G0802163] Funding Source: UKRI; Great Ormond Street Hospital Childrens Charity [V1241] Funding Source: researchfish; Medical Research Council [MR/J003794/1, G0802163, MR/K022741/1, G0801124] Funding Source: researchfish; Sparks Charity [09ICH01] Funding Source: researchfish</t>
  </si>
  <si>
    <t>Wellcome Trust(Wellcome Trust); Medical Research Council(UK Research &amp; Innovation (UKRI)Medical Research Council UK (MRC)Spanish Government); Sparks; Newlife; MRC(UK Research &amp; Innovation (UKRI)Medical Research Council UK (MRC)); Great Ormond Street Hospital Childrens Charity; Medical Research Council(UK Research &amp; Innovation (UKRI)Medical Research Council UK (MRC)); Sparks Charity</t>
  </si>
  <si>
    <t>This work was supported by the Wellcome Trust (grants 087259 and 087525), the Medical Research Council (grants G0801124, G0802163, and J003794), Sparks (grants 04IMP03, 06ICH06, 08ICH03, and 09ICH01), and Newlife (grant 11/12-06).</t>
  </si>
  <si>
    <t>ELSEVIER SCIENCE INC</t>
  </si>
  <si>
    <t>NEW YORK</t>
  </si>
  <si>
    <t>STE 800, 230 PARK AVE, NEW YORK, NY 10169 USA</t>
  </si>
  <si>
    <t>1474-4422</t>
  </si>
  <si>
    <t>1474-4465</t>
  </si>
  <si>
    <t>LANCET NEUROL</t>
  </si>
  <si>
    <t>Lancet Neurol.</t>
  </si>
  <si>
    <t>10.1016/S1474-4422(13)70110-8</t>
  </si>
  <si>
    <t>Clinical Neurology</t>
  </si>
  <si>
    <t>195GP</t>
  </si>
  <si>
    <t>Green Accepted, Green Submitted</t>
  </si>
  <si>
    <t>WOS:000322690600018</t>
  </si>
  <si>
    <t>Williams, J; Mai, CT; Mulinare, J; Isenburg, J; Flood, TJ; Ethen, M; Frohnert, B; Kirby, RS</t>
  </si>
  <si>
    <t>Williams, Jennifer; Mai, Cara T.; Mulinare, Joe; Isenburg, Jennifer; Flood, Timothy J.; Ethen, Mary; Frohnert, Barbara; Kirby, Russell S.</t>
  </si>
  <si>
    <t>Updated Estimates of Neural Tube Defects Prevented by Mandatory Folic Acid Fortification - United States, 1995-2011</t>
  </si>
  <si>
    <t>MMWR-MORBIDITY AND MORTALITY WEEKLY REPORT</t>
  </si>
  <si>
    <t>POPULATION; FOLATE</t>
  </si>
  <si>
    <t>[Williams, Jennifer; Mai, Cara T.; Mulinare, Joe; Isenburg, Jennifer] CDC, Natl Ctr Birth Defects &amp; Dev Disabil, Atlanta, GA 30333 USA; [Flood, Timothy J.] Arizona Dept Hlth Serv, Bur Publ Hlth Stat, Phoenix, AZ 85007 USA; [Ethen, Mary] Texas Dept State Hlth Serv, Birth Defects Epidemiol &amp; Surveillance Branch, Austin, TX USA; [Frohnert, Barbara] Minnesota Dept Hlth, Div Community &amp; Family Hlth, Minneapolis, MN 55414 USA; [Kirby, Russell S.] Univ S Florida, Coll Publ Hlth, Tampa, FL 33620 USA</t>
  </si>
  <si>
    <t>Centers for Disease Control &amp; Prevention - USA; Arizona Department of Health Services; Texas Department of State Health Services; Minnesota Department of Health (MHD); State University System of Florida; University of South Florida</t>
  </si>
  <si>
    <t>Williams, J (通讯作者)，CDC, Natl Ctr Birth Defects &amp; Dev Disabil, Atlanta, GA 30333 USA.</t>
  </si>
  <si>
    <t>jwilliams2@cdc.gov</t>
  </si>
  <si>
    <t>Kirby, Russell/E-8113-2018</t>
  </si>
  <si>
    <t>Kirby, Russell/0000-0002-3489-401X</t>
  </si>
  <si>
    <t>CENTERS  DISEASE CONTROL &amp; PREVENTION</t>
  </si>
  <si>
    <t>ATLANTA</t>
  </si>
  <si>
    <t>1600 CLIFTON RD, ATLANTA, GA 30333 USA</t>
  </si>
  <si>
    <t>0149-2195</t>
  </si>
  <si>
    <t>1545-861X</t>
  </si>
  <si>
    <t>MMWR-MORBID MORTAL W</t>
  </si>
  <si>
    <t>MMWR-Morb. Mortal. Wkly. Rep.</t>
  </si>
  <si>
    <t>JAN 16</t>
  </si>
  <si>
    <t>Public, Environmental &amp; Occupational Health</t>
  </si>
  <si>
    <t>AZ8QL</t>
  </si>
  <si>
    <t>WOS:000348479800002</t>
  </si>
  <si>
    <t>Green, R; Allen, LH; Bjorke-Monsen, AL; Brito, A; Gueant, JL; Miller, JW; Molloy, AM; Nexo, E; Stabler, S; Toh, BH; Ueland, PM; Yajnik, C</t>
  </si>
  <si>
    <t>Green, Ralph; Allen, Lindsay H.; Bjorke-Monsen, Anne-Lise; Brito, Alex; Gueant, Jean-Louis; Miller, Joshua W.; Molloy, Anne M.; Nexo, Ebba; Stabler, Sally; Toh, Ban-Hock; Ueland, Per Magne; Yajnik, Chittaranjan</t>
  </si>
  <si>
    <t>Vitamin B-12 deficiency</t>
  </si>
  <si>
    <t>NATURE REVIEWS DISEASE PRIMERS</t>
  </si>
  <si>
    <t>METHYLMALONIC ACID CONCENTRATIONS; HEALTHY OLDER-PEOPLE; NEURAL-TUBE DEFECTS; FOLIC-ACID; COBALAMIN DEFICIENCY; COGNITIVE IMPAIRMENT; TOTAL HOMOCYSTEINE; INTRINSIC-FACTOR; CONTROLLED-TRIAL; ABSORPTION TEST</t>
  </si>
  <si>
    <t>Vitamin B-12 (B12; also known as cobalamin) is a B vitamin that has an important role in cellular metabolism, especially in DNA synthesis, methylation and mitochondrial metabolism. Clinical B12 deficiency with classic haematological and neurological manifestations is relatively uncommon. However, subclinical deficiency affects between 2.5% and 26% of the general population depending on the definition used, although the clinical relevance is unclear. B12 deficiency can affect individuals at all ages, but most particularly elderly individuals. Infants, children, adolescents and women of reproductive age are also at high risk of deficiency in populations where dietary intake of B12-containing animal-derived foods is restricted. Deficiency is caused by either inadequate intake, inadequate bioavailability or malabsorption. Disruption of B12 transport in the blood, or impaired cellular uptake or metabolism causes an intracellular deficiency. Diagnostic biomarkers for B12 status include decreased levels of circulating total B12 and transcobalamin-bound B12, and abnormally increased levels of homocysteine and methylmalonic acid. However, the exact cut-offs to classify clinical and subclinical deficiency remain debated. Management depends on B12 supplementation, either via high-dose oral routes or via parenteral administration. This Primer describes the current knowledge surrounding B12 deficiency, and highlights improvements in diagnostic methods as well as shifting concepts about the prevalence, causes and manifestations of B12 deficiency.</t>
  </si>
  <si>
    <t>[Green, Ralph] Univ Calif Davis, Dept Pathol &amp; Lab Med, 4400 5 St,PATH Bldg, Davis, CA 95817 USA; [Allen, Lindsay H.; Brito, Alex] Univ Calif Davis, USDA, ARS, Western Human Nutr Res Ctr, Davis, CA 95616 USA; [Bjorke-Monsen, Anne-Lise; Ueland, Per Magne] Haukeland Hosp, Lab Clin Biochem, Bergen, Norway; [Gueant, Jean-Louis] Univ Lorraine, INSERM, UMRS 954, N GERE, Nancy, France; [Gueant, Jean-Louis] INSERM, Nancy, France; [Miller, Joshua W.] Rutgers State Univ, Sch Environm &amp; Biol Sci, New Brunswick, NJ USA; [Molloy, Anne M.] Univ Dublin, Trinity Coll Dublin, Sch Med, Dublin, Ireland; [Molloy, Anne M.] Univ Dublin, Trinity Coll Dublin, Sch Biochem &amp; Immunol, Dublin, Ireland; [Nexo, Ebba] Aarhus Univ Hosp, Dept Clin Med, Clin Biochem, Aarhus, Denmark; [Stabler, Sally] Univ Colorado, Dept Med, Denver, CO USA; [Toh, Ban-Hock] Monash Inst Med Res, Ctr Inflammatory Dis, Clayton, Vic, Australia; [Ueland, Per Magne] Univ Bergen, Dept Clin Sci, Sect Pharmacol, Bergen, Norway; [Yajnik, Chittaranjan] King Edward Mem Hosp, Diabet Unit, Pune, Maharashtra, India</t>
  </si>
  <si>
    <t>University of California System; University of California Davis; United States Department of Agriculture (USDA); University of California System; University of California Davis; University of Bergen; Haukeland University Hospital; Institut National de la Sante et de la Recherche Medicale (Inserm); Universite de Lorraine; Institut National de la Sante et de la Recherche Medicale (Inserm); Rutgers State University New Brunswick; Trinity College Dublin; Trinity College Dublin; Aarhus University; University of Colorado System; University of Colorado Anschutz Medical Campus; University of Colorado Denver; Monash University; University of Bergen</t>
  </si>
  <si>
    <t>Green, R (通讯作者)，Univ Calif Davis, Dept Pathol &amp; Lab Med, 4400 5 St,PATH Bldg, Davis, CA 95817 USA.</t>
  </si>
  <si>
    <t>rgreen@ucdavis.edu</t>
  </si>
  <si>
    <t>Brito, Alex/I-2858-2013; Ueland, Per M/C-7340-2013</t>
  </si>
  <si>
    <t>Brito, Alex/0000-0002-6212-8814; Nexo, Ebba/0000-0001-9406-9081</t>
  </si>
  <si>
    <t>NATURE PORTFOLIO</t>
  </si>
  <si>
    <t>BERLIN</t>
  </si>
  <si>
    <t>HEIDELBERGER PLATZ 3, BERLIN, 14197, GERMANY</t>
  </si>
  <si>
    <t>2056-676X</t>
  </si>
  <si>
    <t>NAT REV DIS PRIMERS</t>
  </si>
  <si>
    <t>Nat. Rev. Dis. Primers</t>
  </si>
  <si>
    <t>JUN 29</t>
  </si>
  <si>
    <t>10.1038/nrdp.2017.40</t>
  </si>
  <si>
    <t>Medicine, General &amp; Internal</t>
  </si>
  <si>
    <t>General &amp; Internal Medicine</t>
  </si>
  <si>
    <t>EZ0MI</t>
  </si>
  <si>
    <t>WOS:000404399300001</t>
  </si>
  <si>
    <t>Honein, MA; Dawson, AL; Petersen, EE; Jones, AM; Lee, EH; Yazdy, MM; Ahmad, N; Macdonald, J; Evert, N; Bingham, A; Ellington, SR; Shapiro-Mendoza, CK; Oduyebo, T; Fine, AD; Brown, CM; Sommer, JN; Gupta, J; Cavicchia, P; Slavinski, S; White, JL; Owen, SM; Petersen, LR; Boyle, C; Meaney-Delman, D; Jamieson, DJ</t>
  </si>
  <si>
    <t>Honein, Margaret A.; Dawson, April L.; Petersen, Emily E.; Jones, Abbey M.; Lee, Ellen H.; Yazdy, Mahsa M.; Ahmad, Nina; Macdonald, Jennifer; Evert, Nicole; Bingham, Andrea; Ellington, Sascha R.; Shapiro-Mendoza, Carrie K.; Oduyebo, Titilope; Fine, Anne D.; Brown, Catherine M.; Sommer, Jamie N.; Gupta, Jyoti; Cavicchia, Philip; Slavinski, Sally; White, Jennifer L.; Owen, S. Michele; Petersen, Lyle R.; Boyle, Coleen; Meaney-Delman, Dana; Jamieson, Denise J.</t>
  </si>
  <si>
    <t>US Zika Pregnancy Registry</t>
  </si>
  <si>
    <t>Birth Defects Among Fetuses and Infants of US Women With Evidence of Possible Zika Virus Infection During Pregnancy</t>
  </si>
  <si>
    <t>JAMA-JOURNAL OF THE AMERICAN MEDICAL ASSOCIATION</t>
  </si>
  <si>
    <t>UPDATE INTERIM GUIDANCE; UNITED-STATES; TRANSMISSION; EXPOSURE; BRAZIL; RISK</t>
  </si>
  <si>
    <t>IMPORTANCE Understanding the risk of birth defects associated with Zika virus infection during pregnancy may help guide communication, prevention, and planning efforts. In the absence of Zika virus, microcephaly occurs in approximately 7 per 10 000 live births. OBJECTIVE To estimate the preliminary proportion of fetuses or infants with birth defects after maternal Zika virus infection by trimester of infection and maternal symptoms. DESIGN, SETTING, AND PARTICIPANTS Completed pregnancies with maternal, fetal, or infant laboratory evidence of possible recent Zika virus infection and outcomes reported in the continental United States and Hawaii from January 15 to September 22, 2016, in the US Zika Pregnancy Registry, a collaboration between the CDC and state and local health departments. EXPOSURES Laboratory evidence of possible recent Zika virus infection in a maternal, placental, fetal, or infant sample. MAIN OUTCOMES AND MEASURES Birth defects potentially Zika associated: brain abnormalities with or without microcephaly, neural tube defects and other early brain malformations, eye abnormalities, and other central nervous system consequences. RESULTS Among 442 completed pregnancies in women (median age, 28 years; range, 15-50 years) with laboratory evidence of possible recent Zika virus infection, birth defects potentially related to Zika virus were identified in 26 (6%; 95% CI, 4%-8%) fetuses or infants. There were 21 infants with birth defects among 395 live births and 5 fetuses with birth defects among 47 pregnancy losses. Birth defects were reported for 16 of 271 (6%; 95% CI, 4%-9%) pregnant asymptomatic women and 10 of 167 (6%; 95% CI, 3%-11%) symptomatic pregnant women. Of the 26 affected fetuses or infants, 4 had microcephaly and no reported neuroimaging, 14 had microcephaly and brain abnormalities, and 4 had brain abnormalities without microcephaly; reported brain abnormalities included intracranial calcifications, corpus callosum abnormalities, abnormal cortical formation, cerebral atrophy, ventriculomegaly, hydrocephaly, and cerebellar abnormalities. Infants with microcephaly (18/442) represent 4% of completed pregnancies. Birth defects were reported in 9 of 85 (11%; 95% CI, 6%-19%) completed pregnancies with maternal symptoms or exposure exclusively in the first trimester (or first trimester and periconceptional period), with no reports of birth defects among fetuses or infants with prenatal exposure to Zika virus infection only in the second or third trimesters. CONCLUSIONS AND RELEVANCE Among pregnant women in the United States with completed pregnancies and laboratory evidence of possible recent Zika infection, 6% of fetuses or infants had evidence of Zika-associated birth defects, primarily brain abnormalities and microcephaly, whereas among women with first-trimester Zika infection, 11% of fetuses or infants had evidence of Zika-associated birth defects. These findings support the importance of screening pregnant women for Zika virus exposure.</t>
  </si>
  <si>
    <t>[Honein, Margaret A.; Dawson, April L.; Petersen, Emily E.; Jones, Abbey M.; Ellington, Sascha R.; Shapiro-Mendoza, Carrie K.; Oduyebo, Titilope; Meaney-Delman, Dana; Jamieson, Denise J.] Ctr Dis Control &amp; Prevent, 1600 Clifton Rd NE, Atlanta, GA 30333 USA; [Lee, Ellen H.; Fine, Anne D.; Slavinski, Sally] New York City Dept Hlth &amp; Mental Hyg, Queens, NY USA; [Yazdy, Mahsa M.; Brown, Catherine M.] Massachusetts Dept Publ Hlth, Boston, MA USA; [Ahmad, Nina; Sommer, Jamie N.; White, Jennifer L.] New York State Dept Hlth, Albany, NY USA; [Macdonald, Jennifer; Gupta, Jyoti] Virginia Dept Hlth, Richmond, VA USA; [Evert, Nicole] Texas Dept State Hlth Serv, Austin, TX USA</t>
  </si>
  <si>
    <t>Centers for Disease Control &amp; Prevention - USA; New York City Department of Health &amp; Mental Hygiene; Massachusetts Department of Public Health; State University of New York (SUNY) System; Texas Department of State Health Services</t>
  </si>
  <si>
    <t>Honein, MA (通讯作者)，Ctr Dis Control &amp; Prevent, 1600 Clifton Rd NE, Atlanta, GA 30333 USA.</t>
  </si>
  <si>
    <t>mrh7@cdc.gov</t>
  </si>
  <si>
    <t>Shapiro-Mendoza, Carrie/B-3236-2009; amsalu, ribka/G-8780-2019</t>
  </si>
  <si>
    <t>Shapiro-Mendoza, Carrie/0000-0002-8204-8782; Morrison, Andrea/0009-0006-8686-2841; Yazdy, Mahsa/0000-0002-7415-5350; Jamieson, Denise/0000-0003-2597-1201</t>
  </si>
  <si>
    <t>AMER MEDICAL ASSOC</t>
  </si>
  <si>
    <t>CHICAGO</t>
  </si>
  <si>
    <t>330 N WABASH AVE, STE 39300, CHICAGO, IL 60611-5885 USA</t>
  </si>
  <si>
    <t>0098-7484</t>
  </si>
  <si>
    <t>1538-3598</t>
  </si>
  <si>
    <t>JAMA-J AM MED ASSOC</t>
  </si>
  <si>
    <t>JAMA-J. Am. Med. Assoc.</t>
  </si>
  <si>
    <t>JAN 3</t>
  </si>
  <si>
    <t>10.1001/jama.2016.19006</t>
  </si>
  <si>
    <t>EG4JE</t>
  </si>
  <si>
    <t>WOS:000391009100020</t>
  </si>
  <si>
    <t>Greene, NDE; Copp, AJ</t>
  </si>
  <si>
    <t>Hyman, SE</t>
  </si>
  <si>
    <t>Greene, Nicholas D. E.; Copp, Andrew J.</t>
  </si>
  <si>
    <t>Neural Tube Defects</t>
  </si>
  <si>
    <t>ANNUAL REVIEW OF NEUROSCIENCE, VOL 37</t>
  </si>
  <si>
    <t>Annual Review of Neuroscience</t>
  </si>
  <si>
    <t>anencephaly; spina bifida; folic acid; genetics</t>
  </si>
  <si>
    <t>PLANAR-CELL-POLARITY; MOUSE SPINAL NEURULATION; ONE-CARBON METABOLISM; FOLIC-ACID; CONVERGENT EXTENSION; EMBRYONIC-DEVELOPMENT; SONIC HEDGEHOG; MICE LACKING; MOLECULAR-MECHANISMS; FOLATE METABOLISM</t>
  </si>
  <si>
    <t>Neural tube defects (NTDs), including spina bifida and anencephaly, are severe birth defects of the central nervous system that originate during embryonic development when the neural tube fails to close completely. Human NTDs aremultifactorial, with contributions from both genetic and environmental factors. The genetic basis is not yet well understood, but several nongenetic risk factors have been identified as have possibilities for prevention by maternal folic acid supplementation. Mechanisms underlying neural tube closure and NTDs may be informed by experimental models, which have revealed numerous genes whose abnormal function causes NTDs and have provided details of critical cellular and morphological events whose regulation is essential for closure. Such models also provide an opportunity to investigate potential risk factors and to develop novel preventive therapies.</t>
  </si>
  <si>
    <t>[Greene, Nicholas D. E.; Copp, Andrew J.] UCL, Inst Child Hlth, Newlife Birth Defects Res Ctr, London WC1N 1EH, England</t>
  </si>
  <si>
    <t>University of London; University College London</t>
  </si>
  <si>
    <t>Greene, NDE (通讯作者)，UCL, Inst Child Hlth, Newlife Birth Defects Res Ctr, London WC1N 1EH, England.</t>
  </si>
  <si>
    <t>n.greene@ucl.ac.uk</t>
  </si>
  <si>
    <t>Copp, Andrew/C-4174-2008</t>
  </si>
  <si>
    <t>Copp, Andrew/0000-0002-2544-9117; Greene, Nicholas D.E./0000-0002-4170-5248</t>
  </si>
  <si>
    <t>Medical Research Council [J003794, MR/J003794/1, G0801124, G0802163] Funding Source: Medline; Wellcome Trust [087525] Funding Source: Medline; Medical Research Council [G0801124, MR/J003794/1, G0802163] Funding Source: researchfish; MRC [G0802163, MR/J003794/1, G0801124] Funding Source: UKRI</t>
  </si>
  <si>
    <t>Medical Research Council(UK Research &amp; Innovation (UKRI)Medical Research Council UK (MRC)Spanish Government); Wellcome Trust(Wellcome Trust); Medical Research Council(UK Research &amp; Innovation (UKRI)Medical Research Council UK (MRC)); MRC(UK Research &amp; Innovation (UKRI)Medical Research Council UK (MRC))</t>
  </si>
  <si>
    <t>0147-006X</t>
  </si>
  <si>
    <t>1545-4126</t>
  </si>
  <si>
    <t>978-0-8243-2437-7</t>
  </si>
  <si>
    <t>ANNU REV NEUROSCI</t>
  </si>
  <si>
    <t>Annu. Rev. Neurosci.</t>
  </si>
  <si>
    <t>10.1146/annurev-neuro-062012-170354</t>
  </si>
  <si>
    <t>BB9LX</t>
  </si>
  <si>
    <t>Green Accepted</t>
  </si>
  <si>
    <t>WOS:000348454500013</t>
  </si>
  <si>
    <t>Suren, P; Roth, C; Bresnahan, M; Haugen, M; Hornig, M; Hirtz, D; Lie, KK; Lipkin, WI; Magnus, P; Reichborn-Kjennerud, T; Schjolberg, S; Smith, GD; Oyen, AS; Susser, E; Stoltenberg, C</t>
  </si>
  <si>
    <t>Suren, Pal; Roth, Christine; Bresnahan, Michaeline; Haugen, Margaretha; Hornig, Mady; Hirtz, Deborah; Lie, Kari Kveim; Lipkin, W. Ian; Magnus, Per; Reichborn-Kjennerud, Ted; Schjolberg, Synnve; Smith, George Davey; Oyen, Anne-Siri; Susser, Ezra; Stoltenberg, Camilla</t>
  </si>
  <si>
    <t>Association Between Maternal Use of Folic Acid Supplements and Risk of Autism Spectrum Disorders in Children</t>
  </si>
  <si>
    <t>NEURAL-TUBE DEFECTS; NORWEGIAN MOTHER; PREGNANT-WOMEN; COHORT; PREVALENCE; FOLATE; DELAY</t>
  </si>
  <si>
    <t>Importance Prenatal folic acid supplements reduce the risk of neural tube defects in children, but it has not been determined whether they protect against other neurodevelopmental disorders. Objective To examine the association between maternal use of prenatal folic acid supplements and subsequent risk of autism spectrum disorders (ASDs) (autistic disorder, Asperger syndrome, pervasive developmental disorder-not otherwise specified [PDD-NOS]) in children. Design, Setting, and Patients The study sample of 85 176 children was derived from the population-based, prospective Norwegian Mother and Child Cohort Study (MoBa). The children were born in 2002-2008; by the end of follow-up on March 31, 2012, the age range was 3.3 through 10.2 years (mean, 6.4 years). The exposure of primary interest was use of folic acid from 4 weeks before to 8 weeks after the start of pregnancy, defined as the first day of the last menstrual period before conception. Relative risks of ASDs were estimated by odds ratios (ORs) with 95% CIs in a logistic regression analysis. Analyses were adjusted for maternal education level, year of birth, and parity. Main Outcome Measure Specialist-confirmed diagnosis of ASDs. Results At the end of follow-up, 270 children in the study sample had been diagnosed with ASDs: 114 with autistic disorder, 56 with Asperger syndrome, and 100 with PDD-NOS. In children whose mothers took folic acid, 0.10% (64/61 042) had autistic disorder, compared with 0.21% (50/24 134) in those unexposed to folic acid. The adjusted OR for autistic disorder in children of folic acid users was 0.61 (95% CI, 0.41-0.90). No association was found with Asperger syndrome or PDD-NOS, but power was limited. Similar analyses for prenatal fish oil supplements showed no such association with autistic disorder, even though fish oil use was associated with the same maternal characteristics as folic acid use. Conclusions and Relevance Use of prenatal folic acid supplements around the time of conception was associated with a lower risk of autistic disorder in the MoBa cohort. Although these findings cannot establish causality, they do support prenatal folic acid supplementation. JAMA. 2013;309(6):570-577 www.jama.com</t>
  </si>
  <si>
    <t>[Suren, Pal; Roth, Christine; Haugen, Margaretha; Lie, Kari Kveim; Magnus, Per; Reichborn-Kjennerud, Ted; Schjolberg, Synnve; Oyen, Anne-Siri; Stoltenberg, Camilla] Norwegian Inst Publ Hlth, N-0403 Oslo, Norway; [Suren, Pal] UCL Inst Child Hlth, Ctr Paediat Epidemiol &amp; Biostat, London, England; [Roth, Christine; Bresnahan, Michaeline; Hornig, Mady; Lipkin, W. Ian; Susser, Ezra] Columbia Univ, Mailman Sch Publ Hlth, New York, NY USA; [Bresnahan, Michaeline; Susser, Ezra] New York State Psychiat Inst &amp; Hosp, New York, NY 10032 USA; [Hirtz, Deborah] NINDS, Bethesda, MD 20892 USA; [Reichborn-Kjennerud, Ted] Univ Oslo, Inst Psychiat, Oslo, Norway; [Smith, George Davey] Univ Bristol, MRC Ctr Causal Anal Translat Epidemiol, Bristol, Avon, England; [Oyen, Anne-Siri] Lovisenberg Hosp, Nic Waals Inst, Oslo, Norway; [Stoltenberg, Camilla] Univ Bergen, Dept Publ Hlth &amp; Primary Hlth Care, Bergen, Norway</t>
  </si>
  <si>
    <t>Norwegian Institute of Public Health (NIPH); University of London; University College London; Columbia University; New York State Psychiatry Institute; National Institutes of Health (NIH) - USA; NIH National Institute of Neurological Disorders &amp; Stroke (NINDS); University of Oslo; University of Bristol; University of Bergen</t>
  </si>
  <si>
    <t>Suren, P (通讯作者)，Norwegian Inst Publ Hlth, POB 4404, N-0403 Oslo, Norway.</t>
  </si>
  <si>
    <t>pal.suren@fhi.no</t>
  </si>
  <si>
    <t>Hornig, Mady/AAE-8431-2020; Davey Smith, George/A-7407-2013; Lipkin, W. Ian/ABE-6216-2020; Stoltenberg, Camilla/G-5090-2017; Haugen, Margaretha/H-7007-2016</t>
  </si>
  <si>
    <t>Hornig, Mady/0000-0001-7572-3092; Davey Smith, George/0000-0002-1407-8314; Lipkin, W. Ian/0000-0002-8768-9386; Oyen, Anne-Siri/0000-0002-1637-992X; s, hema/0000-0002-3440-9475; Haugen, Margaretha/0000-0001-5924-5000; Venkatasubramanian, Siddharth/0000-0002-5860-0768</t>
  </si>
  <si>
    <t>Norwegian Ministry of Health and Care Services; Norwegian Ministry of Education and Research; Research Council of Norway/FUGE [151918]; National Institute of Neurological Disorders and Stroke (NINDS) [NS47537]; National Institute of Environmental Health Sciences (NIEHS) [NO-ES-75558]; NINDS [NS47537]; Research Council of Norway [185476, 190694]; Medical Research Council [G9815508] Funding Source: researchfish</t>
  </si>
  <si>
    <t>Norwegian Ministry of Health and Care Services; Norwegian Ministry of Education and Research; Research Council of Norway/FUGE(Research Council of Norway); National Institute of Neurological Disorders and Stroke (NINDS)(United States Department of Health &amp; Human ServicesNational Institutes of Health (NIH) - USANIH National Institute of Neurological Disorders &amp; Stroke (NINDS)); National Institute of Environmental Health Sciences (NIEHS)(United States Department of Health &amp; Human ServicesNational Institutes of Health (NIH) - USANIH National Institute of Environmental Health Sciences (NIEHS)); NINDS(United States Department of Health &amp; Human ServicesNational Institutes of Health (NIH) - USANIH National Institute of Neurological Disorders &amp; Stroke (NINDS)); Research Council of Norway(Research Council of Norway); Medical Research Council(UK Research &amp; Innovation (UKRI)Medical Research Council UK (MRC))</t>
  </si>
  <si>
    <t>The Norwegian Mother and Child Cohort is supported by the Norwegian Ministry of Health and Care Services, the Norwegian Ministry of Education and Research, the Research Council of Norway/FUGE (grant 151918), the National Institute of Neurological Disorders and Stroke (NINDS) (grant NS47537 [Dr Lipkin]), and the National Institute of Environmental Health Sciences (NIEHS) (contract NO-ES-75558). The Autism Birth Cohort study is funded by the NINDS (grant NS47537 [Dr Lipkin]). Dr Suren's salary is funded by the Research Council of Norway (grants 185476 and 190694).</t>
  </si>
  <si>
    <t>FEB 13</t>
  </si>
  <si>
    <t>10.1001/jama.2012.155925</t>
  </si>
  <si>
    <t>087PH</t>
  </si>
  <si>
    <t>WOS:000314773700029</t>
  </si>
  <si>
    <t>Copp, AJ; Adzick, NS; Chitty, LS; Fletcher, JM; Holmbeck, G; Shaw, GM</t>
  </si>
  <si>
    <t>Copp, Andrew J.; Adzick, N. Scott; Chitty, Lyn S.; Fletcher, Jack M.; Holmbeck, GraysonN.; Shaw, Gary M.</t>
  </si>
  <si>
    <t>Spina bifida</t>
  </si>
  <si>
    <t>NEURAL-TUBE DEFECTS; FOLIC-ACID FORTIFICATION; QUALITY-OF-LIFE; SAN-JOAQUIN VALLEY; FETAL SURGERY; YOUNG-ADULTS; CONGENITAL-ANOMALIES; CORPUS-CALLOSUM; BIRTH-DEFECTS; PSYCHOSOCIAL ADJUSTMENT</t>
  </si>
  <si>
    <t>Spina bifida is a birth defect in which the vertebral column is open, often with spinal cord involvement. The most clinically significant subtype is myelomeningocele (open spina bifida), which is a condition characterized by failure of the lumbosacral spinal neural tube to close during embryonic development. The exposed neural tissue degenerates in utero, resulting in neurological deficit that varies with the level of the lesion. Occurring in approximately 1 per 1,000 births worldwide, myelomeningocele is one of the most common congenital malformations, but its cause is largely unknown. The genetic component is estimated at 60-70%, but few causative genes have been identified to date, despite much information from mouse models. Non-genetic maternal risk factors include reduced folate intake, anticonvulsant therapy, diabetes mellitus and obesity. Primary prevention by periconceptional supplementation with folic acid has been demonstrated in clinical trials, leading to food fortification programmes in many countries. Prenatal diagnosis is achieved by ultrasonography, enabling women to seek termination of pregnancy. Individuals who survive to birth have their lesions closed surgically, with subsequent management of associated defects, including the Chiari II brain malformation, hydrocephalus, and urological and orthopaedic sequelae. Fetal surgical repair of myelomeningocele has been associated with improved early neurological outcome compared with postnatal operation. Myelomeningocele affects quality of life during childhood, adolescence and adulthood, posing a challenge for individuals, families and society as a whole. For an illustrated summary of this Primer, visit: http://go.nature.com/fK9XNa</t>
  </si>
  <si>
    <t>[Copp, Andrew J.] UCL, Newlife Birth Defects Res Ctr, Inst Child Hlth, 30 Guilford St, London WC1N 1EH, England; [Adzick, N. Scott] Childrens Hosp Philadelphia, Dept Surg, Philadelphia, PA 19104 USA; [Chitty, Lyn S.] UCL, Genet &amp; Genom Med, Great Ormond St Hosp Children NHS Fdn Trust, Inst Child Hlth, London, England; [Chitty, Lyn S.] UCL Hosp NHS Fdn Trust, London, England; [Fletcher, Jack M.] Univ Houston, Dept Psychol, Houston, TX USA; [Holmbeck, GraysonN.] Loyola Univ, Dept Psychol, 6525 N Sheridan Rd, Chicago, IL 60626 USA; [Shaw, Gary M.] Stanford Univ, Dept Pediat, Sch Med, Stanford, CA 94305 USA</t>
  </si>
  <si>
    <t>University of London; University College London; University of Pennsylvania; Pennsylvania Medicine; Childrens Hospital of Philadelphia; University of London; University College London; Great Ormond Street Hospital for Children NHS Foundation Trust; University of London; University College London; University of Houston System; University of Houston; Loyola University Chicago; Stanford University</t>
  </si>
  <si>
    <t>Copp, AJ (通讯作者)，UCL, Newlife Birth Defects Res Ctr, Inst Child Hlth, 30 Guilford St, London WC1N 1EH, England.</t>
  </si>
  <si>
    <t>Fletcher, Jack/AAX-2931-2020; Copp, Andrew/C-4174-2008; Lin, Lenny/R-9870-2019; fletcher, jack/Q-5975-2019</t>
  </si>
  <si>
    <t>Copp, Andrew/0000-0002-2544-9117; Lin, Lenny/0000-0003-1990-6788; Shaw, Gary/0000-0001-7438-4914; Holmbeck, Grayson/0000-0002-2216-1927; chitty, lyn/0000-0002-4857-7138</t>
  </si>
  <si>
    <t>Wellcome Trust [087525]; Eunice Kennedy Shriver National Institute of Child Health and Human Development, US National Institutes of Health [U10 HD041666, P01 HD35946, R01-HD048629]; March of Dimes Foundation [12-FY13-271]; Joint Medical Research Council-Wellcome Trust Human Developmental Biology Resource [099175]; MRC [MC_PC_15004, G0700089, G0801124] Funding Source: UKRI; Medical Research Council [G0801124, MC_PC_15004, G0700089] Funding Source: researchfish; Sparks Charity [09ICH01] Funding Source: researchfish</t>
  </si>
  <si>
    <t>Wellcome Trust(Wellcome TrustEuropean Commission); Eunice Kennedy Shriver National Institute of Child Health and Human Development, US National Institutes of Health(United States Department of Health &amp; Human ServicesNational Institutes of Health (NIH) - USANIH Eunice Kennedy Shriver National Institute of Child Health &amp; Human Development (NICHD)); March of Dimes Foundation(March of Dimes); Joint Medical Research Council-Wellcome Trust Human Developmental Biology Resource(UK Research &amp; Innovation (UKRI)Medical Research Council UK (MRC)); MRC(UK Research &amp; Innovation (UKRI)Medical Research Council UK (MRC)); Medical Research Council(UK Research &amp; Innovation (UKRI)Medical Research Council UK (MRC)); Sparks Charity</t>
  </si>
  <si>
    <t>The authors acknowledge grants from The Wellcome Trust (grant 087525 to A.J.C.), the Eunice Kennedy Shriver National Institute of Child Health and Human Development, US National Institutes of Health (grants U10 HD041666 to N.S.A., P01 HD35946 to J.M.F. and R01-HD048629 to G.N.H.) and the March of Dimes Foundation (grant 12-FY13-271 to G.N.H.). Images of human embryonic material are provided by the Joint Medical Research Council-Wellcome Trust Human Developmental Biology Resource (www.hdbr.org; grant 099175).</t>
  </si>
  <si>
    <t>NATURE PUBLISHING GROUP</t>
  </si>
  <si>
    <t>LONDON</t>
  </si>
  <si>
    <t>MACMILLAN BUILDING, 4 CRINAN ST, LONDON N1 9XW, ENGLAND</t>
  </si>
  <si>
    <t>APR 30</t>
  </si>
  <si>
    <t>10.1038/nrdp.2015.7</t>
  </si>
  <si>
    <t>DT2JG</t>
  </si>
  <si>
    <t>WOS:000381306000001</t>
  </si>
  <si>
    <t>Mai, CT; Isenburg, JL; Canfield, MA; Meyer, RE; Correa, A; Alverson, CJ; Lupo, PJ; Riehle-Colarusso, T; Cho, SJ; Aggarwal, D; Kirby, RS; Nembhard, W; Shan, XY; Higgins, C; Forestieri, N; Denson, L; Hoyt, A; Shumate, C; Ethen, M; Nance, A; Huynh, M</t>
  </si>
  <si>
    <t>Mai, Cara T.; Isenburg, Jennifer L.; Canfield, Mark A.; Meyer, Robert E.; Correa, Adolfo; Alverson, Clinton J.; Lupo, Philip J.; Riehle-Colarusso, Tiffany; Cho, Sook Ja; Aggarwal, Deepa; Kirby, Russell S.; Nembhard, Wendy; Shan, Xiaoyi; Higgins, Cathleen; Forestieri, Nina; Denson, Lindsay; Hoyt, Adrienne; Shumate, Charles; Ethen, Mary; Nance, Amy; Huynh, Maria</t>
  </si>
  <si>
    <t>Natl Birth Defects Prevention</t>
  </si>
  <si>
    <t>National population-based estimates for major birth defects, 2010-2014</t>
  </si>
  <si>
    <t>BIRTH DEFECTS RESEARCH</t>
  </si>
  <si>
    <t>population-based surveillance; birth defects; congenital anomalies; national estimates; United States</t>
  </si>
  <si>
    <t>NEURAL-TUBE DEFECTS; CONGENITAL HEART-DEFECTS; UNITED-STATES; SURVEILLANCE PROGRAMS; PULSE OXIMETRY; INCREASED RISK; FOLIC-ACID; PREVALENCE; TRENDS; GASTROSCHISIS</t>
  </si>
  <si>
    <t>Background Using the National Birth Defects Prevention Network (NBDPN) annual data report, U.S. national prevalence estimates for major birth defects are developed based on birth cohort 2010-2014. Methods Data from 39 U.S. population-based birth defects surveillance programs (16 active case-finding, 10 passive case-finding with case confirmation, and 13 passive without case confirmation) were used to calculate pooled prevalence estimates for major defects by case-finding approach. Fourteen active case-finding programs including at least live birth and stillbirth pregnancy outcomes monitoring approximately one million births annually were used to develop national prevalence estimates, adjusted for maternal race/ethnicity (for all conditions examined) and maternal age (trisomies and gastroschisis). These calculations used a similar methodology to the previous estimates to examine changes over time. Results The adjusted national birth prevalence estimates per 10,000 live births ranged from 0.62 for interrupted aortic arch to 16.87 for clubfoot, and 19.93 for the 12 critical congenital heart defects combined. While the birth prevalence of most birth defects studied remained relatively stable over 15 years, an increasing prevalence was observed for gastroschisis and Down syndrome. Additionally, the prevalence for atrioventricular septal defect, tetralogy of Fallot, omphalocele, and trisomy 18 increased in this period compared to the previous periods. Active case-finding programs generally had higher prevalence rates for most defects examined, most notably for anencephaly, anophthalmia/microphthalmia, trisomy 13, and trisomy 18. Conclusion National estimates of birth defects prevalence provide data for monitoring trends and understanding the impact of these conditions. Increasing prevalence rates observed for selected conditions warrant further examination.</t>
  </si>
  <si>
    <t>[Mai, Cara T.; Isenburg, Jennifer L.; Alverson, Clinton J.; Riehle-Colarusso, Tiffany] Ctr Dis Control &amp; Prevent, Div Congenital &amp; Dev Disorders, Natl Ctr Birth Defects &amp; Dev Disabil, 4770 Buford Highway,MS S106-3, Atlanta, GA 30341 USA; [Canfield, Mark A.] Texas Dept State Hlth Serv, Birth Defects Epidemiol &amp; Surveillance Branch, Austin, TX USA; [Meyer, Robert E.] State Ctr Hlth Stat, North Carolina Birth Defects Monitoring Program, Raleigh, NC USA; [Meyer, Robert E.] Univ N Carolina, Dept Maternal &amp; Child Hlth, Chapel Hill, NC 27515 USA; [Correa, Adolfo] Univ Mississippi, Med Ctr, Jackson, MS 39216 USA; [Lupo, Philip J.] Baylor Coll Med, Houston, TX 77030 USA; [Cho, Sook Ja] Minnesota Dept Hlth, Birth Defects Monitoring &amp; Anal Unit, St Paul, MN USA; [Aggarwal, Deepa] Calif Dept Publ Hlth, Calif Birth Defects Monitoring Program, Richmond, CA USA; [Kirby, Russell S.] Univ S Florida, Coll Publ Hlth, Dept Community &amp; Family Hlth, Tampa, FL USA</t>
  </si>
  <si>
    <t>Centers for Disease Control &amp; Prevention - USA; Texas Department of State Health Services; University of North Carolina; University of North Carolina Chapel Hill; University of Mississippi; University of Mississippi Medical Center; Baylor College of Medicine; Minnesota Department of Health (MHD); California Department of Public Health; State University System of Florida; University of South Florida</t>
  </si>
  <si>
    <t>Mai, CT (通讯作者)，Ctr Dis Control &amp; Prevent, Div Congenital &amp; Dev Disorders, Natl Ctr Birth Defects &amp; Dev Disabil, 4770 Buford Highway,MS S106-3, Atlanta, GA 30341 USA.</t>
  </si>
  <si>
    <t>cmai@cdc.gov</t>
  </si>
  <si>
    <t>Kirby, Russell/0000-0002-3489-401X; Lupo, Philip/0000-0003-0978-5863</t>
  </si>
  <si>
    <t>2472-1727</t>
  </si>
  <si>
    <t>BIRTH DEFECTS RES</t>
  </si>
  <si>
    <t>Birth Defects Res.</t>
  </si>
  <si>
    <t>NOV 1</t>
  </si>
  <si>
    <t>SI</t>
  </si>
  <si>
    <t>10.1002/bdr2.1589</t>
  </si>
  <si>
    <t>OCT 2019</t>
  </si>
  <si>
    <t>Developmental Biology; Toxicology</t>
  </si>
  <si>
    <t>JJ7VI</t>
  </si>
  <si>
    <t>WOS:000488638700001</t>
  </si>
  <si>
    <t>Gernand, AD; Schulze, KJ; Stewart, CP; West, KP; Christian, P</t>
  </si>
  <si>
    <t>Gernand, Alison D.; Schulze, Kerry J.; Stewart, Christine P.; West, Keith P., Jr.; Christian, Parul</t>
  </si>
  <si>
    <t>Micronutrient deficiencies in pregnancy worldwide: health effects and prevention</t>
  </si>
  <si>
    <t>NATURE REVIEWS ENDOCRINOLOGY</t>
  </si>
  <si>
    <t>MATERNAL MULTIPLE MICRONUTRIENT; LOW-BIRTH-WEIGHT; FOLIC-ACID SUPPLEMENTATION; VITAMIN-A SUPPLEMENTATION; NEURAL-TUBE DEFECTS; SCHOOL-AGE-CHILDREN; FOR-GESTATIONAL-AGE; DOUBLE-BLIND; FOLLOW-UP; MENTAL-DEVELOPMENT</t>
  </si>
  <si>
    <t>Micronutrients, vitamins and minerals accessible from the diet, are essential for biologic activity. Micronutrient status varies widely throughout pregnancy and across populations. Women in low-income countries often enter pregnancy malnourished, and the demands of gestation can exacerbate micronutrient deficiencies with health consequences for the fetus. Examples of efficacious single micronutrient interventions include folic acid to prevent neural tube defects, iodine to prevent cretinism, zinc to reduce risk of preterm birth, and iron to reduce the risk of low birth weight. Folic acid and vitamin D might also increase birth weight. While extensive mechanistic and association research links multiple antenatal micronutrients with plausible materno-fetal health advantages, hypothesized benefits have often been absent, minimal or unexpected in trials. These findings suggest a role for population context in determining health responses and filling extensive gaps in knowledge. Multiple micronutrient supplements reduce the risks of being born with low birth weight, small for gestational age or stillborn in undernourished settings, and justify micronutrient interventions with antenatal care. Measurable health effects of gestational micronutrient exposure might persist into childhood but few data exists on potential long-term benefits. In this Review, we discuss micronutrient intake recommendations, risks and consequences of deficiencies, and the effects of interventions with a particular emphasis on offspring.</t>
  </si>
  <si>
    <t>[Gernand, Alison D.] Penn State Univ, Dept Nutr Sci, Chandlee Lab 100, University Pk, PA 16802 USA; [Schulze, Kerry J.; West, Keith P., Jr.; Christian, Parul] Johns Hopkins Bloomberg Sch Publ Hlth, Ctr Human Nutr, Dept Int Hlth, 615 North Wolfe St, Baltimore, MD 21205 USA; [Stewart, Christine P.] Univ Calif Davis, Dept Nutr, One Shields Ave, Davis, CA 95616 USA</t>
  </si>
  <si>
    <t>Pennsylvania Commonwealth System of Higher Education (PCSHE); Pennsylvania State University; Pennsylvania State University - University Park; Johns Hopkins University; Johns Hopkins Bloomberg School of Public Health; University of California System; University of California Davis</t>
  </si>
  <si>
    <t>West, KP (通讯作者)，Johns Hopkins Bloomberg Sch Publ Hlth, Ctr Human Nutr, Dept Int Hlth, 615 North Wolfe St, Baltimore, MD 21205 USA.</t>
  </si>
  <si>
    <t>kwest1@jhu.edu</t>
  </si>
  <si>
    <t>Gernand, Alison/W-8158-2019</t>
  </si>
  <si>
    <t>Gernand, Alison/0000-0002-5661-7785</t>
  </si>
  <si>
    <t>Eunice Kennedy Shriver National Institute of Child Health and Human Development of the National Institutes of Health [K12HD055882]; Bill and Melinda Gates Foundation [OPPGD759]; Thrasher Research Fund [11860]; Bill and Melinda Gates Foundation, Seattle, Washington, USA [GH614, OPP5241]; Sight and Life Global Nutrition Research Institute, Baltimore, Maryland, USA</t>
  </si>
  <si>
    <t>Eunice Kennedy Shriver National Institute of Child Health and Human Development of the National Institutes of Health(United States Department of Health &amp; Human ServicesNational Institutes of Health (NIH) - USANIH Eunice Kennedy Shriver National Institute of Child Health &amp; Human Development (NICHD)); Bill and Melinda Gates Foundation(Bill &amp; Melinda Gates Foundation); Thrasher Research Fund; Bill and Melinda Gates Foundation, Seattle, Washington, USA(Bill &amp; Melinda Gates Foundation); Sight and Life Global Nutrition Research Institute, Baltimore, Maryland, USA</t>
  </si>
  <si>
    <t>The authors wish to thank R. Guida and C. Reynolds, Pennsylvania State University, PA, USA for assistance with the literature review. A.D.G. is supported by the Eunice Kennedy Shriver National Institute of Child Health and Human Development of the National Institutes of Health under BIRCWH award number K12HD055882, 'Career Development Program in Women's Health Research at Penn State'. C.P.S. is supported by the Bill and Melinda Gates Foundation (Grant OPPGD759) and the Thrasher Research Fund (award number 11860). K.J.S, K.P.W. Jr. and P.C. gratefully acknowledge support from the Bill and Melinda Gates Foundation (Grants GH614 and OPP5241), Seattle, Washington, USA, and the Sight and Life Global Nutrition Research Institute, Baltimore, Maryland, USA. The content is solely the responsibility of the authors and does not necessarily represent the official views of the NIH or Bill and Melinda Gates Foundation.</t>
  </si>
  <si>
    <t>1759-5029</t>
  </si>
  <si>
    <t>1759-5037</t>
  </si>
  <si>
    <t>NAT REV ENDOCRINOL</t>
  </si>
  <si>
    <t>Nat. Rev. Endocrinol.</t>
  </si>
  <si>
    <t>MAY</t>
  </si>
  <si>
    <t>10.1038/nrendo.2016.37</t>
  </si>
  <si>
    <t>DJ8FF</t>
  </si>
  <si>
    <t>WOS:000374447200005</t>
  </si>
  <si>
    <t>Hamann, J; Aust, G; Arac, D; Engel, FB; Formstone, C; Fredriksson, R; Hall, RA; Harty, BL; Kirchhoff, C; Knapp, B; Krishnan, A; Liebscher, I; Lin, HH; Martinelli, DC; Monk, KR; Peeters, MC; Piao, XH; Promel, S; Schoneberg, T; Schwartz, TW; Singer, K; Stacey, M; Ushkaryov, YA; Vallon, M; Wolfrum, U; Wright, MW; Xu, L; Langenhan, T; Schoith, HB</t>
  </si>
  <si>
    <t>Hamann, Joerg; Aust, Gabriela; Arac, Demet; Engel, Felix B.; Formstone, Caroline; Fredriksson, Robert; Hall, Randy A.; Harty, Breanne L.; Kirchhoff, Christiane; Knapp, Barbara; Krishnan, Arunkumar; Liebscher, Ines; Lin, Hsi-Hsien; Martinelli, David C.; Monk, Kelly R.; Peeters, Miriam C.; Piao, Xianhua; Proemel, Simone; Schoeneberg, Torsten; Schwartz, Thue W.; Singer, Kathleen; Stacey, Martin; Ushkaryov, Yuri A.; Vallon, Mario; Wolfrum, Uwe; Wright, Mathew W.; Xu, Lei; Langenhan, Tobias; Schoeith, Helgi B.</t>
  </si>
  <si>
    <t>International Union of Basic and Clinical Pharmacology. XCIV. Adhesion G Protein-Coupled Receptors</t>
  </si>
  <si>
    <t>PHARMACOLOGICAL REVIEWS</t>
  </si>
  <si>
    <t>BRAIN-SPECIFIC ANGIOGENESIS; PLANAR CELL POLARITY; 7-PASS TRANSMEMBRANE CADHERIN; BILATERAL FRONTOPARIETAL POLYMICROGYRIA; GENOME-WIDE ASSOCIATION; INTESTINAL EPITHELIAL-CELLS; SPERMATOGONIAL STEM-CELLS; PROMOTES MYOBLAST FUSION; NEURAL-TUBE DEFECTS; FAMILY MEMBER EMR2</t>
  </si>
  <si>
    <t>The Adhesion family forms a large branch of the pharmacologically important superfamily of G protein-coupled receptors (GPCRs). As Adhesion GPCRs increasingly receive attention from a wide spectrum of biomedical fields, the Adhesion GPCR Consortium, together with the International Union of Basic and Clinical Pharmacology Committee on Receptor Nomenclature and Drug Classification, proposes a unified nomenclature for Adhesion GPCRs. The new names have ADGR as common dominator followed by a letter and a number to denote each subfamily and subtype, respectively. The new names, with old and alternative names within parentheses, are: ADGRA1 (GPR123), ADGRA2 (GPR124), ADGRA3 (GPR125), ADGRB1 (BAI1), ADGRB2 (BAI2), ADGRB3 (BAI3), ADGRC1 (CELSR1), ADGRC2 (CELSR2), ADGRC3 (CELSR3), ADGRD1 (GPR133), ADGRD2 (GPR144), ADGRE1 (EMR1, F4/80), ADGRE2 (EMR2), ADGRE3 (EMR3), ADGRE4 (EMR4), ADGRE5 (CD97), ADGRF1 (GPR110), ADGRF2 (GPR111), ADGRF3 (GPR113), ADGRF4 (GPR115), ADGRF5 (GPR116, Ig-Hepta), ADGRG1 (GPR56), ADGRG2 (GPR64, HE6), ADGRG3 (GPR97), ADGRG4 (GPR112), ADGRG5 (GPR114), ADGRG6 (GPR126), ADGRG7 (GPR128), ADGRL1 (latrophilin-1, CIRL-1, CL1), ADGRL2 (latrophilin-2, CIRL-2, CL2), ADGRL3 (latrophilin-3, CIRL-3, CL3), ADGRL4 (ELTD1, ETL), and ADGRV1 (VLGR1, GPR98). This review covers all major biologic aspects of Adhesion GPCRs, including evolutionary origins, interaction partners, signaling, expression, physiologic functions, and therapeutic potential.</t>
  </si>
  <si>
    <t>[Hamann, Joerg] Univ Amsterdam, Acad Med Ctr, Dept Expt Immunol, NL-1105 AZ Amsterdam, Netherlands; [Aust, Gabriela] Univ Leipzig, Fac Med, Dept Surg, Res Labs, D-04109 Leipzig, Germany; [Liebscher, Ines; Proemel, Simone; Schoeneberg, Torsten] Univ Leipzig, Fac Med, Inst Biochem, D-04109 Leipzig, Germany; [Arac, Demet] Univ Chicago, Dept Biochem &amp; Mol Biol, Chicago, IL 60637 USA; [Engel, Felix B.] Univ Erlangen Nurnberg, Inst Pathol, Dept Nephropathol, Erlangen, Germany; [Formstone, Caroline] Kings Coll London, Ctr Dev Neurobiol, MRC, London, England; [Fredriksson, Robert; Krishnan, Arunkumar; Schoeith, Helgi B.] Uppsala Univ, Dept Neurosci, Uppsala, Sweden; [Hall, Randy A.] Emory Univ, Sch Med, Dept Pharmacol, Atlanta, GA 30322 USA; [Harty, Breanne L.; Monk, Kelly R.] Washington Univ, Sch Med, Dept Dev Biol, St Louis, MO USA; [Kirchhoff, Christiane] Univ Hosp Hamburg Eppendorf, Dept Androl, Hamburg, Germany; [Knapp, Barbara; Wolfrum, Uwe] Johannes Gutenberg Univ Mainz, Inst Zool, Mainz, Germany; [Lin, Hsi-Hsien] Chang Gung Univ, Coll Med, Dept Microbiol &amp; Immunol, Taoyuan, Taiwan; [Martinelli, David C.] Stanford Univ, Sch Med, Dept Mol &amp; Cellular Physiol, Stanford, CA USA; [Vallon, Mario] Stanford Univ, Sch Med, Div Hematol, Stanford, CA USA; [Peeters, Miriam C.] Leiden Univ, Leiden Acad Ctr Drug Res, Leiden, Netherlands; [Peeters, Miriam C.; Schwartz, Thue W.] Univ Copenhagen, Dept Neurosci &amp; Pharmacol, Copenhagen, Denmark; [Peeters, Miriam C.; Schwartz, Thue W.] Univ Copenhagen, Novo Nordisk Fdn Ctr Basic Metab Res, Copenhagen, Denmark; [Piao, Xianhua; Singer, Kathleen] Boston Childrens Hosp, Dept Med, Div Newborn Med, Boston, MA USA; [Piao, Xianhua; Singer, Kathleen] Harvard Univ, Sch Med, Boston, MA USA; [Stacey, Martin] Univ Leeds, Fac Biol Sci, Leeds, W Yorkshire, England; [Ushkaryov, Yuri A.] Univ Kent, Medway Sch Pharm, Chatham, Kent, England; [Wright, Mathew W.] European Bioinformat Inst, HUGO Gene Nomenclature Comm, Hinxton, England; [Xu, Lei] Univ Rochester, Med Ctr, Dept Biomed Genet, Rochester, NY 14642 USA; [Langenhan, Tobias] Univ Wurzburg, Inst Physiol, Dept Neurophysiol, Wurzburg, Germany</t>
  </si>
  <si>
    <t>University of Amsterdam; Academic Medical Center Amsterdam; Leipzig University; Leipzig University; University of Chicago; University of Erlangen Nuremberg; University of London; King's College London; Uppsala University; Emory University; Washington University (WUSTL); University of Hamburg; University Medical Center Hamburg-Eppendorf; Johannes Gutenberg University of Mainz; Chang Gung University; Stanford University; Stanford University; Leiden University; Leiden University - Excl LUMC; University of Copenhagen; Novo Nordisk Foundation; University of Copenhagen; Harvard University; Boston Children's Hospital; Harvard University; Harvard Medical School; N8 Research Partnership; White Rose University Consortium; University of Leeds; University of Greenwich; University of Kent; European Molecular Biology Laboratory (EMBL); University of Rochester; University of Wurzburg</t>
  </si>
  <si>
    <t>Hamann, J (通讯作者)，Univ Amsterdam, Acad Med Ctr, Dept Expt Immunol, Meibergdreef 9, NL-1105 AZ Amsterdam, Netherlands.</t>
  </si>
  <si>
    <t>j.hamann@amc.uva.nl; helgis.schioth@bmc.uu.se</t>
  </si>
  <si>
    <t>Wright, Mathew W/H-5394-2012; LIN, Hsi-Hsien/N-1488-2015; Langenhan, Tobias/AAY-3773-2020; Engel, Felix/A-1767-2008; Liebscher, Ines/AAX-7478-2020; Ushkaryov, Yuri/AAQ-2985-2020; Fredriksson, Robert/AAH-3921-2019</t>
  </si>
  <si>
    <t>Wright, Mathew W/0000-0002-2650-2426; Langenhan, Tobias/0000-0002-9061-3809; Engel, Felix/0000-0003-2605-3429; Liebscher, Ines/0000-0003-4480-8987; Ushkaryov, Yuri/0000-0002-5712-8297; Fredriksson, Robert/0000-0002-2810-3226; Promel, Simone/0000-0001-7800-7323; Hamann, Jorg/0000-0002-9448-1727; Krishnan, Arunkumar/0000-0002-9677-9092; Hall, Randy/0000-0002-8318-8728; Martinelli, David/0000-0002-8318-3986; Schwartz, Thue W./0000-0002-0261-6904</t>
  </si>
  <si>
    <t>Wellcome Trust [099156/Z/12/Z]; Novo Nordisk Fonden [NNF12OC1016287, NNF15OC0016184, NNF13OC0005723] Funding Source: researchfish</t>
  </si>
  <si>
    <t>Wellcome Trust(Wellcome TrustEuropean Commission); Novo Nordisk Fonden(Novo Nordisk Foundation)</t>
  </si>
  <si>
    <t>NC-IUPHAR is supported in part by Wellcome Trust Grant 099156/Z/12/Z.</t>
  </si>
  <si>
    <t>AMER SOC PHARMACOLOGY EXPERIMENTAL THERAPEUTICS</t>
  </si>
  <si>
    <t>BETHESDA</t>
  </si>
  <si>
    <t>9650 ROCKVILLE PIKE, BETHESDA, MD 20814-3995 USA</t>
  </si>
  <si>
    <t>0031-6997</t>
  </si>
  <si>
    <t>1521-0081</t>
  </si>
  <si>
    <t>PHARMACOL REV</t>
  </si>
  <si>
    <t>Pharmacol. Rev.</t>
  </si>
  <si>
    <t>APR</t>
  </si>
  <si>
    <t>10.1124/pr.114.009647</t>
  </si>
  <si>
    <t>Pharmacology &amp; Pharmacy</t>
  </si>
  <si>
    <t>CC2WS</t>
  </si>
  <si>
    <t>Green Published, Bronze</t>
  </si>
  <si>
    <t>WOS:000350206300004</t>
  </si>
  <si>
    <t>Bailey, LB; Stover, PJ; McNulty, H; Fenech, MF; Gregory, JF; Mills, JL; Pfeiffer, CM; Fazili, Z; Zhang, M; Ueland, PM; Molloy, AM; Caudill, MA; Shane, B; Berry, RJ; Bailey, RL; Hausman, DB; Raghavan, R; Raiten, DJ</t>
  </si>
  <si>
    <t>Bailey, Lynn B.; Stover, Patrick J.; McNulty, Helene; Fenech, Michael F.; Gregory, Jesse F., III; Mills, James L.; Pfeiffer, Christine M.; Fazili, Zia; Zhang, Mindy; Ueland, Per M.; Molloy, Anne M.; Caudill, Marie A.; Shane, Barry; Berry, Robert J.; Bailey, Regan L.; Hausman, Dorothy B.; Raghavan, Ramkripa; Raiten, Daniel J.</t>
  </si>
  <si>
    <t>Biomarkers of Nutrition for Development-Folate Review</t>
  </si>
  <si>
    <t>JOURNAL OF NUTRITION</t>
  </si>
  <si>
    <t>BOND; folate biomarkers; serum folate; RBC folate; homocysteine</t>
  </si>
  <si>
    <t>NEURAL-TUBE DEFECTS; ONE-CARBON METABOLISM; PLASMA TOTAL HOMOCYSTEINE; UNMETABOLIZED FOLIC-ACID; TANDEM MASS-SPECTROMETRY; GENOMIC DNA METHYLATION; DRIED BLOOD SPOTS; B-VITAMIN STATUS; METHYLENETETRAHYDROFOLATE REDUCTASE GENE; KILLER-CELL CYTOTOXICITY</t>
  </si>
  <si>
    <t>The Biomarkers of Nutrition for Development (BOND) project is designed to provide evidence-based advice to anyone with an interest in the role of nutrition in health. Specifically, the BOND program provides state-of-the-art information and service with regard to selection, use, and interpretation of biomarkers of nutrient exposure, status, function, and effect. To accomplish this objective, expert panels are recruited to evaluate the literature and to draft comprehensive reports on the current state of the art with regard to specific nutrient biology and available biomarkers for assessing nutrients in body tissues at the individual and population level. Phase I of the BOND project includes the evaluation of biomarkers for 6 nutrients: iodine, iron, zinc, folate, vitamin A, and vitamin B-12. This review represents the second in the series of reviews and covers all relevant aspects of folate biology and biomarkers. The article is organized to provide the reader with a full appreciation of folate's history as a public health issue, its biology, and an overview of available biomarkers (serum folate, RBC folate, and plasma homocysteine concentrations) and their interpretation across a range of clinical and population-based uses. The article also includes a list of priority research needs for advancing the area of folate biomarkers related to nutritional health status and development.</t>
  </si>
  <si>
    <t>[Bailey, Lynn B.; Hausman, Dorothy B.] Univ Georgia, Dept Foods &amp; Nutr, Athens, GA 30602 USA; [Stover, Patrick J.; Caudill, Marie A.] Cornell Univ, Div Nutr Sci, Ithaca, NY 14853 USA; [McNulty, Helene] Univ Ulster, Northern Ireland Ctr Food &amp; Hlth, Biomed Sci Res Inst, Londonderry, NH USA; [Fenech, Michael F.] CSIRO, Genome Hlth Nutrigen Lab, Food Nutr &amp; Bioprod Flagship, Adelaide, SA, Australia; [Gregory, Jesse F., III] Univ Florida, Food Sci &amp; Human Nutr Dept, Gainesville, FL USA; [Mills, James L.; Raghavan, Ramkripa; Raiten, Daniel J.] Eunice Kennedy Shriner Natl Inst Child Hlth &amp; Hum, NIH, Bethesda, MD USA; [Pfeiffer, Christine M.; Fazili, Zia; Zhang, Mindy] CDC, Nat Ctr Environm Hlth, Atlanta, GA 30333 USA; [Ueland, Per M.] Univ Bergen, Dept Clin Sci, Bergen, Norway; [Molloy, Anne M.] Trinity Coll Dublin, Inst Mol Med, Dublin, Ireland; [Shane, Barry] Univ Calif Berkeley, Dept Nutr Sci &amp; Toxicol, Berkeley, CA 94720 USA; [Berry, Robert J.] CDC, Nat Ctr Birth Defects &amp; Dev Disabil, Atlanta, GA 30333 USA; [Bailey, Regan L.] NIH, Off Dietary Supplements, Bethesda, MD 20892 USA</t>
  </si>
  <si>
    <t>University System of Georgia; University of Georgia; Cornell University; Commonwealth Scientific &amp; Industrial Research Organisation (CSIRO); State University System of Florida; University of Florida; National Institutes of Health (NIH) - USA; Centers for Disease Control &amp; Prevention - USA; University of Bergen; Trinity College Dublin; University of California System; University of California Berkeley; Centers for Disease Control &amp; Prevention - USA; National Institutes of Health (NIH) - USA</t>
  </si>
  <si>
    <t>Bailey, LB (通讯作者)，Univ Georgia, Dept Foods &amp; Nutr, Athens, GA 30602 USA.</t>
  </si>
  <si>
    <t>folate@uga.edu; raitend@mail.nih.gov</t>
  </si>
  <si>
    <t>Ueland, Per M/C-7340-2013</t>
  </si>
  <si>
    <t>Ueland, Per Magne/0000-0002-1903-0571; Berry, Robert/0000-0002-7162-5046; Bailey, Regan/0000-0003-0181-6223; McNulty, Helene/0000-0002-4366-6457; Molloy, Anne/0000-0002-1688-9049; Mills, James/0000-0003-4496-332X</t>
  </si>
  <si>
    <t>Bill &amp; Melinda Gates Foundation; PepsiCo; Division of Nutrition Research Coordination (DNRC, NIH); Office of Dietary Supplements (ODS, NIH); Eunice Kennedy Shriver National Institute of Child Health and Human Development (NICHD, NIH)</t>
  </si>
  <si>
    <t>Bill &amp; Melinda Gates Foundation(Bill &amp; Melinda Gates FoundationCGIAR); PepsiCo; Division of Nutrition Research Coordination (DNRC, NIH)(United States Department of Health &amp; Human ServicesNational Institutes of Health (NIH) - USA); Office of Dietary Supplements (ODS, NIH)(United States Department of Health &amp; Human ServicesNational Institutes of Health (NIH) - USA); Eunice Kennedy Shriver National Institute of Child Health and Human Development (NICHD, NIH)(United States Department of Health &amp; Human ServicesNational Institutes of Health (NIH) - USANIH Eunice Kennedy Shriver National Institute of Child Health &amp; Human Development (NICHD))</t>
  </si>
  <si>
    <t>Published in a supplement to The Journal of Nutrition. The Biomarkers of Nutrition for Development (BOND) project was developed by the nutrition program staff of the Eunice Kennedy Shriver National Institute of Child Health and Human Development (NICHD) of the NIH within the US Department of Health and Human Services (DHHS). The initial 6 nutrients selected, iodine, vitamin A, iron, zinc, folate, and vitamin B-12, were chosen for their high public health importance. Expert panels on each nutrient were constituted and charged with developing comprehensive reviews for publication in the BOND series. The BOND program received its core funding from the Bill &amp; Melinda Gates Foundation, PepsiCo, the Division of Nutrition Research Coordination (DNRC, NIH), the Office of Dietary Supplements (ODS, NIH), and the Eunice Kennedy Shriver National Institute of Child Health and Human Development (NICHD, NIH). The Supplement Coordinators for this supplement were Daniel J Raiten (NICHD, NIH) and Lynn B Bailey (University of Georgia). Supplement Coordinators disclosures: no conflicts of interest. This supplement is the responsibility of the Guest Editor to whom the Editor of The Journal of Nutrition has delegated supervision of both technical conformity to the published regulations of The Journal of Nutrition and general oversight of the scientific merit of each article. The Guest Editor for this supplement was Kevin L Schalinske. Guest Editor disclosure: no conflicts of interest. Publication costs for this supplement were defrayed in part by the payment of page charges. This publication must therefore be hereby marked advertisement in accordance with 18 USC section 1734 solely to indicate this fact. The opinions expressed in this publication are those of the authors and are not attributable to the sponsors or the publisher, Editor, or Editorial Board of The Journal of Nutrition.</t>
  </si>
  <si>
    <t>OXFORD UNIV PRESS</t>
  </si>
  <si>
    <t>GREAT CLARENDON ST, OXFORD OX2 6DP, ENGLAND</t>
  </si>
  <si>
    <t>0022-3166</t>
  </si>
  <si>
    <t>1541-6100</t>
  </si>
  <si>
    <t>J NUTR</t>
  </si>
  <si>
    <t>J. Nutr.</t>
  </si>
  <si>
    <t>10.3945/jn.114.206599</t>
  </si>
  <si>
    <t>Nutrition &amp; Dietetics</t>
  </si>
  <si>
    <t>CM1FE</t>
  </si>
  <si>
    <t>WOS:000357425600035</t>
  </si>
  <si>
    <t>Zaganjor, I; Sekkarie, A; Tsang, BL; Williams, J; Razzaghi, H; Mulinare, J; Sniezek, JE; Cannon, MJ; Rosenthal, J</t>
  </si>
  <si>
    <t>Zaganjor, Ibrahim; Sekkarie, Ahlia; Tsang, Becky L.; Williams, Jennifer; Razzaghi, Hilda; Mulinare, Joseph; Sniezek, Joseph E.; Cannon, Michael J.; Rosenthal, Jorge</t>
  </si>
  <si>
    <t>Describing the Prevalence of Neural Tube Defects Worldwide: A Systematic Literature Review</t>
  </si>
  <si>
    <t>PLOS ONE</t>
  </si>
  <si>
    <t>FOLIC-ACID FORTIFICATION; MAJOR CONGENITAL-MALFORMATIONS; POPULATION-BASED SURVEY; BIRTH-DEFECTS; FLOUR FORTIFICATION; NATIONAL REGISTRY; SPINA-BIFIDA; RISK-FACTORS; ANOMALIES; REGION</t>
  </si>
  <si>
    <t>Background Folate-sensitive neural tube defects (NTDs) are an important, preventable cause of morbidity and mortality worldwide. There is a need to describe the current global burden of NTDs and identify gaps in available NTD data. Methods and Findings We conducted a systematic review and searched multiple databases for NTD prevalence estimates and abstracted data from peer-reviewed literature, birth defects surveillance registries, and reports published between January 1990 and July 2014 that had greater than 5,000 births and were not solely based on mortality data. We classified countries according to World Health Organization (WHO) regions and World Bank income classifications. The initial search yielded 11,614 results; after systematic review we identified 160 full text manuscripts and reports that met the inclusion criteria. Data came from 75 countries. Coverage by WHO region varied in completeness (i.e., % of countries reporting) as follows: African (17%), Eastern Mediterranean (57%), European (49%), Americas (43%), South-East Asian (36%), and Western Pacific (33%). The reported NTD prevalence ranges and medians for each region were: African (5.2-75.4; 11.7 per 10,000 births), Eastern Mediterranean (2.1-124.1; 21.9 per 10,000 births), European (1.3-35.9; 9.0 per 10,000 births), Americas (3.3-27.9; 11.5 per 10,000 births), South-East Asian (1.9-66.2; 15.8 per 10,000 births), and Western Pacific (0.3-199.4; 6.9 per 10,000 births). The presence of a registry or surveillance system for NTDs increased with country income level: low income (0%), lower-middle income (25%), upper-middle income (70%), and high income (91%). Conclusions Many WHO member states (120/194) did not have any data on NTD prevalence. Where data are collected, prevalence estimates vary widely. These findings highlight the need for greater NTD surveillance efforts, especially in lower-income countries. NTDs are an important public health problem that can be prevented with folic acid supplementation and fortification of staple foods.</t>
  </si>
  <si>
    <t>[Zaganjor, Ibrahim; Sekkarie, Ahlia; Tsang, Becky L.; Williams, Jennifer; Razzaghi, Hilda; Mulinare, Joseph; Sniezek, Joseph E.; Cannon, Michael J.; Rosenthal, Jorge] Ctr Dis Control &amp; Prevent, Natl Ctr Birth Defects &amp; Dev Disabil, Atlanta, GA USA; [Razzaghi, Hilda; Mulinare, Joseph] Carter Consulting Inc, Atlanta, GA USA</t>
  </si>
  <si>
    <t>Centers for Disease Control &amp; Prevention - USA</t>
  </si>
  <si>
    <t>Zaganjor, I (通讯作者)，Ctr Dis Control &amp; Prevent, Natl Ctr Birth Defects &amp; Dev Disabil, Atlanta, GA USA.</t>
  </si>
  <si>
    <t>wwa3@cdc.gov</t>
  </si>
  <si>
    <t>Cannon, Michael J/E-5894-2011; Razzaghi, Hilda/AFQ-9027-2022</t>
  </si>
  <si>
    <t>Cannon, Michael J/0000-0001-5776-5010; Razzaghi, Hilda/0000-0002-8053-9748</t>
  </si>
  <si>
    <t>Carter Consulting Inc.</t>
  </si>
  <si>
    <t>AS, IZ, and BLT were supported in part by an appointment to the Research Participation Program at the CDC administered by the Oak Ridge Institute for Science and Education (ORISE). The commercial company, Carter Consulting Inc., provided support in the form of salaries for authors [HR, JM]. The funders had no role in study design, data collection and analysis, decision to publish, or preparation of the manuscript.</t>
  </si>
  <si>
    <t>PUBLIC LIBRARY SCIENCE</t>
  </si>
  <si>
    <t>SAN FRANCISCO</t>
  </si>
  <si>
    <t>1160 BATTERY STREET, STE 100, SAN FRANCISCO, CA 94111 USA</t>
  </si>
  <si>
    <t>1932-6203</t>
  </si>
  <si>
    <t>PLoS One</t>
  </si>
  <si>
    <t>APR 11</t>
  </si>
  <si>
    <t>e0151586</t>
  </si>
  <si>
    <t>10.1371/journal.pone.0151586</t>
  </si>
  <si>
    <t>Multidisciplinary Sciences</t>
  </si>
  <si>
    <t>Science &amp; Technology - Other Topics</t>
  </si>
  <si>
    <t>DJ0KH</t>
  </si>
  <si>
    <t>Green Submitted, gold, Green Published</t>
  </si>
  <si>
    <t>WOS:000373891000006</t>
  </si>
  <si>
    <t>Willhite, CC; Karyakina, NA; Yokel, RA; Yenugadhati, N; Wisniewski, TM; Arnold, IMF; Momoli, F; Krewski, D</t>
  </si>
  <si>
    <t>Willhite, Calvin C.; Karyakina, Nataliya A.; Yokel, Robert A.; Yenugadhati, Nagarajkumar; Wisniewski, Thomas M.; Arnold, Ian M. F.; Momoli, Franco; Krewski, Daniel</t>
  </si>
  <si>
    <t>Systematic review of potential health risks posed by pharmaceutical, occupational and consumer exposures to metallic and nanoscale aluminum, aluminum oxides, aluminum hydroxide and its soluble salts</t>
  </si>
  <si>
    <t>CRITICAL REVIEWS IN TOXICOLOGY</t>
  </si>
  <si>
    <t>Alzheimer's disease; antiperspirants; aluminum nanoparticles; breast cancer; encephalopathy; microcytic anemia; minimal risk level; osteomalacia; parenteral nutrition; reactive oxygen; threshold limit value; tolerable weekly intake; vaccine adjuvants</t>
  </si>
  <si>
    <t>CENTRAL-NERVOUS-SYSTEM; CHRONIC-RENAL-FAILURE; CANADIAN INFANT FORMULAS; INFLUENZA A/H5N1 VACCINE; INDUCED OXIDATIVE STRESS; IN-VITRO GENOTOXICITY; NEURAL-TUBE DEFECTS; LONG-TERM EXPOSURE; BREAST-CANCER RISK; ALZHEIMERS-DISEASE</t>
  </si>
  <si>
    <t>Aluminum (Al) is a ubiquitous substance encountered both naturally (as the third most abundant element) and intentionally (used in water, foods, pharmaceuticals, and vaccines); it is also present in ambient and occupational airborne particulates. Existing data underscore the importance of Al physical and chemical forms in relation to its uptake, accumulation, and systemic bioavailability. The present review represents a systematic examination of the peer-reviewed literature on the adverse health effects of Al materials published since a previous critical evaluation compiled by Krewski et al. (2007). Challenges encountered in carrying out the present review reflected the experimental use of different physical and chemical Al forms, different routes of administration, and different target organs in relation to the magnitude, frequency, and duration of exposure. Wide variations in diet can result in Al intakes that are often higher than the World Health Organization provisional tolerable weekly intake (PTWI), which is based on studies with Al citrate. Comparing daily dietary Al exposures on the basis of total Al assumes that gastrointestinal bioavailability for all dietary Al forms is equivalent to that for Al citrate, an approach that requires validation. Current occupational exposure limits (OELs) for identical Al substances vary as much as 15-fold. The toxicity of different Al forms depends in large measure on their physical behavior and relative solubility in water. The toxicity of soluble Al forms depends upon the delivered dose of Al. 3 to target tissues. Trivalent Al reacts with water to produce bidentate superoxide coordination spheres [Al(O-2)(H2O4)(+2) and Al(H2O)(6)(+3)] that after complexation with O-2(center dot-), generate Al super-oxides [Al(O-2(center dot))](H2O5)](+2). Semireduced AlO2 center dot radicals deplete mitochondrial Fe and promote generation of H2O2, O-2(center dot-). and OH center dot. Thus, it is the Al+3-induced formation of oxygen radicals that accounts for the oxidative damage that leads to intrinsic apoptosis. In contrast, the toxicity of the insoluble Al oxides depends primarily on their behavior as particulates. Aluminum has been held responsible for human morbidity and mortality, but there is no consistent and convincing evidence to associate the Al found in food and drinking water at the doses and chemical forms presently consumed by people living in North America and Western Europe with increased risk for Alzheimer's disease (AD). Neither is there clear evidence to show use of Al-containing underarm antiperspirants or cosmetics increases the risk of AD or breast cancer. Metallic Al, its oxides, and common Al salts have not been shown to be either genotoxic or carcinogenic. Aluminum exposures during neonatal and pediatric parenteral nutrition (PN) can impair bone mineralization and delay neurological development. Adverse effects to vaccines with Al adjuvants have occurred; however, recent controlled trials found that the immunologic response to certain vaccines with Al adjuvants was no greater, and in some cases less than, that after identical vaccination without Al adjuvants. The scientific literature on the adverse health effects of Al is extensive. Health risk assessments for Al must take into account individual co-factors (e.g., age, renal function, diet, gastric pH). Conclusions from the current review point to the need for refinement of the PTWI, reduction of Al contamination in PN solutions, justification for routine addition of Al to vaccines, and harmonization of OELs for Al substances.</t>
  </si>
  <si>
    <t>[Willhite, Calvin C.; Karyakina, Nataliya A.; Krewski, Daniel] Risk Sci Int, Ottawa, ON, Canada; [Willhite, Calvin C.; Yenugadhati, Nagarajkumar; Krewski, Daniel] McLaughlin Ctr Populat Hlth Risk Assessment, Ottawa, ON, Canada; [Yokel, Robert A.] Univ Kentucky, Coll Pharm, Lexington, KY USA; [Wisniewski, Thomas M.] NYU, Dept Neurol, Sch Med, New York, NY 10016 USA; [Wisniewski, Thomas M.] NYU, Sch Med, Dept Psychiat, New York, NY USA; [Wisniewski, Thomas M.] NYU, Sch Med, Dept Pathol, New York, NY USA; [Arnold, Ian M. F.] McGill Univ, Fac Med, Occupat Hlth Program, Montreal, PQ, Canada; [Momoli, Franco] Ottawa Hosp Res Inst, Ottawa, ON, Canada; [Momoli, Franco; Krewski, Daniel] Univ Ottawa, Fac Med, Dept Epidemiol &amp; Community Med, Ottawa, ON, Canada; [Momoli, Franco] Childrens Hosp Eastern Ontario, Res Inst, Ottawa, ON K1H 8L1, Canada</t>
  </si>
  <si>
    <t>University of Kentucky; New York University; New York University; New York University; McGill University; University of Ottawa; Ottawa Hospital Research Institute; University of Ottawa; University of Ottawa; Children's Hospital of Eastern Ontario</t>
  </si>
  <si>
    <t>Willhite, CC (通讯作者)，Risk Sci Int, 55 Metcalfe St,Suite 700, Ottawa, ON, Canada.</t>
  </si>
  <si>
    <t>calvinwillhite@hotmail.com</t>
  </si>
  <si>
    <t>Wisniewski, Thomas/Q-6525-2019; Yokel, Robert/P-6310-2019; Willhite, Calvin/S-1653-2019</t>
  </si>
  <si>
    <t xml:space="preserve">Wisniewski, Thomas/0000-0002-3379-8966; Yokel, Robert/0000-0001-5188-3972; </t>
  </si>
  <si>
    <t>International Aluminium Institute (IAI); Aluminium Reach Consortium (ARC); Risk Sciences International (RSI), a Canadian company; Natural Sciences and Engineering Research Council of Canada (NSERC)</t>
  </si>
  <si>
    <t>International Aluminium Institute (IAI); Aluminium Reach Consortium (ARC); Risk Sciences International (RSI), a Canadian company; Natural Sciences and Engineering Research Council of Canada (NSERC)(Natural Sciences and Engineering Research Council of Canada (NSERC))</t>
  </si>
  <si>
    <t>Partial funding for this work was provided by a contract to review the recent scientific literature on health effects of aluminum between the International Aluminium Institute (IAI, www.world-aluminium.org), the Aluminium Reach Consortium (ARC, www.aluminium-reach-consortium.eu), and Risk Sciences International (RSI, www.risksciences.com), a Canadian company established in 2006 in partnership with the University of Ottawa. Additional financial support was provided by the Natural Sciences and Engineering Research Council of Canada (NSERC) to D. Krewski, who holds the NSERC Chair in Risk Science at the University of Ottawa. C. C. Willhite, N.A. Karyakina, F. Momoli, and N. Yenugadhati were compensated by RSI for their contributions to the review. I. Arnold, T. Wisniewski and R. Yokel received no compensation from RSI for their contributions to this work. The authors, whose affiliations are shown on the title page, had sole responsibility for preparation of this paper, including determining the strategy for reviewing the scientific literature summarized in this article, synthesizing the findings, and drawing conclusions. Scientists associated with IAI/ARC were given the opportunity to review and offer technical comments on the paper, prior to submission to Critical Reviews in Toxicology. I. Arnold serves as a consultant to the International Aluminium Institute. None of the authors have appeared before regulatory agencies on behalf of the sponsors, or appeared as experts in legal proceedings concerning matters reviewed in this paper. The scientific opinions and conclusions expressed in the paper are exclusively those of the authors, and are independent of the sources of financial support.</t>
  </si>
  <si>
    <t>TAYLOR &amp; FRANCIS LTD</t>
  </si>
  <si>
    <t>ABINGDON</t>
  </si>
  <si>
    <t>2-4 PARK SQUARE, MILTON PARK, ABINGDON OR14 4RN, OXON, ENGLAND</t>
  </si>
  <si>
    <t>1040-8444</t>
  </si>
  <si>
    <t>1547-6898</t>
  </si>
  <si>
    <t>CRIT REV TOXICOL</t>
  </si>
  <si>
    <t>Crit. Rev. Toxicol.</t>
  </si>
  <si>
    <t>10.3109/10408444.2014.934439</t>
  </si>
  <si>
    <t>Toxicology</t>
  </si>
  <si>
    <t>AP8RV</t>
  </si>
  <si>
    <t>Green Published, Green Accepted</t>
  </si>
  <si>
    <t>WOS:000342347400001</t>
  </si>
  <si>
    <t>Marroquin-Cardona, AG; Johnson, NM; Phillips, TD; Hayes, AW</t>
  </si>
  <si>
    <t>Marroquin-Cardona, A. G.; Johnson, N. M.; Phillips, T. D.; Hayes, A. W.</t>
  </si>
  <si>
    <t>Mycotoxins in a changing global environment - A review</t>
  </si>
  <si>
    <t>Mycotoxins; Environment; Emergent; Climate; Susceptible populations; Economic impact</t>
  </si>
  <si>
    <t>AFLATOXIN-DNA ADDUCTS; NEURAL-TUBE DEFECTS; REPUBLIC-OF-CHINA; ASPERGILLUS-FLAVUS; FUMONISIN B-1; OCHRATOXIN-A; OXIDATIVE STRESS; CLIMATE-CHANGE; DEOXYNIVALENOL CONTAMINATION; HEPATOCELLULAR-CARCINOMA</t>
  </si>
  <si>
    <t>Mycotoxins are toxic metabolites produced by fungal species that commonly contaminate staple foods and feeds. They represent an unavoidable problem due to their presence in globally consumed cereals such as rice, maize and wheat. Most mycotoxins are immunosuppressive agents and some are carcinogens, hepatotoxins, nephrotoxins, and neurotoxins. Worldwide trends envision a stricter control of mycotoxins, however, the changing global environment may not be the ideal setting to control and reduce the exposure to these toxins. Although new technologies allow us to inspect the multi-mycotoxin presence in foods, new sources of exposure, gaps in knowledge of mycotoxins interactions, appearance of emergent mycotoxins and elucidation of consequent health effects can complicate their control even more. While humans are adapting to cope with environmental changes, such as food scarcity, decreased food quality, mycotoxin regulations, crop production and seasonality, and other climate related modifications, fungal species are also adapting and increased cases of mycotoxin adverse health effects are likely to occur in the future. To guarantee access to quality food for all, we need a way to balance global mycotoxin standards with the realistic feasibility of reaching them, considering limitations of producers and designing strategies to reduce mycotoxin exposure based on sound research. (C) 2014 Elsevier Ltd. All rights reserved.</t>
  </si>
  <si>
    <t>[Marroquin-Cardona, A. G.] Univ Autanoma Nuevo Leon, Fac Med Vet &amp; Zootecnia, Escobedo 66050, Nuevo Leon, Mexico; [Johnson, N. M.] Texas A&amp;M Univ, Sch Rural Publ Hlth, College Stn, TX 77843 USA; [Phillips, T. D.] Texas A&amp;M Univ, Vet Integrat Biosci Dept, College Stn, TX 77843 USA; [Hayes, A. W.] Harvard Univ, Sch Publ Hlth, Dept Environm Hlth, Boston, MA 02115 USA</t>
  </si>
  <si>
    <t>Texas A&amp;M University System; Texas A&amp;M University College Station; Texas A&amp;M Health Science Center; Texas A&amp;M University System; Texas A&amp;M University College Station; Harvard University; Harvard T.H. Chan School of Public Health</t>
  </si>
  <si>
    <t>Marroquin-Cardona, AG (通讯作者)，Univ Autanoma Nuevo Leon, Fac Med Vet &amp; Zootecnia, Escobedo 66050, Nuevo Leon, Mexico.</t>
  </si>
  <si>
    <t>alicia.marroquincr@uanl.edu.mx; natalie.johnson@srph.tamhsc.edu; tphillips@cvm.tamu.edu; awallacehayes@comcast.net</t>
  </si>
  <si>
    <t>Marroquin-Cardona, Alicia/H-1481-2019</t>
  </si>
  <si>
    <t>Marroquin-Cardona, Alicia/0000-0002-3973-7128</t>
  </si>
  <si>
    <t>CONACYT (Mexico) through the National System of Researchers</t>
  </si>
  <si>
    <t>We like to thank Nicole Mitchell and Charlie Villamaria for their help in the preparation of the manuscript. A.G. Marroquin-Cardona thanks CONACYT (Mexico) for financial support through the National System of Researchers.</t>
  </si>
  <si>
    <t>10.1016/j.fct.2014.04.025</t>
  </si>
  <si>
    <t>AL0LH</t>
  </si>
  <si>
    <t>WOS:000338817900025</t>
  </si>
  <si>
    <t>Zhou, YL; Wang, YS; Tischfield, M; Williams, J; Smallwood, PM; Rattner, A; Taketo, MM; Nathans, J</t>
  </si>
  <si>
    <t>Zhou, Yulian; Wang, Yanshu; Tischfield, Max; Williams, John; Smallwood, Philip M.; Rattner, Amir; Taketo, Makoto M.; Nathans, Jeremy</t>
  </si>
  <si>
    <t>Canonical WNT signaling components in vascular development and barrier formation</t>
  </si>
  <si>
    <t>JOURNAL OF CLINICAL INVESTIGATION</t>
  </si>
  <si>
    <t>FAMILIAL EXUDATIVE VITREORETINOPATHY; WNT/BETA-CATENIN; FRIZZLED 4; PHENOTYPIC HETEROGENEITY; LRP5; NORRIN; DISRUPTION; MICE; INACTIVATION; MAINTENANCE</t>
  </si>
  <si>
    <t>Canonical WNT signaling is required for proper vascularization of the CNS during embryonic development. Here, we used mice with targeted mutations in genes encoding canonical WNT pathway members to evaluate the exact contribution of these components in CNS vascular development and in specification of the blood-brain barrier (BBB) and blood-retina barrier (BRB). We determined that vasculature in various CNS regions is differentially sensitive to perturbations in canonical WNT signaling. The closely related WNT signaling coreceptors LDL receptor-related protein 5 (LRP5) and LRP6 had redundant functions in brain vascular development and barrier maintenance; however, loss of LRP5 alone dramatically altered development of the retinal vasculature. The BBB in the cerebellum and pons/interpeduncular nuclei was highly sensitive to decrements in canonical WNT signaling, and WNT signaling was required to maintain plasticity of barrier properties in mature CNS vasculature. Brain and retinal vascular defects resulting from ablation of Norrin/Frizzled4 signaling were ameliorated by stabilizing beta-catenin, while inhibition of beta-catenin-dependent transcription recapitulated the vascular development and barrier defects associated with loss of receptor, coreceptor, or ligand, indicating that Norrin/Frizzled4 signaling acts predominantly through beta-catenin-dependent transcriptional regulation. Together, these data strongly support a model in which identical or nearly identical canonical WNT signaling mechanisms mediate neural tube and retinal vascularization and maintain the BBB and BRB.</t>
  </si>
  <si>
    <t>[Zhou, Yulian; Wang, Yanshu; Tischfield, Max; Williams, John; Smallwood, Philip M.; Rattner, Amir; Nathans, Jeremy] Johns Hopkins Univ, Sch Med, Dept Mol Biol &amp; Genet, Baltimore, MD 21205 USA; [Wang, Yanshu; Williams, John; Smallwood, Philip M.; Nathans, Jeremy] Johns Hopkins Univ, Sch Med, Howard Hughes Med Inst, Baltimore, MD 21205 USA; [Taketo, Makoto M.] Kyoto Univ, Grad Sch Med, Dept Pharmacol, Sakyo Ku, Kyoto, Japan; [Nathans, Jeremy] Johns Hopkins Univ, Sch Med, Dept Neurosci, Baltimore, MD 21205 USA; [Nathans, Jeremy] Johns Hopkins Univ, Sch Med, Dept Ophthalmol, Baltimore, MD 21205 USA</t>
  </si>
  <si>
    <t>Johns Hopkins University; Howard Hughes Medical Institute; Johns Hopkins University; Kyoto University; Johns Hopkins University; Johns Hopkins University</t>
  </si>
  <si>
    <t>Nathans, J (通讯作者)，Johns Hopkins Univ, Sch Med, 805 PCTB,725 North Wolfe St, Baltimore, MD 21205 USA.</t>
  </si>
  <si>
    <t>jnathans@jhmi.edu</t>
  </si>
  <si>
    <t>Rattner, Amir/0000-0001-9542-6212; Nathans, Jeremy/0000-0001-8106-5460</t>
  </si>
  <si>
    <t>Howard Hughes Medical Institute; National Eye Institute [EY018637, F32EY0222274]; Ellison Medical Research Foundation; NIH National Research Service Award</t>
  </si>
  <si>
    <t>Howard Hughes Medical Institute(Howard Hughes Medical Institute); National Eye Institute(United States Department of Health &amp; Human ServicesNational Institutes of Health (NIH) - USANIH National Eye Institute (NEI)); Ellison Medical Research Foundation(Lawrence Ellison Foundation); NIH National Research Service Award(United States Department of Health &amp; Human ServicesNational Institutes of Health (NIH) - USA)</t>
  </si>
  <si>
    <t>The authors thank the following colleagues for sharing reagents: Melinda Angus-Hill (Tcf4&lt;SUP&gt;CKO&lt;/SUP&gt; mice), Konrad Basler (Ctnnb1&lt;SUP&gt;dm&lt;/SUP&gt; mice), Richard Behringer (Ctnnb1&lt;SUP&gt;flex3&lt;/SUP&gt; mice), Greg Lemke (dnTcf4 plasmid), Bart Williams (Lrp6&lt;SUP&gt;CKO&lt;/SUP&gt; mice), and Michael Reth (MerCreMer plasmid). Zheng Kuang provided invaluable input on the analysis of RNAseq data. The authors thank Hao Chang for comments on the manuscript. This work was supported by the Howard Hughes Medical Institute, the National Eye Institute (EY018637 to Jeremy Nathans), the Ellison Medical Research Foundation, and an NIH National Research Service Award granted by the National Eye Institute (F32EY0222274 to Max Tischfield).</t>
  </si>
  <si>
    <t>AMER SOC CLINICAL INVESTIGATION INC</t>
  </si>
  <si>
    <t>ANN ARBOR</t>
  </si>
  <si>
    <t>2015 MANCHESTER RD, ANN ARBOR, MI 48104 USA</t>
  </si>
  <si>
    <t>0021-9738</t>
  </si>
  <si>
    <t>1558-8238</t>
  </si>
  <si>
    <t>J CLIN INVEST</t>
  </si>
  <si>
    <t>J. Clin. Invest.</t>
  </si>
  <si>
    <t>SEP</t>
  </si>
  <si>
    <t>10.1172/JCI76431</t>
  </si>
  <si>
    <t>Medicine, Research &amp; Experimental</t>
  </si>
  <si>
    <t>Research &amp; Experimental Medicine</t>
  </si>
  <si>
    <t>AO2PQ</t>
  </si>
  <si>
    <t>Bronze, Green Published</t>
  </si>
  <si>
    <t>WOS:000341168100020</t>
  </si>
  <si>
    <t>Zash, R; Holmes, L; Diseko, M; Jacobson, DL; Brummel, S; Mayondi, G; Isaacson, A; Davey, S; Mabuta, J; Mmalane, M; Gaolathe, T; Essex, M; Lockman, S; Makhema, J; Shapiro, RL</t>
  </si>
  <si>
    <t>Zash, Rebecca; Holmes, Lewis; Diseko, Modiegi; Jacobson, Denise L.; Brummel, Sean; Mayondi, Gloria; Isaacson, Arielle; Davey, Sonya; Mabuta, Judith; Mmalane, Mompati; Gaolathe, Tendani; Essex, M.; Lockman, Shahin; Makhema, Joseph; Shapiro, Roger L.</t>
  </si>
  <si>
    <t>Neural-Tube Defects and Antiretroviral Treatment Regimens in Botswana</t>
  </si>
  <si>
    <t>NEW ENGLAND JOURNAL OF MEDICINE</t>
  </si>
  <si>
    <t>INTERVAL ESTIMATION; WOMEN; BIAS; INTERGROWTH-21ST; DOLUTEGRAVIR; PREVALENCE; PREGNANCY; EFAVIRENZ; EXPOSURE; WEIGHT</t>
  </si>
  <si>
    <t>In the context of increasing treatment for HIV infection in Botswana, an association between dolutegravir use and neural-tube defects was identified. Background A preliminary safety signal for neural-tube defects was previously reported in association with dolutegravir exposure from the time of conception, which has affected choices of antiretroviral treatment (ART) for human immunodeficiency virus (HIV)-infected women of reproductive potential. The signal can now be evaluated with data from follow-up of additional pregnancies. Methods We conducted birth-outcomes surveillance at hospitals throughout Botswana, expanding from 8 to 18 sites in 2018. Trained midwives performed surface examinations of all live-born and stillborn infants. Research assistants photographed abnormalities after maternal consent was obtained. The prevalence of neural-tube defects and major external structural defects according to maternal HIV infection and ART exposure status was determined. In the primary analyses, we used the Newcombe method to evaluate differences in prevalence with 95% confidence intervals. Results From August 2014 through March 2019, surveillance captured 119,477 deliveries; 119,033 (99.6%) had an infant surface examination that could be evaluated, and 98 neural-tube defects were identified (0.08% of deliveries). Among 1683 deliveries in which the mother was taking dolutegravir at conception, 5 neural-tube defects were found (0.30% of deliveries); the defects included two instances of myelomeningocele, one of anencephaly, one of encephalocele, and one of iniencephaly. In comparison, 15 neural-tube defects were found among 14,792 deliveries (0.10%) in which the mother was taking any non-dolutegravir ART at conception, 3 among 7959 (0.04%) in which the mother was taking efavirenz at conception, 1 among 3840 (0.03%) in which the mother started dolutegravir treatment during pregnancy, and 70 among 89,372 (0.08%) in HIV-uninfected mothers. The prevalence of neural-tube defects was higher in association with dolutegravir treatment at conception than with non-dolutegravir ART at conception (difference, 0.20 percentage points; 95% confidence interval [CI], 0.01 to 0.59) or with other types of ART exposure. Major external structural defects were found in 0.95% of deliveries among women exposed to dolutegravir at conception and 0.68% of those among women exposed to non-dolutegravir ART at conception (difference, 0.27 percentage points; 95% CI, -0.13 to 0.87). Conclusions The prevalence of neural-tube defects was slightly higher in association with dolutegravir exposure at conception than with other types of ART exposure at conception (3 per 1000 deliveries vs. 1 per 1000 deliveries). (Funded by the National Institutes of Health.)</t>
  </si>
  <si>
    <t>[Zash, Rebecca; Shapiro, Roger L.] Beth Israel Deaconess Med Ctr, Div Infect Dis, Boston, MA 02215 USA; [Zash, Rebecca; Essex, M.; Lockman, Shahin; Makhema, Joseph; Shapiro, Roger L.] Dept Immunol &amp; Infect Dis, Boston, MA USA; [Jacobson, Denise L.; Brummel, Sean] Ctr Biostat AIDS Res, Boston, MA USA; [Holmes, Lewis] Massachusetts Gen Hosp, Harvard TH Chan Sch Publ Hlth, MassGen Hosp Children, Boston, MA 02114 USA; [Lockman, Shahin] Brigham &amp; Womens Hosp, Div Infect Dis, 75 Francis St, Boston, MA 02115 USA; [Zash, Rebecca; Diseko, Modiegi; Mayondi, Gloria; Isaacson, Arielle; Davey, Sonya; Mabuta, Judith; Mmalane, Mompati; Gaolathe, Tendani; Essex, M.; Lockman, Shahin; Makhema, Joseph; Shapiro, Roger L.] Botswana Harvard AIDS Inst Partnership, Gaborone, Botswana; [Gaolathe, Tendani] Univ Botswana, Fac Med, Gaborone, Botswana; [Davey, Sonya] Univ Penn, Perelman Sch Med, Philadelphia, PA 19104 USA</t>
  </si>
  <si>
    <t>Harvard University; Beth Israel Deaconess Medical Center; Harvard University; Harvard T.H. Chan School of Public Health; Massachusetts General Hospital; Harvard University; Brigham &amp; Women's Hospital; Botswana-Harvard AIDS Institute Partnership; University of Botswana; University of Pennsylvania; Pennsylvania Medicine</t>
  </si>
  <si>
    <t>Zash, R (通讯作者)，Beth Israel Deaconess Med Ctr, Div Infect Dis, LMOB, Suite GB,110 Francis St, Boston, MA 02215 USA.</t>
  </si>
  <si>
    <t>rzash@bidmc.harvard.edu</t>
  </si>
  <si>
    <t>Ramogola-Masire, Doreen/AAP-2754-2020</t>
  </si>
  <si>
    <t>Ramogola-Masire, Doreen/0000-0001-9624-8366; Isaacson, Arielle/0000-0003-1743-4342; Zash, Rebecca/0000-0001-5707-421X</t>
  </si>
  <si>
    <t>Eunice Kennedy Shriver National Institute of Child Health and Human Development (NICHD), National Institutes of Health [R01 HD080471, R01 HD095766, K23 HD088230]</t>
  </si>
  <si>
    <t>Eunice Kennedy Shriver National Institute of Child Health and Human Development (NICHD), National Institutes of Health(United States Department of Health &amp; Human ServicesNational Institutes of Health (NIH) - USANIH Eunice Kennedy Shriver National Institute of Child Health &amp; Human Development (NICHD))</t>
  </si>
  <si>
    <t>Supported by grants from the Eunice Kennedy Shriver National Institute of Child Health and Human Development (NICHD), National Institutes of Health (R01 HD080471 and R01 HD095766, to Dr. Shapiro; and K23 HD088230, to Dr. Zash).</t>
  </si>
  <si>
    <t>MASSACHUSETTS MEDICAL SOC</t>
  </si>
  <si>
    <t>WALTHAM</t>
  </si>
  <si>
    <t>WALTHAM WOODS CENTER, 860 WINTER ST,, WALTHAM, MA 02451-1413 USA</t>
  </si>
  <si>
    <t>0028-4793</t>
  </si>
  <si>
    <t>1533-4406</t>
  </si>
  <si>
    <t>NEW ENGL J MED</t>
  </si>
  <si>
    <t>N. Engl. J. Med.</t>
  </si>
  <si>
    <t>AUG 29</t>
  </si>
  <si>
    <t>10.1056/NEJMoa1905230</t>
  </si>
  <si>
    <t>IV7FE</t>
  </si>
  <si>
    <t>WOS:000484431200010</t>
  </si>
  <si>
    <t>Gatt, JM; Burton, KLO; Williams, LM; Schofield, PR</t>
  </si>
  <si>
    <t>Gatt, Justine M.; Burton, Karen L. O.; Williams, Leanne M.; Schofield, Peter R.</t>
  </si>
  <si>
    <t>Specific and common genes implicated across major mental disorders: A review of meta-analysis studies</t>
  </si>
  <si>
    <t>JOURNAL OF PSYCHIATRIC RESEARCH</t>
  </si>
  <si>
    <t>Meta-analysis; Review; Pleiotrophy; Genotype; Mental illness; TWIN-E; GWAS</t>
  </si>
  <si>
    <t>DEFICIT HYPERACTIVITY DISORDER; GENOME-WIDE ASSOCIATION; METHYLENETETRAHYDROFOLATE REDUCTASE GENE; SEROTONIN TRANSPORTER GENE; ONE-CARBON METABOLISM; O-METHYLTRANSFERASE COMT; NEURAL-TUBE DEFECTS; ATTENTION-DEFICIT/HYPERACTIVITY DISORDER; OBSESSIVE-COMPULSIVE DISORDER; BDNF VAL66MET POLYMORPHISM</t>
  </si>
  <si>
    <t>Major efforts have been directed at family-based association and case control studies to identify the involvement of candidate genes in the major disorders of mental health. What remains unknown is whether candidate genes are associated with multiple disorders via pleiotropic mechanisms, and/or if other genes are specific to susceptibility for individual disorders. Here we undertook a review of genes that have been identified in prior meta-analyses examining specific genes and specific mental disorders that have core disruptions to emotional and cognitive function and contribute most to burden of illness major depressive disorder (MDD), anxiety disorders (AD, including panic disorder and obsessive compulsive disorder), schizophrenia (SZ) and bipolar disorder (BD) and attention deficit hyperactivity disorder (ADHD). A literature review was conducted up to end-March 2013 which included a total of 1519 meta-analyses across 157 studies reporting multiple genes implicated in one or more of the five disorders studied. A total of 134 genes (206 variants) were identified as significantly associated risk variants for MDD, AD, ADHD, SZ or BD. Null genetic effects were also reported for 195 genes (426 variants). 13 genetic variants were shared in common between two or more disorders (APOE e4, ACE Ins/Del, BDNF Val66Met, COMT Val158Mer, DAOA G72/G30 rs3918342, DAT1 40-bp, DRD4 48-bp, SLC6A4 5-HTTLPR, HTR1A C1019G, MTHR C677T, MTHR A1298C, SLC6A4 VNTR and TPH1 218A/C) demonstrating evidence for pleiotrophy. Another 12 meta-analyses of GWAS studies of the same disorders were identified, with no overlap in genetic variants reported. This review highlights the progress that is being made in identifying shared and unique genetic mechanisms that contribute to the risk of developing several major psychiatric disorders, and identifies further steps for progress. (C) 2014 Elsevier Ltd. All rights reserved.</t>
  </si>
  <si>
    <t>[Gatt, Justine M.; Burton, Karen L. O.; Williams, Leanne M.] Univ Sydney, Sydney Med Sch, Discipline Psychiat, Brain Dynam Ctr, Sydney, NSW 2006, Australia; [Gatt, Justine M.; Burton, Karen L. O.] Westmead Millennium Inst, Westmead, NSW 2145, Australia; [Gatt, Justine M.; Burton, Karen L. O.; Schofield, Peter R.] Neurosci Res Australia, Randwick, NSW 2031, Australia; [Gatt, Justine M.] Univ New S Wales, Sch Psychol, Sydney, NSW 2052, Australia; [Burton, Karen L. O.; Schofield, Peter R.] Univ New S Wales, Sch Med, Sydney, NSW 2052, Australia; [Williams, Leanne M.] Stanford Univ, Stanford Sch Med, Dept Psychiat &amp; Behav Sci, Stanford, CA 94305 USA</t>
  </si>
  <si>
    <t>University of Sydney; University of Sydney; Westmead Institute for Medical Research; Neuroscience Research Australia; University of New South Wales Sydney; University of New South Wales Sydney; Stanford University</t>
  </si>
  <si>
    <t>Gatt, JM (通讯作者)，Neurosci Res Australia, Barker St, Sydney, NSW 2031, Australia.</t>
  </si>
  <si>
    <t>j.gatt@neura.edu.au</t>
  </si>
  <si>
    <t>Schofield, Peter R/C-9669-2011; Williams, Leanne M/B-4095-2012; Oakley, Karen Louise/IAQ-9464-2023; Gatt, Justine M/C-4624-2008; Williams, Leanne/GLU-4975-2022</t>
  </si>
  <si>
    <t>Schofield, Peter R/0000-0003-2967-9662; Oakley, Karen Louise/0000-0001-7658-5664; Gatt, Justine M/0000-0002-9276-6358; Williams, Leanne/0000-0001-9987-7360</t>
  </si>
  <si>
    <t>Australian Research Council (ARC) [LP0883621]; Brain Resource Ltd [LP0883621]; NHMRC [APP1062495]; Australian National Health and Medical Research Council (NHMRC) Program [1037196]; Australian Research Council [LP0883621] Funding Source: Australian Research Council</t>
  </si>
  <si>
    <t>Australian Research Council (ARC)(Australian Research Council); Brain Resource Ltd; NHMRC(National Health and Medical Research Council (NHMRC) of Australia); Australian National Health and Medical Research Council (NHMRC) Program(National Health and Medical Research Council (NHMRC) of Australia); Australian Research Council(Australian Research Council)</t>
  </si>
  <si>
    <t>This project was supported by an Australian Research Council (ARC)-Linkage Grant (LP0883621), with Brain Resource Ltd (LP0883621) as industry partner. JMG is currently supported by a NHMRC Career Development Fellowship (APP1062495). Peter R Schofield is supported by an Australian National Health and Medical Research Council (NHMRC) Program Grant 1037196. JMG, LMW and PRS were investigators on the ARC Linkage grant (with Williams as CIA). Karen Burton is a PhD student linked to the project. We would also like to acknowledge the contribution of the other ARC grant investigators Professor C Richard Clark and Associate Professor Anthony Harris in the twin project.</t>
  </si>
  <si>
    <t>0022-3956</t>
  </si>
  <si>
    <t>1879-1379</t>
  </si>
  <si>
    <t>J PSYCHIATR RES</t>
  </si>
  <si>
    <t>J. Psychiatr. Res.</t>
  </si>
  <si>
    <t>JAN</t>
  </si>
  <si>
    <t>10.1016/j.jpsychires.2014.09.014</t>
  </si>
  <si>
    <t>Psychiatry</t>
  </si>
  <si>
    <t>AY0DR</t>
  </si>
  <si>
    <t>WOS:000347268500001</t>
  </si>
  <si>
    <t>Reynolds, MR; Jones, AM; Petersen, EE; Lee, EH; Rice, ME; Bingham, A; Ellington, SR; Evert, N; Reagan-Steiner, S; Oduyebo, T; Brown, CM; Martin, S; Ahmad, N; Bhatnagar, J; Macdonald, J; Gould, C; Fine, AD; Polen, KD; Lake-Burger, H; Hillard, CL; Hall, N; Yazdy, MM; Slaughter, K; Sommer, JN; Adamski, A; Raycraft, M; Fleck-Derderian, S; Gupta, J; Newsome, K; Baez-Santiago, M; Slavinski, S; White, JL; Moore, CA; Shapiro-Mendoza, CK; Petersen, L; Boyle, C; Jamieson, DJ; Meaney-Delman, D; Honein, MA</t>
  </si>
  <si>
    <t>Reynolds, Megan R.; Jones, Abbey M.; Petersen, Emily E.; Lee, Ellen H.; Rice, Marion E.; Bingham, Andrea; Ellington, Sascha R.; Evert, Nicole; Reagan-Steiner, Sarah; Oduyebo, Titilope; Brown, Catherine M.; Martin, Stacey; Ahmad, Nina; Bhatnagar, Julu; Macdonald, Jennifer; Gould, Carolyn; Fine, Anne D.; Polen, Kara D.; Lake-Burger, Heather; Hillard, Christina L.; Hall, Noemi; Yazdy, Mahsa M.; Slaughter, Karnesha; Sommer, Jamie N.; Adamski, Alys; Raycraft, Meghan; Fleck-Derderian, Shannon; Gupta, Jyoti; Newsome, Kimberly; Baez-Santiago, Madelyn; Slavinski, Sally; White, Jennifer L.; Moore, Cynthia A.; Shapiro-Mendoza, Carrie K.; Petersen, Lyle; Boyle, Coleen; Jamieson, Denise J.; Meaney-Delman, Dana; Honein, Margaret A.</t>
  </si>
  <si>
    <t>Vital Signs: Update on Zika Virus-Associated Birth Defects and Evaluation of All US Infants with Congenital Zika Virus Exposure - US Zika Pregnancy Registry, 2016</t>
  </si>
  <si>
    <t>INTERIM GUIDANCE; UNITED-STATES; INFECTION; WOMEN</t>
  </si>
  <si>
    <t>Background: In collaboration with state, tribal, local, and territorial health departments, CDC established the U.S. Zika Pregnancy Registry (USZPR) in early 2016 to monitor pregnant women with laboratory evidence of possible recent Zika virus infection and their infants. Methods: This report includes an analysis of completed pregnancies (which include live births and pregnancy losses, regardless of gestational age) in the 50 U.S. states and the District of Columbia (DC) with laboratory evidence of possible recent Zika virus infection reported to the USZPR from January 15 to December 27, 2016. Birth defects potentially associated with Zika virus infection during pregnancy include brain abnormalities and/or microcephaly, eye abnormalities, other consequences of central nervous system dysfunction, and neural tube defects and other early brain malformations. Results: During the analysis period, 1,297 pregnant women in 44 states were reported to the USZPR. Zika virus-associated birth defects were reported for 51 (5%) of the 972 fetuses/infants from completed pregnancies with laboratory evidence of possible recent Zika virus infection (95% confidence interval [CI] = 4%-7%); the proportion was higher when restricted to pregnancies with laboratory-confirmed Zika virus infection (24/250 completed pregnancies [10%, 95% CI = 7%-14%]). Birth defects were reported in 15% (95% CI = 8%-26%) of fetuses/infants of completed pregnancies with confirmed Zika virus infection in the first trimester. Among 895 liveborn infants from pregnancies with possible recent Zika virus infection, postnatal neuroimaging was reported for 221 (25%), and Zika virus testing of at least one infant specimen was reported for 585 (65%). Conclusions and Implications for Public Health Practice: These findings highlight why pregnant women should avoid Zika virus exposure. Because the full clinical spectrum of congenital Zika virus infection is not yet known, all infants born to women with laboratory evidence of possible recent Zika virus infection during pregnancy should receive postnatal neuroimaging and Zika virus testing in addition to a comprehensive newborn physical exam and hearing screen. Identification and follow-up care of infants born to women with laboratory evidence of possible recent Zika virus infection during pregnancy and infants with possible congenital Zika virus infection can ensure that appropriate clinical services are available.</t>
  </si>
  <si>
    <t>[Reynolds, Megan R.; Jones, Abbey M.; Rice, Marion E.; Polen, Kara D.; Hillard, Christina L.; Slaughter, Karnesha; Adamski, Alys; Newsome, Kimberly; Baez-Santiago, Madelyn; Moore, Cynthia A.; Honein, Margaret A.] CDC, Div Congenital &amp; Dev Disorders, Natl Ctr Birth Defects &amp; Dev Disabil, Atlanta, GA 30333 USA; [Petersen, Emily E.; Ellington, Sascha R.; Oduyebo, Titilope; Shapiro-Mendoza, Carrie K.; Jamieson, Denise J.] CDC, Div Reprod Hlth, Natl Ctr Chron Dis Prevent &amp; Hlth Promot, Atlanta, GA 30333 USA; [Lee, Ellen H.; Fine, Anne D.; Slavinski, Sally] New York City Dept Hlth &amp; Mental Hyg, New York, NY USA; [Rice, Marion E.; Fleck-Derderian, Shannon] Oak Ridge Inst Sci &amp; Educ, Oak Ridge, TN USA; [Bingham, Andrea; Lake-Burger, Heather] Florida Dept Hlth, Tallahassee, FL USA; [Evert, Nicole; Hall, Noemi] Texas Dept State Hlth Serv, Austin, TX USA; [Reagan-Steiner, Sarah; Bhatnagar, Julu] CDC, Div High Consequence Pathogens &amp; Pathol, Natl Ctr Emerging &amp; Zoonot Infect Dis, Atlanta, GA 30333 USA; [Brown, Catherine M.; Yazdy, Mahsa M.] Massachusetts Dept Publ Hlth, Boston, MA USA; [Martin, Stacey; Gould, Carolyn; Petersen, Lyle] CDC, Div Vector Borne Dis, Natl Ctr Emerging &amp; Zoonot Infect Dis, Atlanta, GA 30333 USA; [Ahmad, Nina; Sommer, Jamie N.; White, Jennifer L.] New York State Dept Hlth, Albany, NY USA; [Macdonald, Jennifer; Gupta, Jyoti] Virginia Dept Hlth, Richmond, VA USA; [Hall, Noemi] CDC, Epidem Intelligence Serv, Atlanta, GA 30333 USA; [Fleck-Derderian, Shannon; Meaney-Delman, Dana] CDC, Off Director, Natl Ctr Emerging &amp; Zoonot Infect Dis, Atlanta, GA 30333 USA; [Boyle, Coleen] CDC, Off Director, Natl Ctr Birth Defects &amp; Dev Disabil, Atlanta, GA 30333 USA</t>
  </si>
  <si>
    <t>Centers for Disease Control &amp; Prevention - USA; Centers for Disease Control &amp; Prevention - USA; New York City Department of Health &amp; Mental Hygiene; Oak Ridge Associated Universities; United States Department of Energy (DOE); Oak Ridge Institute for Science &amp; Education; Florida Department of Health; Texas Department of State Health Services; Centers for Disease Control &amp; Prevention - USA; Massachusetts Department of Public Health; Centers for Disease Control &amp; Prevention - USA; State University of New York (SUNY) System; Centers for Disease Control &amp; Prevention - USA; Centers for Disease Control &amp; Prevention - USA; Centers for Disease Control &amp; Prevention - USA</t>
  </si>
  <si>
    <t>Honein, MA (通讯作者)，CDC, Div Congenital &amp; Dev Disorders, Natl Ctr Birth Defects &amp; Dev Disabil, Atlanta, GA 30333 USA.</t>
  </si>
  <si>
    <t>eocbirthdef@cdc.gov</t>
  </si>
  <si>
    <t>Shapiro-Mendoza, Carrie/B-3236-2009</t>
  </si>
  <si>
    <t>Shapiro-Mendoza, Carrie/0000-0002-8204-8782; Yazdy, Mahsa/0000-0002-7415-5350; Dupuis, Alan/0000-0003-0703-9250; Lamson, Daryl/0000-0002-6497-917X; Igbinosa, Irogue/0000-0002-1606-5381; Adamski, Alys/0000-0001-6493-2796; Lee, Christopher/0000-0001-7957-1524; Lee, William/0000-0003-2883-0391; Jamieson, Denise/0000-0003-2597-1201; Morrison, Andrea/0009-0006-8686-2841; Neary, Jillian/0000-0003-1166-0760</t>
  </si>
  <si>
    <t>CENTERS  DISEASE CONTROL</t>
  </si>
  <si>
    <t>APR 7</t>
  </si>
  <si>
    <t>10.15585/mmwr.mm6613e1</t>
  </si>
  <si>
    <t>ES1TH</t>
  </si>
  <si>
    <t>Green Submitted, Green Published, Bronze</t>
  </si>
  <si>
    <t>WOS:000399309400004</t>
  </si>
  <si>
    <t>Atta, CAM; Fiest, KM; Frolkis, AD; Jette, N; Pringsheim, T; St Germaine-Smith, C; Rajapakse, T; Kaplan, GG; Metcalfe, A</t>
  </si>
  <si>
    <t>Atta, Callie A. M.; Fiest, Kirsten M.; Frolkis, Alexandra D.; Jette, Nathalie; Pringsheim, Tamara; St Germaine-Smith, Christine; Rajapakse, Thilinie; Kaplan, Gilaad G.; Metcalfe, Amy</t>
  </si>
  <si>
    <t>Global Birth Prevalence of Spina Bifida by Folic Acid Fortification Status: A Systematic Review and Meta-Analysis</t>
  </si>
  <si>
    <t>AMERICAN JOURNAL OF PUBLIC HEALTH</t>
  </si>
  <si>
    <t>NEURAL-TUBE DEFECTS; SERUM ALPHA-FETOPROTEIN; MAJOR CONGENITAL-MALFORMATIONS; TEXAS-MEXICO BORDER; PRENATAL-DIAGNOSIS; UNITED-STATES; TIME TRENDS; INFANT-MORTALITY; SOUTH-AUSTRALIA; SHANXI PROVINCE</t>
  </si>
  <si>
    <t>Background. Birth defects remain a significant source of worldwide morbidity and mortality. Strong scientific evidence shows that folic acid fortification of a region's food supply leads to a decrease in spina bifida (a birth defect of the spine). Still, many countries around the world have yet to approve mandatory fortification through government legislation. Objectives. We sought to perform a systematic review and meta-analysis of period prevalence of spina bifida by folic acid fortification status, geographic region, and study population. Search methods. An expert research librarian used terms related to neural tube defects and epidemiology from primary research from 1985 to 2010 to search in EMBASE and MEDLINE. We searched the reference lists of included articles and key review articles identified by experts. Selection criteria. Inclusion criteria included studies in English or French reporting on prevalence published between January 1985 and December 2010 that (1) were primary research, (2) were population-based, and (3) reported a point or period prevalence estimate of spina bifida (i.e., prevalence estimate with confidence intervals or case numerator and population denominator). Two independent reviewers screened titles and abstracts for eligible articles, then 2 authors screened full texts induplicate for final inclusion. Disagreements were resolved through consensus or a third party. Data collection and analysis. We followed Preferred Reporting Items for Systematic Reviews and Meta-Analyses, or PRISMA, abstracting data related to case ascertainment, study population, folic acid fortification status, geographic region, and prevalence estimate independently and in duplicate. We extracted overall data and any subgroups reported by age, gender, time period, or type of spina bifida. We classified each period prevalence estimate as mandatory or voluntary folic acid fortification according to each country's folic acid fortification status at the time data were collected (as determined by a well-recognized fortification monitoring body, Food Fortification Initiative). We determined study quality on the basis of sample representativeness, standardization of data collection and birth defect assessment, and statistical analyses. We analyzed study-level period prevalence estimates by using a random effects model (a level of &lt; 0.05) for all meta-analyses. We stratified pooled period prevalence estimates by birth population, fortification status, and continent. Results. Of 4078 studies identified, we included 179 studies in the systematic review and 123 in a meta-analysis. In studies of live births (LBs) alone, period prevalences of spina bifida were (1) lower in geographical regions with mandatory (33.86 per 100 000 LBs) versus voluntary (48.35 per 100000 LBs) folic acid fortification, and (2) lower in studies of LBs, stillbirths, and terminations of pregnancy in regions with mandatory (35.22 per 100 000 LBs) versus voluntary (52.29 per 100 000 LBs) fortification. In LBs, stillbirths, and terminations of pregnancy studies, the lowest pooled prevalence estimate was in North America (38.70 per 100 000). Case ascertainment, surveillance methods, and reporting varied across these population-based studies. Conclusions. Mandatory legislation enforcing folic acid fortification of the food supply lags behind the evidence, particularly in Asian and European countries. This extensive literature review shows that spina bifida is significantly more common in world regions without government legislation regulating full-coverage folic acid fortification of the food supply (i.e., Asia, Europe) and that mandatory folic acid fortification resulted in a lower prevalence of spina bifida regardless of the type of birth cohort. African data were scarce, but needed, as many African nations are beginning to adopt folic acid legislation.</t>
  </si>
  <si>
    <t>[Atta, Callie A. M.; Fiest, Kirsten M.; Jette, Nathalie; Pringsheim, Tamara; St Germaine-Smith, Christine] Univ Calgary, Dept Clin Neurosci, Calgary, AB T2N 1N4, Canada; [Fiest, Kirsten M.; Jette, Nathalie] Univ Calgary, Hotchkiss Brain Inst, Calgary, AB T2N 1N4, Canada; [Pringsheim, Tamara; Rajapakse, Thilinie] Univ Calgary, Dept Paediat, Calgary, AB T2N 1N4, Canada; [Fiest, Kirsten M.; Frolkis, Alexandra D.; Jette, Nathalie; Pringsheim, Tamara; Kaplan, Gilaad G.] Univ Calgary, Dept Community Hlth Sci, Calgary, AB T2N 1N4, Canada; [Metcalfe, Amy] Univ Calgary, Dept Obstet &amp; Gynecol, Calgary, AB T2N 1N4, Canada</t>
  </si>
  <si>
    <t>University of Calgary; University of Calgary; University of Calgary; University of Calgary; University of Calgary</t>
  </si>
  <si>
    <t>Metcalfe, A (通讯作者)，Dept Obstet &amp; Gynecol, Foothills Med Ctr, 1403 29 St NW, Calgary, AB T2N 2T9, Canada.</t>
  </si>
  <si>
    <t>amy.metcalfe@albertahealthservices.ca</t>
  </si>
  <si>
    <t>Kaplan, Gil/AAH-2335-2021; Fiest, Kirsten/AAV-5052-2020; Jette, Nathalie/HCH-4827-2022; Rajapakse, Thilinie/ABF-6181-2021; Pringsheim, Tamara/L-5955-2019</t>
  </si>
  <si>
    <t>Kaplan, Gil/0000-0003-2719-0556; Fiest, Kirsten/0000-0002-7299-6594; Jette, Nathalie/0000-0003-1351-5866; Rajapakse, Thilinie/0000-0002-0425-7132; Pringsheim, Tamara/0000-0002-8229-8431; Smith, Christine/0000-0001-7649-4922</t>
  </si>
  <si>
    <t>Public Health Agency of Canada; Alberta Innovates Health Solutions Population Health Investigator Award; Canadian Institutes of Health Research; Alberta Innovates Health Solutions Studentship</t>
  </si>
  <si>
    <t>Public Health Agency of Canada; Alberta Innovates Health Solutions Population Health Investigator Award; Canadian Institutes of Health Research(Canadian Institutes of Health Research (CIHR)); Alberta Innovates Health Solutions Studentship</t>
  </si>
  <si>
    <t>Funding for the study was provided by the Public Health Agency of Canada. N. Jette holds a Canada Research Chair Tier 2 in Neurologic Health Services Research and was the recipient of an Alberta Innovates Health Solutions Population Health Investigator Award during this study. A. Metcalfe was supported by a fellowship award from the Canadian Institutes of Health Research during this study. A. D. Frolkis was supported by an Alberta Innovates Health Solutions Studentship during this study.</t>
  </si>
  <si>
    <t>AMER PUBLIC HEALTH ASSOC INC</t>
  </si>
  <si>
    <t>WASHINGTON</t>
  </si>
  <si>
    <t>800 I STREET, NW, WASHINGTON, DC 20001-3710 USA</t>
  </si>
  <si>
    <t>0090-0036</t>
  </si>
  <si>
    <t>1541-0048</t>
  </si>
  <si>
    <t>AM J PUBLIC HEALTH</t>
  </si>
  <si>
    <t>Am. J. Public Health</t>
  </si>
  <si>
    <t>E24</t>
  </si>
  <si>
    <t>E34</t>
  </si>
  <si>
    <t>10.2105/AJPH.2015.302902</t>
  </si>
  <si>
    <t>DI3VS</t>
  </si>
  <si>
    <t>Green Published</t>
  </si>
  <si>
    <t>WOS:000373428000002</t>
  </si>
  <si>
    <t>Dewan, MC; Rattani, A; Mekary, R; Glancz, LJ; Yunusa, I; Baticulon, RE; Fieggen, G; Wellons, JC; Park, KB; Warf, BC</t>
  </si>
  <si>
    <t>Dewan, Michael C.; Rattani, Abbas; Mekary, Rania; Glancz, Laurence J.; Yunusa, Ismaeel; Baticulon, Ronnie E.; Fieggen, Graham; Wellons, John C., III; Park, Kee B.; Warf, Benjamin C.</t>
  </si>
  <si>
    <t>Global hydrocephalus epidemiology and incidence: systematic review and meta-analysis</t>
  </si>
  <si>
    <t>JOURNAL OF NEUROSURGERY</t>
  </si>
  <si>
    <t>epidemiology; global; hydrocephalus; incidence; prevalence; volume; worldwide</t>
  </si>
  <si>
    <t>NORMAL-PRESSURE HYDROCEPHALUS; CENTRAL-NERVOUS-SYSTEM; ENDOSCOPIC 3RD VENTRICULOSTOMY; CHOROID-PLEXUS CAUTERIZATION; NEURAL-TUBE DEFECTS; CONGENITAL HYDROCEPHALUS; INFANTILE HYDROCEPHALUS; PRENATAL-DIAGNOSIS; ADULT HYDROCEPHALUS; POSTHEMORRHAGIC HYDROCEPHALUS</t>
  </si>
  <si>
    <t>OBJECTIVE Hydrocephalus is one of the most common brain disorders, yet a reliable assessment of the global burden of disease is lacking. The authors sought a reliable estimate of the prevalence and annual incidence of hydrocephalus worldwide. METHODS The authors performed a systematic literature review and meta-analysis to estimate the incidence of congenital hydrocephalus by WHO region and World Bank income level using the MEDLINE/PubMed and Cochrane Database of Systematic Reviews databases. A global estimate of pediatric hydrocephalus was obtained by adding acquired forms of childhood hydrocephalus to the baseline congenital figures using neural tube defect (NTD) registry data and known proportions of posthemorrhagic and postinfectious cases. Adult forms of hydrocephalus were also examined qualitatively. RESULTS Seventy-eight articles were included from the systematic review, representative of all WHO regions and each income level. The pooled incidence of congenital hydrocephalus was highest in Africa and Latin America (145 and 316 per 100,000 births, respectively) and lowest in the United States/Canada (68 per 100,000 births) (p for interaction &lt; 0.1). The incidence was higher in low-and middle-income countries (123 per 100,000 births; 95% CI 98-152 births) than in high-income countries (79 per 100,000 births; 95% CI 68-90 births) (p for interaction &lt; 0.01). While likely representing an underestimate, this model predicts that each year, nearly 400,000 new cases of pediatric hydrocephalus will develop worldwide. The greatest burden of disease falls on the African, Latin American, and Southeast Asian regions, accounting for three-quarters of the total volume of new cases. The high crude birth rate, greater proportion of patients with postinfectious etiology, and higher incidence of NTDs all contribute to a case volume in low-and middle-income countries that outweighs that in high-income countries by more than 20-fold. Global estimates of adult and other forms of acquired hydrocephalus are lacking. CONCLUSIONS For the first time in a global model, the annual incidence of pediatric hydrocephalus is estimated. Lowand middle-income countries incur the greatest burden of disease, particularly those within the African and Latin American regions. Reliable incidence and burden figures for adult forms of hydrocephalus are absent in the literature and warrant specific investigation. A global effort to address hydrocephalus in regions with the greatest demand is imperative to reduce disease incidence, morbidity, mortality, and disparities of access to treatment.</t>
  </si>
  <si>
    <t>[Dewan, Michael C.; Rattani, Abbas; Park, Kee B.; Warf, Benjamin C.] Harvard Med Sch, Dept Global Hlth &amp; Social Med, Program Global Surg &amp; Social Change, Global Neurosurg Initiat, Boston, MA 02115 USA; [Dewan, Michael C.; Wellons, John C., III] Vanderbilt Univ, Med Ctr, Dept Neurol Surg, Nashville, TN USA; [Rattani, Abbas] Meharry Med Coll, Sch Med, Nashville, TN 37208 USA; [Mekary, Rania; Yunusa, Ismaeel] MCPHS Univ, Sch Pharm, Dept Pharmaceut Business &amp; Adm Sci, Boston, MA USA; [Mekary, Rania; Yunusa, Ismaeel] Harvard Med Sch, Brigham &amp; Womens Hosp, Cushing Neurosurg Outcomes Ctr, Dept Neurosurg, Boston, MA 02115 USA; [Glancz, Laurence J.] Nottingham Univ Hosp NHS Trust, Queens Med Ctr, Dept Neurosurg, Nottingham, England; [Baticulon, Ronnie E.] Univ Philippines, Coll Med, Philippine Gen Hosp, Manila, Philippines; [Fieggen, Graham] Univ Cape Town, Dept Surg, Rondebosch, South Africa; [Fieggen, Graham] Univ Cape Town, Dept Neurosurg, Rondebosch, South Africa; [Warf, Benjamin C.] Harvard Med Sch, Boston Childrens Hosp, Dept Neurol Surg, Boston, MA 02115 USA; [Warf, Benjamin C.] CURE Childrens Hosp Uganda, Mbale, Uganda</t>
  </si>
  <si>
    <t>Harvard University; Harvard Medical School; Vanderbilt University; Meharry Medical College; Harvard University; Brigham &amp; Women's Hospital; Harvard Medical School; Nottingham University Hospital NHS Trust; University of Nottingham; University of the Philippines System; University of the Philippines Manila; University of Cape Town; University of Cape Town; Harvard University; Boston Children's Hospital; Harvard Medical School</t>
  </si>
  <si>
    <t>Dewan, MC (通讯作者)，Vanderbilt Univ, Med Ctr, Nashville, TN 37235 USA.</t>
  </si>
  <si>
    <t>dewan.michael@gmail.com</t>
  </si>
  <si>
    <t>Yunusa, Ismaeel/X-2390-2019; Baticulon, Ronnie/AAW-7768-2020; PARK, Kee/IRZ-1467-2023</t>
  </si>
  <si>
    <t>Yunusa, Ismaeel/0000-0002-9107-8561; Baticulon, Ronnie/0000-0002-2781-1845; Mekary, Rania/0000-0003-1636-0759</t>
  </si>
  <si>
    <t>Vanderbilt Medical Scholars Program</t>
  </si>
  <si>
    <t>We thank Mark G. Shrime, MD, PhD, and Blake C. Alkire, MD, MPH, for their guidance and expertise in constructing this review. We would also like to acknowledge the Vanderbilt Medical Scholars Program for providing Abbas Rattani with support on this project.</t>
  </si>
  <si>
    <t>AMER ASSOC NEUROLOGICAL SURGEONS</t>
  </si>
  <si>
    <t>ROLLING MEADOWS</t>
  </si>
  <si>
    <t>5550 MEADOWBROOK DRIVE, ROLLING MEADOWS, IL 60008 USA</t>
  </si>
  <si>
    <t>0022-3085</t>
  </si>
  <si>
    <t>1933-0693</t>
  </si>
  <si>
    <t>J NEUROSURG</t>
  </si>
  <si>
    <t>J. Neurosurg.</t>
  </si>
  <si>
    <t>10.3171/2017.10.JNS17439</t>
  </si>
  <si>
    <t>Clinical Neurology; Surgery</t>
  </si>
  <si>
    <t>Neurosciences &amp; Neurology; Surgery</t>
  </si>
  <si>
    <t>HR1CV</t>
  </si>
  <si>
    <t>WOS:000462866700005</t>
  </si>
  <si>
    <t>Mousa, A; Naqash, A; Lim, S</t>
  </si>
  <si>
    <t>Mousa, Aya; Naqash, Amreen; Lim, Siew</t>
  </si>
  <si>
    <t>Macronutrient and Micronutrient Intake during Pregnancy: An Overview of Recent Evidence</t>
  </si>
  <si>
    <t>NUTRIENTS</t>
  </si>
  <si>
    <t>nutrition; macronutrients; micronutrients; pregnancy; reproduction; maternal health; neonatal outcomes</t>
  </si>
  <si>
    <t>RANDOMIZED CONTROLLED-TRIAL; PRENATAL ALCOHOL EXPOSURE; DIETARY FIBER INTAKE; VITAMIN-D; GLYCEMIC INDEX; BIRTH-WEIGHT; OMEGA-3 SUPPLEMENTATION; CHILD UNDERNUTRITION; ZINC SUPPLEMENTATION; PRETERM BIRTH</t>
  </si>
  <si>
    <t>Nutritional status during pregnancy can have a significant impact on maternal and neonatal health outcomes. Requirements for macronutrients such as energy and protein increase during pregnancy to maintain maternal homeostasis while supporting foetal growth. Energy restriction can limit gestational weight gain in women with obesity; however, there is insufficient evidence to support energy restriction during pregnancy. In undernourished women, balanced energy/protein supplementation may increase birthweight whereas high protein supplementation could have adverse effects on foetal growth. Modulating carbohydrate intake via a reduced glycaemic index or glycaemic load diet may prevent gestational diabetes and large-for-gestational-age infants. Certain micronutrients are also vital for improving pregnancy outcomes, including folic acid to prevent neural tube defects and iodine to prevent cretinism. Newly published studies support the use of calcium supplementation to prevent hypertensive disorders of pregnancy, particularly in women at high risk or with low dietary calcium intake. Although gaps in knowledge remain, research linking nutrition during pregnancy to maternofoetal outcomes has made dramatic advances over the last few years. In this review, we provide an overview of the most recent evidence pertaining to macronutrient and micronutrient requirements during pregnancy, the risks and consequences of deficiencies and the effects of supplementation on pregnancy outcomes.</t>
  </si>
  <si>
    <t>[Mousa, Aya; Lim, Siew] Monash Univ, Sch Publ Hlth &amp; Prevent Med, Monash Ctr Hlth Res &amp; Implementat MCHRI, Melbourne, Vic 3168, Australia; [Naqash, Amreen] Univ Kashmir, Dept Pharmaceut Sci, Srinagar 190006, Jammu &amp; Kashmir, India</t>
  </si>
  <si>
    <t>Monash University; University of Kashmir</t>
  </si>
  <si>
    <t>Mousa, A (通讯作者)，Monash Univ, Sch Publ Hlth &amp; Prevent Med, Monash Ctr Hlth Res &amp; Implementat MCHRI, Melbourne, Vic 3168, Australia.</t>
  </si>
  <si>
    <t>aya.mousa@monash.edu; anaqash.scholar@kashmiruniversity.net; siew.lim1@monash.edu</t>
  </si>
  <si>
    <t>Naqash, Amreen/B-5248-2018</t>
  </si>
  <si>
    <t>Naqash, Amreen/0000-0002-0049-494X; Mousa, Aya/0000-0002-7356-4523</t>
  </si>
  <si>
    <t>National Health and Medical Research Council (NHMRC) of Australia</t>
  </si>
  <si>
    <t>National Health and Medical Research Council (NHMRC) of Australia(National Health and Medical Research Council (NHMRC) of Australia)</t>
  </si>
  <si>
    <t>A.M. and S.L. are supported by Early Career Fellowships provided by the National Health and Medical Research Council (NHMRC) of Australia.</t>
  </si>
  <si>
    <t>2072-6643</t>
  </si>
  <si>
    <t>Nutrients</t>
  </si>
  <si>
    <t>FEB</t>
  </si>
  <si>
    <t>10.3390/nu11020443</t>
  </si>
  <si>
    <t>HO3NH</t>
  </si>
  <si>
    <t>Green Published, Green Submitted, gold</t>
  </si>
  <si>
    <t>WOS:000460829700234</t>
  </si>
  <si>
    <t>Wiedeman, AM; Barr, SI; Green, TJ; Xu, ZM; Innis, SM; Kitts, DD</t>
  </si>
  <si>
    <t>Wiedeman, Alejandra M.; Barr, Susan I.; Green, Timothy J.; Xu, Zhaoming; Innis, Sheila M.; Kitts, David D.</t>
  </si>
  <si>
    <t>Dietary Choline Intake: Current State of Knowledge Across the Life Cycle</t>
  </si>
  <si>
    <t>choline; dietary choline forms; human milk; breast milk; dietary recommendations; adequate intake; dietary assessment</t>
  </si>
  <si>
    <t>FOOD-FREQUENCY QUESTIONNAIRE; TRIMETHYLAMINE-N-OXIDE; NONALCOHOLIC FATTY LIVER; NEURAL-TUBE DEFECTS; HUMAN BREAST-MILK; PLASMA HOMOCYSTEINE CONCENTRATIONS; PREGNANT-WOMEN; PHOSPHATIDYLCHOLINE SYNTHESIS; CARDIOVASCULAR-DISEASE; GENETIC POLYMORPHISMS</t>
  </si>
  <si>
    <t>Choline, an essential dietary nutrient for humans, is required for the synthesis of the neurotransmitter, acetylcholine, the methyl group donor, betaine, and phospholipids; and therefore, choline is involved in a broad range of critical physiological functions across all stages of the life cycle. The current dietary recommendations for choline have been established as Adequate Intakes (AIs) for total choline; however, dietary choline is present in multiple different forms that are both water-soluble (e.g., free choline, phosphocholine, and glycerophosphocholine) and lipid-soluble (e.g., phosphatidylcholine and sphingomyelin). Interestingly, the different dietary choline forms consumed during infancy differ from those in adulthood. This can be explained by the primary food source, where the majority of choline present in human milk is in the water-soluble form, versus lipid-soluble forms for foods consumed later on. This review summarizes the current knowledge on dietary recommendations and assessment methods, and dietary choline intake from food sources across the life cycle.</t>
  </si>
  <si>
    <t>[Wiedeman, Alejandra M.; Green, Timothy J.; Innis, Sheila M.] BC Childrens Hosp, Res Inst, Vancouver, BC V5Z 4H4, Canada; [Wiedeman, Alejandra M.; Barr, Susan I.; Green, Timothy J.; Xu, Zhaoming; Kitts, David D.] Univ British Columbia, Food Nutr &amp; Hlth Program, Vancouver, BC V6T 1Z4, Canada; [Green, Timothy J.] South Australia Hlth &amp; Med Res Inst, Adelaide, SA 5000, Australia</t>
  </si>
  <si>
    <t>BC Childrens Hospital; University of British Columbia; University of British Columbia</t>
  </si>
  <si>
    <t>Kitts, DD (通讯作者)，Univ British Columbia, Food Nutr &amp; Hlth Program, Vancouver, BC V6T 1Z4, Canada.</t>
  </si>
  <si>
    <t>awiedeman@bcchr.ca; susan.barr@ubc.ca; tim.green@sahmri.com; zhaoming.xu@ubc.ca; david.kitts@ubc.ca</t>
  </si>
  <si>
    <t>Green, Tim/AAA-8601-2019</t>
  </si>
  <si>
    <t>Green, Tim/0000-0002-0667-4300; Wiedeman, Alejandra M./0000-0002-2149-2302</t>
  </si>
  <si>
    <t>Doctoral Becas-Chile Scholarship through Comision Nacional de Investigacion Cientifica y Tecnologica (CONICYT) from the Government of Chile; Nutritional Research Fellowship from The University of British Columbia</t>
  </si>
  <si>
    <t>Doctoral Becas-Chile Scholarship through Comision Nacional de Investigacion Cientifica y Tecnologica (CONICYT) from the Government of Chile(Comision Nacional de Investigacion Cientifica y Tecnologica (CONICYT)); Nutritional Research Fellowship from The University of British Columbia</t>
  </si>
  <si>
    <t>This research received no external funding. A.M.W. received funding support through Doctoral Becas-Chile Scholarship provided through Comision Nacional de Investigacion Cientifica y Tecnologica (CONICYT) from the Government of Chile and Nutritional Research Fellowship from The University of British Columbia.</t>
  </si>
  <si>
    <t>10.3390/nu10101513</t>
  </si>
  <si>
    <t>GY7UM</t>
  </si>
  <si>
    <t>gold, Green Published, Green Submitted</t>
  </si>
  <si>
    <t>WOS:000448821300179</t>
  </si>
  <si>
    <t>Kamle, M; Mahato, DK; Devi, S; Lee, KE; Kang, SG; Kumar, P</t>
  </si>
  <si>
    <t>Kamle, Madhu; Mahato, Dipendra K.; Devi, Sheetal; Lee, Kyung Eun; Kang, Sang G.; Kumar, Pradeep</t>
  </si>
  <si>
    <t>Fumonisins: Impact on Agriculture, Food, and Human Health and their Management Strategies</t>
  </si>
  <si>
    <t>TOXINS</t>
  </si>
  <si>
    <t>Fumonisins; Fusarium spp; food contamination; health issues; secondary metabolites</t>
  </si>
  <si>
    <t>FUSARIUM HEAD BLIGHT; BIOSYNTHETIC GENE-CLUSTER; NEURAL-TUBE DEFECTS; CORN-BASED PRODUCTS; LIQUID-CHROMATOGRAPHY; AFLATOXIN B-1; NATURAL COOCCURRENCE; ASPERGILLUS-NIGER; OCHRATOXIN-A; SPHINGOLIPID BIOSYNTHESIS</t>
  </si>
  <si>
    <t>The fumonisins producing fungi, Fusarium spp., are ubiquitous in nature and contaminate several food matrices that pose detrimental health hazards on humans as well as on animals. This has necessitated profound research for the control and management of the toxins to guarantee better health of consumers. This review highlights the chemistry and biosynthesis process of the fumonisins, their occurrence, effect on agriculture and food, along with their associated health issues. In addition, the focus has been put on the detection and management of fumonisins to ensure safe and healthy food. The main focus of the review is to provide insights to the readers regarding their health-associated food consumption and possible outbreaks. Furthermore, the consumers' knowledge and an attempt will ensure food safety and security and the farmers' knowledge for healthy agricultural practices, processing, and management, important to reduce the mycotoxin outbreaks due to fumonisins.</t>
  </si>
  <si>
    <t>[Kamle, Madhu; Kumar, Pradeep] North Eastern Reg Inst Sci &amp; Technol, Dept Forestry, Nirjuli 791109, Arunachal Prade, India; [Mahato, Dipendra K.] Deakin Univ, Sch Exercise &amp; Nutr Sci, 221 Burwood Hwy, Burwood, Vic 3125, Australia; [Devi, Sheetal] SAB Miller India Ltd, Sonipat 131001, Haryana, India; [Lee, Kyung Eun; Kang, Sang G.] Yeungnam Univ, Dept Biotechnol, Mol Genet Lab, 280 Daehak Ro, Gyongsan 38541, Gyeongbuk, South Korea; [Kang, Sang G.] Yeungnam Univ, Ind Technol Inst 302, Stemforce, Gyongsan 38541, Gyeongbuk, South Korea</t>
  </si>
  <si>
    <t>North Eastern Regional Institute of Science &amp; Technology (NERIST); Deakin University; Yeungnam University; Yeungnam University</t>
  </si>
  <si>
    <t>Kumar, P (通讯作者)，North Eastern Reg Inst Sci &amp; Technol, Dept Forestry, Nirjuli 791109, Arunachal Prade, India.;Kang, SG (通讯作者)，Yeungnam Univ, Dept Biotechnol, Mol Genet Lab, 280 Daehak Ro, Gyongsan 38541, Gyeongbuk, South Korea.;Kang, SG (通讯作者)，Yeungnam Univ, Ind Technol Inst 302, Stemforce, Gyongsan 38541, Gyeongbuk, South Korea.</t>
  </si>
  <si>
    <t>madhu.kamle18@gmail.com; kumar.dipendra2@gmail.com; sheetaldeshwal1993@gmail.com; keun126@ynu.ac.kr; kangsg@yu.ac.kr; pkbiotech@gmail.com</t>
  </si>
  <si>
    <t>Kumar, Pradeep/GQV-5790-2022</t>
  </si>
  <si>
    <t>Mahato, Dipendra Kumar/0000-0001-8857-2326; Kumar, Pradeep/0000-0002-0892-5425</t>
  </si>
  <si>
    <t>Republic of Korea</t>
  </si>
  <si>
    <t>This work was supported by the Sunforce Inc. Republic of Korea.</t>
  </si>
  <si>
    <t>2072-6651</t>
  </si>
  <si>
    <t>Toxins</t>
  </si>
  <si>
    <t>JUN</t>
  </si>
  <si>
    <t>10.3390/toxins11060328</t>
  </si>
  <si>
    <t>II6UE</t>
  </si>
  <si>
    <t>WOS:000475328000025</t>
  </si>
  <si>
    <t>Paladini, D; Malinger, G; Birnbaum, R; Monteagudo, A; Pilu, G; Salomon, LJ; Timor-Tritsch, IE</t>
  </si>
  <si>
    <t>Paladini, D.; Malinger, G.; Birnbaum, R.; Monteagudo, A.; Pilu, G.; Salomon, L. J.; Timor-Tritsch, I. E.</t>
  </si>
  <si>
    <t>ISUOG Practice Guidelines (updated): sonographic examination of the fetal central nervous system. Part 2: performance of targeted neurosonography</t>
  </si>
  <si>
    <t>ULTRASOUND IN OBSTETRICS &amp; GYNECOLOGY</t>
  </si>
  <si>
    <t>SPINA-BIFIDA; CONUS MEDULLARIS; BRAIN; DIAGNOSIS; 1ST; FETUSES; ANOMALIES; FISSURES; ANATOMY; SULCI</t>
  </si>
  <si>
    <t>[Paladini, D.] Ist Giannina Gaslini, Fetal Med Unit, Genoa, Italy; [Malinger, G.; Birnbaum, R.] Tel Aviv Univ, Lis Matern Hosp, Sackler Sch Med,Tel Aviv Sourasky Med Ctr, Div Ultrasound Obstet &amp; Gynecol, Tel Aviv, Israel; [Monteagudo, A.] Icahn Sch Med Mt Sinai, Carnegie Imaging Women Obstet Gynecol &amp; Reprod Sc, New York, NY 10029 USA; [Pilu, G.] Univ Bologna, Dept Med &amp; Surg Sci, Obstet Unit, Bologna, Italy; [Salomon, L. J.] Univ Paris, Hop Necker Enfants Malades, AP HP, Paris, France; [Salomon, L. J.] Univ Paris, Lumiere Platform, EA 7328, Paris, France; [Timor-Tritsch, I. E.] NYU, Sch Med, Div Obstet &amp; Gynecol Ultrasound, New York, NY USA</t>
  </si>
  <si>
    <t>University of Genoa; IRCCS Istituto Giannina Gaslini; Tel Aviv University; Sackler Faculty of Medicine; Tel Aviv Sourasky Medical Center; Icahn School of Medicine at Mount Sinai; University of Bologna; Assistance Publique Hopitaux Paris (APHP); Hopital Universitaire Paul-Brousse - APHP; UDICE-French Research Universities; Sorbonne Universite; Hopital Universitaire Saint-Antoine - APHP; Universite Paris Cite; Hopital Universitaire Hotel-Dieu - APHP; Hopital Universitaire Necker-Enfants Malades - APHP; Hopital Universitaire Saint-Louis - APHP; UDICE-French Research Universities; Universite Paris Cite; New York University</t>
  </si>
  <si>
    <t>Paladini, D (通讯作者)，Ist Giannina Gaslini, Fetal Med Unit, Genoa, Italy.</t>
  </si>
  <si>
    <t>Paladini, Dario/AAB-2206-2019</t>
  </si>
  <si>
    <t>Paladini, Dario/0000-0002-5102-6062; Timor-Tritsch, Ilan/0000-0001-9774-3107; Birnbaum, Roee/0000-0003-1073-6348; Malinger, Gustavo/0000-0003-0864-206X; Pilu, Gianluigi/0000-0002-3496-8066</t>
  </si>
  <si>
    <t>0960-7692</t>
  </si>
  <si>
    <t>1469-0705</t>
  </si>
  <si>
    <t>ULTRASOUND OBST GYN</t>
  </si>
  <si>
    <t>Ultrasound Obstet. Gynecol.</t>
  </si>
  <si>
    <t>10.1002/uog.23616</t>
  </si>
  <si>
    <t>MAR 2021</t>
  </si>
  <si>
    <t>Acoustics; Obstetrics &amp; Gynecology; Radiology, Nuclear Medicine &amp; Medical Imaging</t>
  </si>
  <si>
    <t>RG6VH</t>
  </si>
  <si>
    <t>WOS:000630044400001</t>
  </si>
  <si>
    <t>Smith, AD; Refsum, H</t>
  </si>
  <si>
    <t>Smith, A. D.; Refsum, H.</t>
  </si>
  <si>
    <t>Homocysteine - from disease biomarker to disease prevention</t>
  </si>
  <si>
    <t>JOURNAL OF INTERNAL MEDICINE</t>
  </si>
  <si>
    <t>B vitamins; cardiovascular disease; cognitive impairment; dementia; stroke</t>
  </si>
  <si>
    <t>FOLIC-ACID SUPPLEMENTATION; NEURAL-TUBE DEFECTS; TRANSIENT ISCHEMIC ATTACK; PLASMA TOTAL HOMOCYSTEINE; B-VITAMIN THERAPY; STROKE PREVENTION; METHYLENETETRAHYDROFOLATE REDUCTASE; CARDIOVASCULAR-DISEASE; MACULAR DEGENERATION; COGNITIVE FUNCTION</t>
  </si>
  <si>
    <t>We have reviewed the literature and have identified more than 100 diseases or conditions that are associated with raised concentrations of plasma total homocysteine. The commonest associations are with cardiovascular diseases and diseases of the central nervous system, but a large number of developmental and age-related conditions are also associated. Few other disease biomarkers have so many associations. The clinical importance of these associations becomes especially relevant if lowering plasma total homocysteine by B vitamin treatment can prevent disease and so improve health. Five diseases can at least in part be prevented by lowering total homocysteine: neural tube defects, impaired childhood cognition, macular degeneration, primary stroke, and cognitive impairment in the elderly. We conclude from our review that total homocysteine values in adults of 10 mu mol/L or below are probably safe, but that values of 11 mu mol/L or above may justify intervention. Homocysteine is more than a disease biomarker: it is a guide for the prevention of disease.</t>
  </si>
  <si>
    <t>[Smith, A. D.; Refsum, H.] Univ Dept Pharmacol, Oxford, England; [Refsum, H.] Univ Oslo, Inst Basic Med Sci, Dept Nutr, Oslo, Norway</t>
  </si>
  <si>
    <t>University of Oxford; University of Oslo</t>
  </si>
  <si>
    <t>Smith, AD (通讯作者)，Dept Pharmacol, Mansfield Rd, Oxford OX1 3QT, England.</t>
  </si>
  <si>
    <t>david.smith@pharm.ox.ac.uk</t>
  </si>
  <si>
    <t>Smith, David/A-4233-2010</t>
  </si>
  <si>
    <t>Smith, David/0000-0002-1095-6722</t>
  </si>
  <si>
    <t>0954-6820</t>
  </si>
  <si>
    <t>1365-2796</t>
  </si>
  <si>
    <t>J INTERN MED</t>
  </si>
  <si>
    <t>J. Intern. Med.</t>
  </si>
  <si>
    <t>10.1111/joim.13279</t>
  </si>
  <si>
    <t>APR 2021</t>
  </si>
  <si>
    <t>US1YD</t>
  </si>
  <si>
    <t>WOS:000637012900001</t>
  </si>
  <si>
    <t>Kancherla, V; Botto, LD; Rowe, LA; Shlobin, NA; Caceres, A; Arynchyna-Smith, A; Zimmerman, K; Blount, J; Kibruyisfaw, Z; Ghotme, KA; Karmarkar, S; Fieggen, G; Roozen, S; Jr, GPO; Rosseau, G; Berry, RJ</t>
  </si>
  <si>
    <t>Kancherla, Vijaya; Botto, Lorenzo D.; Rowe, Laura A.; Shlobin, Nathan A.; Caceres, Adrian; Arynchyna-Smith, Anastasia; Zimmerman, Kathrin; Blount, Jeffrey; Kibruyisfaw, Zewdie; Ghotme, Kemel A.; Karmarkar, Santosh; Fieggen, Graham; Roozen, Sylvia; Jr, Godfrey P. Oakley; Rosseau, Gail; Berry, Robert J.</t>
  </si>
  <si>
    <t>Preventing birth defects, saving lives, and promoting health equity: an urgent call to action for universal mandatory food fortification with folic acid</t>
  </si>
  <si>
    <t>LANCET GLOBAL HEALTH</t>
  </si>
  <si>
    <t>NEURAL-TUBE DEFECTS; FOLATE CONCENTRATIONS; PREVALENCE</t>
  </si>
  <si>
    <t>July 20, 2021 marked the 30th anniversary of the publication of the landmark trial by the British Medical Research Council showing unequivocally that maternal intake of folic acid (vitamin B9) starting before pregnancy prevents most cases of infant spina bifida and anencephaly-two major neural tube defects that are severe, disabling, and often fatal. Mandatory food fortification with folic acid is a safe, cost-effective, and sustainable intervention to prevent spina bifida and anencephaly. Yet few countries implement fortification with folic acid; only a quarter of all preventable spina bifida and anencephaly cases worldwide are currently avoided by food fortification. We summarise scientific evidence supporting immediate, mandatory fortification with folic acid to prevent the development of spina bifida and anencephaly. We make an urgent call to action for the World Health Assembly to pass a resolution for universal mandatory folic acid fortification. Such a resolution could accelerate the slow pace of spina bifida and anencephaly prevention globally, and will assist countries to reach their 2030 Sustainable Development Goals on child mortality and health equity. The cost of inaction is profound, and disproportionately impacts susceptible populations in low-income and middle-income countries.</t>
  </si>
  <si>
    <t>[Kancherla, Vijaya; Jr, Godfrey P. Oakley; Berry, Robert J.] Emory Univ, Ctr Spina Bifida Prevent, Rollins Sch Publ Hlth, Dept Epidemiol, Atlanta, GA 30322 USA; [Botto, Lorenzo D.] Univ Utah, Sch Med, Dept Pediat, Div Med Genet, Salt Lake City, UT USA; [Rowe, Laura A.] Food Fortificat Initiat, Atlanta, GA USA; [Shlobin, Nathan A.] Northwestern Univ, Feinberg Sch Med, Dept Neurol Surg, Chicago, IL 60611 USA; [Caceres, Adrian] Natl Childrens Hosp Costa Rica Dr Carlos Saenz He, Dept Neurosurg, San Jose, Costa Rica; [Arynchyna-Smith, Anastasia; Zimmerman, Kathrin; Blount, Jeffrey] Univ Alabama Birmingham, Dept Neurosurg, Childrens Alabama, Birmingham, AL USA; [Kibruyisfaw, Zewdie] Addis Ababa Univ, Dept Neurosurg, Addis Ababa, Ethiopia; [Ghotme, Kemel A.] Univ La Sabana, Fac Med, Translat Neurosci Res Lab, Chia, Colombia; [Ghotme, Kemel A.] Fdn Santa Fe Bogota, Dept Neurosurg, Bogota, Colombia; [Karmarkar, Santosh] Lilavati Hosp &amp; Res Ctr, Dept Paediat Surg, Mumbai, Maharashtra, India; [Fieggen, Graham] Univ Cape Town, Neurosci Inst, Dept Neurosurg, Cape Town, South Africa; [Roozen, Sylvia] Int Federat Spina Bifida &amp; Hydrocephalus, Brussels, Belgium; [Rosseau, Gail] George Washington Univ, Sch Med &amp; Hlth Sci, Dept Neurosurg, Washington, DC USA</t>
  </si>
  <si>
    <t>Emory University; Rollins School Public Health; Utah System of Higher Education; University of Utah; Northwestern University; Feinberg School of Medicine; University of Alabama System; University of Alabama Birmingham; Addis Ababa University; Universidad de La Sabana; University of Cape Town; George Washington University</t>
  </si>
  <si>
    <t>Kancherla, V (通讯作者)，Emory Univ, Ctr Spina Bifida Prevent, Rollins Sch Publ Hlth, Dept Epidemiol, Atlanta, GA 30322 USA.</t>
  </si>
  <si>
    <t>vijaya.kancherla@emory.edu</t>
  </si>
  <si>
    <t>Caceres, Adrian/AAC-6309-2020; Fieggen, Anthony Graham/AAT-6510-2021; Ghotme, Kemel Ahmed Ghotme/AAR-6104-2020</t>
  </si>
  <si>
    <t>Caceres, Adrian/0000-0003-2337-2168; Fieggen, Anthony Graham/0000-0001-6541-8377; Ghotme, Kemel Ahmed Ghotme/0000-0001-6802-4373; Roozen, Sylvia/0000-0002-0118-5882; Smith, Anastasia/0000-0002-2863-5388; Blount, Jeffrey/0000-0001-6244-4879</t>
  </si>
  <si>
    <t>ELSEVIER SCI LTD</t>
  </si>
  <si>
    <t>THE BOULEVARD, LANGFORD LANE, KIDLINGTON, OXFORD OX5 1GB, OXON, ENGLAND</t>
  </si>
  <si>
    <t>2214-109X</t>
  </si>
  <si>
    <t>LANCET GLOB HEALTH</t>
  </si>
  <si>
    <t>Lancet Glob. Health</t>
  </si>
  <si>
    <t>E1053</t>
  </si>
  <si>
    <t>E1057</t>
  </si>
  <si>
    <t>10.1016/S2214-109X(22)00213-3</t>
  </si>
  <si>
    <t>JUN 2022</t>
  </si>
  <si>
    <t>3M8QC</t>
  </si>
  <si>
    <t>gold</t>
  </si>
  <si>
    <t>WOS:000835720300030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</si>
</sst>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2" borderId="0" applyNumberFormat="0" applyBorder="0" applyAlignment="0" applyProtection="0">
      <alignment vertical="center"/>
    </xf>
    <xf numFmtId="0" fontId="3" fillId="3"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4"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5"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7" borderId="2" applyNumberFormat="0" applyFont="0" applyAlignment="0" applyProtection="0">
      <alignment vertical="center"/>
    </xf>
    <xf numFmtId="0" fontId="5" fillId="8"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5" fillId="9" borderId="0" applyNumberFormat="0" applyBorder="0" applyAlignment="0" applyProtection="0">
      <alignment vertical="center"/>
    </xf>
    <xf numFmtId="0" fontId="8" fillId="0" borderId="4" applyNumberFormat="0" applyFill="0" applyAlignment="0" applyProtection="0">
      <alignment vertical="center"/>
    </xf>
    <xf numFmtId="0" fontId="5" fillId="10" borderId="0" applyNumberFormat="0" applyBorder="0" applyAlignment="0" applyProtection="0">
      <alignment vertical="center"/>
    </xf>
    <xf numFmtId="0" fontId="14" fillId="11" borderId="5" applyNumberFormat="0" applyAlignment="0" applyProtection="0">
      <alignment vertical="center"/>
    </xf>
    <xf numFmtId="0" fontId="15" fillId="11" borderId="1" applyNumberFormat="0" applyAlignment="0" applyProtection="0">
      <alignment vertical="center"/>
    </xf>
    <xf numFmtId="0" fontId="16" fillId="12" borderId="6" applyNumberFormat="0" applyAlignment="0" applyProtection="0">
      <alignment vertical="center"/>
    </xf>
    <xf numFmtId="0" fontId="2" fillId="13" borderId="0" applyNumberFormat="0" applyBorder="0" applyAlignment="0" applyProtection="0">
      <alignment vertical="center"/>
    </xf>
    <xf numFmtId="0" fontId="5" fillId="14"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 fillId="17" borderId="0" applyNumberFormat="0" applyBorder="0" applyAlignment="0" applyProtection="0">
      <alignment vertical="center"/>
    </xf>
    <xf numFmtId="0" fontId="5"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5" fillId="27" borderId="0" applyNumberFormat="0" applyBorder="0" applyAlignment="0" applyProtection="0">
      <alignment vertical="center"/>
    </xf>
    <xf numFmtId="0" fontId="2" fillId="28"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2" fillId="31" borderId="0" applyNumberFormat="0" applyBorder="0" applyAlignment="0" applyProtection="0">
      <alignment vertical="center"/>
    </xf>
    <xf numFmtId="0" fontId="5" fillId="32" borderId="0" applyNumberFormat="0" applyBorder="0" applyAlignment="0" applyProtection="0">
      <alignment vertical="center"/>
    </xf>
  </cellStyleXfs>
  <cellXfs count="2">
    <xf numFmtId="0" fontId="0" fillId="0" borderId="0" xfId="0">
      <alignment vertical="center"/>
    </xf>
    <xf numFmtId="0" fontId="1" fillId="0" borderId="0"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H35"/>
  <sheetViews>
    <sheetView tabSelected="1" workbookViewId="0">
      <selection activeCell="J15" sqref="J15"/>
    </sheetView>
  </sheetViews>
  <sheetFormatPr defaultColWidth="8.72727272727273" defaultRowHeight="14"/>
  <cols>
    <col min="1" max="1" width="8.72727272727273" style="1"/>
    <col min="2" max="2" width="29.6363636363636" style="1" customWidth="1"/>
    <col min="3" max="5" width="8.72727272727273" style="1"/>
    <col min="6" max="6" width="25.7272727272727" style="1" customWidth="1"/>
    <col min="7" max="23" width="8.72727272727273" style="1"/>
    <col min="24" max="24" width="15.4545454545455" style="1" customWidth="1"/>
    <col min="25" max="48" width="8.72727272727273" style="1"/>
    <col min="49" max="49" width="13" style="1" customWidth="1"/>
    <col min="50" max="53" width="8.72727272727273" style="1"/>
    <col min="54" max="54" width="9.54545454545454" style="1"/>
    <col min="55" max="57" width="8.72727272727273" style="1"/>
    <col min="58" max="58" width="12.4545454545455" style="1" customWidth="1"/>
    <col min="59" max="59" width="22" style="1" customWidth="1"/>
    <col min="60" max="60" width="29.9090909090909" style="1" customWidth="1"/>
  </cols>
  <sheetData>
    <row r="1" s="1" customFormat="1" ht="12.5" spans="1:60">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c r="BB1" s="1" t="s">
        <v>53</v>
      </c>
      <c r="BC1" s="1" t="s">
        <v>54</v>
      </c>
      <c r="BD1" s="1" t="s">
        <v>55</v>
      </c>
      <c r="BE1" s="1" t="s">
        <v>56</v>
      </c>
      <c r="BF1" s="1" t="s">
        <v>57</v>
      </c>
      <c r="BG1" s="1" t="s">
        <v>58</v>
      </c>
      <c r="BH1" s="1" t="s">
        <v>59</v>
      </c>
    </row>
    <row r="2" s="1" customFormat="1" ht="12.5" spans="1:60">
      <c r="A2" s="1" t="s">
        <v>60</v>
      </c>
      <c r="B2" s="1" t="s">
        <v>61</v>
      </c>
      <c r="C2" s="1" t="s">
        <v>62</v>
      </c>
      <c r="D2" s="1" t="s">
        <v>63</v>
      </c>
      <c r="E2" s="1" t="s">
        <v>62</v>
      </c>
      <c r="F2" s="1" t="s">
        <v>64</v>
      </c>
      <c r="G2" s="1" t="s">
        <v>65</v>
      </c>
      <c r="H2" s="1" t="s">
        <v>62</v>
      </c>
      <c r="I2" s="1" t="s">
        <v>66</v>
      </c>
      <c r="J2" s="1" t="s">
        <v>67</v>
      </c>
      <c r="K2" s="1" t="s">
        <v>68</v>
      </c>
      <c r="L2" s="1" t="s">
        <v>69</v>
      </c>
      <c r="M2" s="1" t="s">
        <v>70</v>
      </c>
      <c r="N2" s="1" t="s">
        <v>71</v>
      </c>
      <c r="O2" s="1" t="s">
        <v>72</v>
      </c>
      <c r="P2" s="1" t="s">
        <v>73</v>
      </c>
      <c r="Q2" s="1" t="s">
        <v>74</v>
      </c>
      <c r="R2" s="1" t="s">
        <v>75</v>
      </c>
      <c r="S2" s="1" t="s">
        <v>76</v>
      </c>
      <c r="T2" s="1" t="s">
        <v>77</v>
      </c>
      <c r="U2" s="1" t="s">
        <v>78</v>
      </c>
      <c r="V2" s="1" t="s">
        <v>79</v>
      </c>
      <c r="W2" s="1">
        <v>172</v>
      </c>
      <c r="X2" s="1">
        <v>935</v>
      </c>
      <c r="Y2" s="1">
        <v>995</v>
      </c>
      <c r="Z2" s="1">
        <v>75</v>
      </c>
      <c r="AA2" s="1">
        <v>892</v>
      </c>
      <c r="AB2" s="1" t="s">
        <v>80</v>
      </c>
      <c r="AC2" s="1" t="s">
        <v>81</v>
      </c>
      <c r="AD2" s="1" t="s">
        <v>82</v>
      </c>
      <c r="AE2" s="1" t="s">
        <v>83</v>
      </c>
      <c r="AF2" s="1" t="s">
        <v>84</v>
      </c>
      <c r="AG2" s="1" t="s">
        <v>62</v>
      </c>
      <c r="AH2" s="1" t="s">
        <v>85</v>
      </c>
      <c r="AI2" s="1" t="s">
        <v>86</v>
      </c>
      <c r="AJ2" s="1" t="s">
        <v>87</v>
      </c>
      <c r="AK2" s="1">
        <v>2013</v>
      </c>
      <c r="AL2" s="1">
        <v>60</v>
      </c>
      <c r="AM2" s="1" t="s">
        <v>62</v>
      </c>
      <c r="AN2" s="1" t="s">
        <v>62</v>
      </c>
      <c r="AO2" s="1" t="s">
        <v>62</v>
      </c>
      <c r="AP2" s="1" t="s">
        <v>62</v>
      </c>
      <c r="AQ2" s="1">
        <v>218</v>
      </c>
      <c r="AR2" s="1">
        <v>237</v>
      </c>
      <c r="AS2" s="1" t="s">
        <v>62</v>
      </c>
      <c r="AT2" s="1" t="s">
        <v>88</v>
      </c>
      <c r="AU2" s="1" t="str">
        <f>HYPERLINK("http://dx.doi.org/10.1016/j.fct.2013.07.047","http://dx.doi.org/10.1016/j.fct.2013.07.047")</f>
        <v>http://dx.doi.org/10.1016/j.fct.2013.07.047</v>
      </c>
      <c r="AV2" s="1" t="s">
        <v>62</v>
      </c>
      <c r="AW2" s="1">
        <v>20</v>
      </c>
      <c r="AX2" s="1" t="s">
        <v>89</v>
      </c>
      <c r="AY2" s="1" t="s">
        <v>90</v>
      </c>
      <c r="AZ2" s="1" t="s">
        <v>89</v>
      </c>
      <c r="BA2" s="1" t="s">
        <v>91</v>
      </c>
      <c r="BB2" s="1">
        <v>23907020</v>
      </c>
      <c r="BC2" s="1" t="s">
        <v>62</v>
      </c>
      <c r="BD2" s="1" t="s">
        <v>92</v>
      </c>
      <c r="BE2" s="1" t="s">
        <v>93</v>
      </c>
      <c r="BF2" s="1" t="s">
        <v>94</v>
      </c>
      <c r="BG2" s="1" t="s">
        <v>95</v>
      </c>
      <c r="BH2" s="1" t="str">
        <f>HYPERLINK("https%3A%2F%2Fwww.webofscience.com%2Fwos%2Fwoscc%2Ffull-record%2FWOS:000325231700027","View Full Record in Web of Science")</f>
        <v>View Full Record in Web of Science</v>
      </c>
    </row>
    <row r="3" s="1" customFormat="1" ht="12.5" spans="1:60">
      <c r="A3" s="1" t="s">
        <v>60</v>
      </c>
      <c r="B3" s="1" t="s">
        <v>96</v>
      </c>
      <c r="C3" s="1" t="s">
        <v>62</v>
      </c>
      <c r="D3" s="1" t="s">
        <v>97</v>
      </c>
      <c r="E3" s="1" t="s">
        <v>62</v>
      </c>
      <c r="F3" s="1" t="s">
        <v>98</v>
      </c>
      <c r="G3" s="1" t="s">
        <v>99</v>
      </c>
      <c r="H3" s="1" t="s">
        <v>62</v>
      </c>
      <c r="I3" s="1" t="s">
        <v>66</v>
      </c>
      <c r="J3" s="1" t="s">
        <v>67</v>
      </c>
      <c r="K3" s="1" t="s">
        <v>62</v>
      </c>
      <c r="L3" s="1" t="s">
        <v>100</v>
      </c>
      <c r="M3" s="1" t="s">
        <v>101</v>
      </c>
      <c r="N3" s="1" t="s">
        <v>102</v>
      </c>
      <c r="O3" s="1" t="s">
        <v>103</v>
      </c>
      <c r="P3" s="1" t="s">
        <v>104</v>
      </c>
      <c r="Q3" s="1" t="s">
        <v>105</v>
      </c>
      <c r="R3" s="1" t="s">
        <v>106</v>
      </c>
      <c r="S3" s="1" t="s">
        <v>107</v>
      </c>
      <c r="T3" s="1" t="s">
        <v>108</v>
      </c>
      <c r="U3" s="1" t="s">
        <v>109</v>
      </c>
      <c r="V3" s="1" t="s">
        <v>110</v>
      </c>
      <c r="W3" s="1">
        <v>154</v>
      </c>
      <c r="X3" s="1">
        <v>900</v>
      </c>
      <c r="Y3" s="1">
        <v>915</v>
      </c>
      <c r="Z3" s="1">
        <v>11</v>
      </c>
      <c r="AA3" s="1">
        <v>206</v>
      </c>
      <c r="AB3" s="1" t="s">
        <v>111</v>
      </c>
      <c r="AC3" s="1" t="s">
        <v>112</v>
      </c>
      <c r="AD3" s="1" t="s">
        <v>113</v>
      </c>
      <c r="AE3" s="1" t="s">
        <v>114</v>
      </c>
      <c r="AF3" s="1" t="s">
        <v>115</v>
      </c>
      <c r="AG3" s="1" t="s">
        <v>62</v>
      </c>
      <c r="AH3" s="1" t="s">
        <v>116</v>
      </c>
      <c r="AI3" s="1" t="s">
        <v>117</v>
      </c>
      <c r="AJ3" s="1" t="s">
        <v>118</v>
      </c>
      <c r="AK3" s="1">
        <v>2017</v>
      </c>
      <c r="AL3" s="1">
        <v>25</v>
      </c>
      <c r="AM3" s="1">
        <v>1</v>
      </c>
      <c r="AN3" s="1" t="s">
        <v>62</v>
      </c>
      <c r="AO3" s="1" t="s">
        <v>62</v>
      </c>
      <c r="AP3" s="1" t="s">
        <v>62</v>
      </c>
      <c r="AQ3" s="1">
        <v>27</v>
      </c>
      <c r="AR3" s="1">
        <v>42</v>
      </c>
      <c r="AS3" s="1" t="s">
        <v>62</v>
      </c>
      <c r="AT3" s="1" t="s">
        <v>119</v>
      </c>
      <c r="AU3" s="1" t="str">
        <f>HYPERLINK("http://dx.doi.org/10.1016/j.cmet.2016.08.009","http://dx.doi.org/10.1016/j.cmet.2016.08.009")</f>
        <v>http://dx.doi.org/10.1016/j.cmet.2016.08.009</v>
      </c>
      <c r="AV3" s="1" t="s">
        <v>62</v>
      </c>
      <c r="AW3" s="1">
        <v>16</v>
      </c>
      <c r="AX3" s="1" t="s">
        <v>120</v>
      </c>
      <c r="AY3" s="1" t="s">
        <v>90</v>
      </c>
      <c r="AZ3" s="1" t="s">
        <v>120</v>
      </c>
      <c r="BA3" s="1" t="s">
        <v>121</v>
      </c>
      <c r="BB3" s="1">
        <v>27641100</v>
      </c>
      <c r="BC3" s="1" t="s">
        <v>122</v>
      </c>
      <c r="BD3" s="1" t="s">
        <v>92</v>
      </c>
      <c r="BE3" s="1" t="s">
        <v>93</v>
      </c>
      <c r="BF3" s="1" t="s">
        <v>94</v>
      </c>
      <c r="BG3" s="1" t="s">
        <v>123</v>
      </c>
      <c r="BH3" s="1" t="str">
        <f>HYPERLINK("https%3A%2F%2Fwww.webofscience.com%2Fwos%2Fwoscc%2Ffull-record%2FWOS:000392845500007","View Full Record in Web of Science")</f>
        <v>View Full Record in Web of Science</v>
      </c>
    </row>
    <row r="4" s="1" customFormat="1" ht="12.5" spans="1:60">
      <c r="A4" s="1" t="s">
        <v>60</v>
      </c>
      <c r="B4" s="1" t="s">
        <v>124</v>
      </c>
      <c r="C4" s="1" t="s">
        <v>62</v>
      </c>
      <c r="D4" s="1" t="s">
        <v>125</v>
      </c>
      <c r="E4" s="1" t="s">
        <v>62</v>
      </c>
      <c r="F4" s="1" t="s">
        <v>126</v>
      </c>
      <c r="G4" s="1" t="s">
        <v>127</v>
      </c>
      <c r="H4" s="1" t="s">
        <v>62</v>
      </c>
      <c r="I4" s="1" t="s">
        <v>66</v>
      </c>
      <c r="J4" s="1" t="s">
        <v>128</v>
      </c>
      <c r="K4" s="1" t="s">
        <v>129</v>
      </c>
      <c r="L4" s="1" t="s">
        <v>130</v>
      </c>
      <c r="M4" s="1" t="s">
        <v>131</v>
      </c>
      <c r="N4" s="1" t="s">
        <v>132</v>
      </c>
      <c r="O4" s="1" t="s">
        <v>133</v>
      </c>
      <c r="P4" s="1" t="s">
        <v>134</v>
      </c>
      <c r="Q4" s="1" t="s">
        <v>135</v>
      </c>
      <c r="R4" s="1" t="s">
        <v>62</v>
      </c>
      <c r="S4" s="1" t="s">
        <v>136</v>
      </c>
      <c r="T4" s="1" t="s">
        <v>62</v>
      </c>
      <c r="U4" s="1" t="s">
        <v>62</v>
      </c>
      <c r="V4" s="1" t="s">
        <v>62</v>
      </c>
      <c r="W4" s="1">
        <v>90</v>
      </c>
      <c r="X4" s="1">
        <v>645</v>
      </c>
      <c r="Y4" s="1">
        <v>668</v>
      </c>
      <c r="Z4" s="1">
        <v>15</v>
      </c>
      <c r="AA4" s="1">
        <v>198</v>
      </c>
      <c r="AB4" s="1" t="s">
        <v>137</v>
      </c>
      <c r="AC4" s="1" t="s">
        <v>138</v>
      </c>
      <c r="AD4" s="1" t="s">
        <v>139</v>
      </c>
      <c r="AE4" s="1" t="s">
        <v>140</v>
      </c>
      <c r="AF4" s="1" t="s">
        <v>141</v>
      </c>
      <c r="AG4" s="1" t="s">
        <v>62</v>
      </c>
      <c r="AH4" s="1" t="s">
        <v>142</v>
      </c>
      <c r="AI4" s="1" t="s">
        <v>143</v>
      </c>
      <c r="AJ4" s="1" t="s">
        <v>62</v>
      </c>
      <c r="AK4" s="1">
        <v>2015</v>
      </c>
      <c r="AL4" s="1">
        <v>66</v>
      </c>
      <c r="AM4" s="1" t="s">
        <v>62</v>
      </c>
      <c r="AN4" s="1" t="s">
        <v>62</v>
      </c>
      <c r="AO4" s="1">
        <v>2</v>
      </c>
      <c r="AP4" s="1" t="s">
        <v>62</v>
      </c>
      <c r="AQ4" s="1">
        <v>22</v>
      </c>
      <c r="AR4" s="1">
        <v>33</v>
      </c>
      <c r="AS4" s="1" t="s">
        <v>62</v>
      </c>
      <c r="AT4" s="1" t="s">
        <v>144</v>
      </c>
      <c r="AU4" s="1" t="str">
        <f>HYPERLINK("http://dx.doi.org/10.1159/000371618","http://dx.doi.org/10.1159/000371618")</f>
        <v>http://dx.doi.org/10.1159/000371618</v>
      </c>
      <c r="AV4" s="1" t="s">
        <v>62</v>
      </c>
      <c r="AW4" s="1">
        <v>12</v>
      </c>
      <c r="AX4" s="1" t="s">
        <v>145</v>
      </c>
      <c r="AY4" s="1" t="s">
        <v>90</v>
      </c>
      <c r="AZ4" s="1" t="s">
        <v>145</v>
      </c>
      <c r="BA4" s="1" t="s">
        <v>146</v>
      </c>
      <c r="BB4" s="1">
        <v>26045325</v>
      </c>
      <c r="BC4" s="1" t="s">
        <v>147</v>
      </c>
      <c r="BD4" s="1" t="s">
        <v>92</v>
      </c>
      <c r="BE4" s="1" t="s">
        <v>93</v>
      </c>
      <c r="BF4" s="1" t="s">
        <v>94</v>
      </c>
      <c r="BG4" s="1" t="s">
        <v>148</v>
      </c>
      <c r="BH4" s="1" t="str">
        <f>HYPERLINK("https%3A%2F%2Fwww.webofscience.com%2Fwos%2Fwoscc%2Ffull-record%2FWOS:000356609900004","View Full Record in Web of Science")</f>
        <v>View Full Record in Web of Science</v>
      </c>
    </row>
    <row r="5" s="1" customFormat="1" ht="12.5" spans="1:60">
      <c r="A5" s="1" t="s">
        <v>60</v>
      </c>
      <c r="B5" s="1" t="s">
        <v>149</v>
      </c>
      <c r="C5" s="1" t="s">
        <v>62</v>
      </c>
      <c r="D5" s="1" t="s">
        <v>150</v>
      </c>
      <c r="E5" s="1" t="s">
        <v>62</v>
      </c>
      <c r="F5" s="1" t="s">
        <v>151</v>
      </c>
      <c r="G5" s="1" t="s">
        <v>152</v>
      </c>
      <c r="H5" s="1" t="s">
        <v>62</v>
      </c>
      <c r="I5" s="1" t="s">
        <v>66</v>
      </c>
      <c r="J5" s="1" t="s">
        <v>67</v>
      </c>
      <c r="K5" s="1" t="s">
        <v>153</v>
      </c>
      <c r="L5" s="1" t="s">
        <v>154</v>
      </c>
      <c r="M5" s="1" t="s">
        <v>155</v>
      </c>
      <c r="N5" s="1" t="s">
        <v>156</v>
      </c>
      <c r="O5" s="1" t="s">
        <v>157</v>
      </c>
      <c r="P5" s="1" t="s">
        <v>158</v>
      </c>
      <c r="Q5" s="1" t="s">
        <v>159</v>
      </c>
      <c r="R5" s="1" t="s">
        <v>160</v>
      </c>
      <c r="S5" s="1" t="s">
        <v>161</v>
      </c>
      <c r="T5" s="1" t="s">
        <v>162</v>
      </c>
      <c r="U5" s="1" t="s">
        <v>163</v>
      </c>
      <c r="V5" s="1" t="s">
        <v>164</v>
      </c>
      <c r="W5" s="1">
        <v>171</v>
      </c>
      <c r="X5" s="1">
        <v>527</v>
      </c>
      <c r="Y5" s="1">
        <v>537</v>
      </c>
      <c r="Z5" s="1">
        <v>33</v>
      </c>
      <c r="AA5" s="1">
        <v>219</v>
      </c>
      <c r="AB5" s="1" t="s">
        <v>165</v>
      </c>
      <c r="AC5" s="1" t="s">
        <v>138</v>
      </c>
      <c r="AD5" s="1" t="s">
        <v>166</v>
      </c>
      <c r="AE5" s="1" t="s">
        <v>62</v>
      </c>
      <c r="AF5" s="1" t="s">
        <v>167</v>
      </c>
      <c r="AG5" s="1" t="s">
        <v>62</v>
      </c>
      <c r="AH5" s="1" t="s">
        <v>168</v>
      </c>
      <c r="AI5" s="1" t="s">
        <v>169</v>
      </c>
      <c r="AJ5" s="1" t="s">
        <v>170</v>
      </c>
      <c r="AK5" s="1">
        <v>2018</v>
      </c>
      <c r="AL5" s="1">
        <v>15</v>
      </c>
      <c r="AM5" s="1">
        <v>7</v>
      </c>
      <c r="AN5" s="1" t="s">
        <v>62</v>
      </c>
      <c r="AO5" s="1" t="s">
        <v>62</v>
      </c>
      <c r="AP5" s="1" t="s">
        <v>62</v>
      </c>
      <c r="AQ5" s="1" t="s">
        <v>62</v>
      </c>
      <c r="AR5" s="1" t="s">
        <v>62</v>
      </c>
      <c r="AS5" s="1">
        <v>1557</v>
      </c>
      <c r="AT5" s="1" t="s">
        <v>171</v>
      </c>
      <c r="AU5" s="1" t="str">
        <f>HYPERLINK("http://dx.doi.org/10.3390/ijerph15071557","http://dx.doi.org/10.3390/ijerph15071557")</f>
        <v>http://dx.doi.org/10.3390/ijerph15071557</v>
      </c>
      <c r="AV5" s="1" t="s">
        <v>62</v>
      </c>
      <c r="AW5" s="1">
        <v>31</v>
      </c>
      <c r="AX5" s="1" t="s">
        <v>172</v>
      </c>
      <c r="AY5" s="1" t="s">
        <v>173</v>
      </c>
      <c r="AZ5" s="1" t="s">
        <v>174</v>
      </c>
      <c r="BA5" s="1" t="s">
        <v>175</v>
      </c>
      <c r="BB5" s="1">
        <v>30041450</v>
      </c>
      <c r="BC5" s="1" t="s">
        <v>176</v>
      </c>
      <c r="BD5" s="1" t="s">
        <v>92</v>
      </c>
      <c r="BE5" s="1" t="s">
        <v>93</v>
      </c>
      <c r="BF5" s="1" t="s">
        <v>94</v>
      </c>
      <c r="BG5" s="1" t="s">
        <v>177</v>
      </c>
      <c r="BH5" s="1" t="str">
        <f>HYPERLINK("https%3A%2F%2Fwww.webofscience.com%2Fwos%2Fwoscc%2Ffull-record%2FWOS:000445543500264","View Full Record in Web of Science")</f>
        <v>View Full Record in Web of Science</v>
      </c>
    </row>
    <row r="6" s="1" customFormat="1" ht="12.5" spans="1:60">
      <c r="A6" s="1" t="s">
        <v>60</v>
      </c>
      <c r="B6" s="1" t="s">
        <v>178</v>
      </c>
      <c r="C6" s="1" t="s">
        <v>62</v>
      </c>
      <c r="D6" s="1" t="s">
        <v>179</v>
      </c>
      <c r="E6" s="1" t="s">
        <v>62</v>
      </c>
      <c r="F6" s="1" t="s">
        <v>180</v>
      </c>
      <c r="G6" s="1" t="s">
        <v>181</v>
      </c>
      <c r="H6" s="1" t="s">
        <v>62</v>
      </c>
      <c r="I6" s="1" t="s">
        <v>66</v>
      </c>
      <c r="J6" s="1" t="s">
        <v>67</v>
      </c>
      <c r="K6" s="1" t="s">
        <v>182</v>
      </c>
      <c r="L6" s="1" t="s">
        <v>183</v>
      </c>
      <c r="M6" s="1" t="s">
        <v>184</v>
      </c>
      <c r="N6" s="1" t="s">
        <v>185</v>
      </c>
      <c r="O6" s="1" t="s">
        <v>186</v>
      </c>
      <c r="P6" s="1" t="s">
        <v>187</v>
      </c>
      <c r="Q6" s="1" t="s">
        <v>188</v>
      </c>
      <c r="R6" s="1" t="s">
        <v>189</v>
      </c>
      <c r="S6" s="1" t="s">
        <v>190</v>
      </c>
      <c r="T6" s="1" t="s">
        <v>191</v>
      </c>
      <c r="U6" s="1" t="s">
        <v>192</v>
      </c>
      <c r="V6" s="1" t="s">
        <v>193</v>
      </c>
      <c r="W6" s="1">
        <v>533</v>
      </c>
      <c r="X6" s="1">
        <v>517</v>
      </c>
      <c r="Y6" s="1">
        <v>556</v>
      </c>
      <c r="Z6" s="1">
        <v>15</v>
      </c>
      <c r="AA6" s="1">
        <v>293</v>
      </c>
      <c r="AB6" s="1" t="s">
        <v>80</v>
      </c>
      <c r="AC6" s="1" t="s">
        <v>81</v>
      </c>
      <c r="AD6" s="1" t="s">
        <v>82</v>
      </c>
      <c r="AE6" s="1" t="s">
        <v>194</v>
      </c>
      <c r="AF6" s="1" t="s">
        <v>195</v>
      </c>
      <c r="AG6" s="1" t="s">
        <v>62</v>
      </c>
      <c r="AH6" s="1" t="s">
        <v>196</v>
      </c>
      <c r="AI6" s="1" t="s">
        <v>197</v>
      </c>
      <c r="AJ6" s="1" t="s">
        <v>198</v>
      </c>
      <c r="AK6" s="1">
        <v>2014</v>
      </c>
      <c r="AL6" s="1">
        <v>114</v>
      </c>
      <c r="AM6" s="1" t="s">
        <v>62</v>
      </c>
      <c r="AN6" s="1" t="s">
        <v>62</v>
      </c>
      <c r="AO6" s="1" t="s">
        <v>62</v>
      </c>
      <c r="AP6" s="1" t="s">
        <v>62</v>
      </c>
      <c r="AQ6" s="1">
        <v>25</v>
      </c>
      <c r="AR6" s="1">
        <v>57</v>
      </c>
      <c r="AS6" s="1" t="s">
        <v>62</v>
      </c>
      <c r="AT6" s="1" t="s">
        <v>199</v>
      </c>
      <c r="AU6" s="1" t="str">
        <f>HYPERLINK("http://dx.doi.org/10.1016/j.pneurobio.2013.11.002","http://dx.doi.org/10.1016/j.pneurobio.2013.11.002")</f>
        <v>http://dx.doi.org/10.1016/j.pneurobio.2013.11.002</v>
      </c>
      <c r="AV6" s="1" t="s">
        <v>62</v>
      </c>
      <c r="AW6" s="1">
        <v>33</v>
      </c>
      <c r="AX6" s="1" t="s">
        <v>200</v>
      </c>
      <c r="AY6" s="1" t="s">
        <v>90</v>
      </c>
      <c r="AZ6" s="1" t="s">
        <v>201</v>
      </c>
      <c r="BA6" s="1" t="s">
        <v>202</v>
      </c>
      <c r="BB6" s="1">
        <v>24269804</v>
      </c>
      <c r="BC6" s="1" t="s">
        <v>62</v>
      </c>
      <c r="BD6" s="1" t="s">
        <v>92</v>
      </c>
      <c r="BE6" s="1" t="s">
        <v>93</v>
      </c>
      <c r="BF6" s="1" t="s">
        <v>94</v>
      </c>
      <c r="BG6" s="1" t="s">
        <v>203</v>
      </c>
      <c r="BH6" s="1" t="str">
        <f>HYPERLINK("https%3A%2F%2Fwww.webofscience.com%2Fwos%2Fwoscc%2Ffull-record%2FWOS:000335876800003","View Full Record in Web of Science")</f>
        <v>View Full Record in Web of Science</v>
      </c>
    </row>
    <row r="7" s="1" customFormat="1" ht="12.5" spans="1:60">
      <c r="A7" s="1" t="s">
        <v>60</v>
      </c>
      <c r="B7" s="1" t="s">
        <v>204</v>
      </c>
      <c r="C7" s="1" t="s">
        <v>62</v>
      </c>
      <c r="D7" s="1" t="s">
        <v>205</v>
      </c>
      <c r="E7" s="1" t="s">
        <v>62</v>
      </c>
      <c r="F7" s="1" t="s">
        <v>206</v>
      </c>
      <c r="G7" s="1" t="s">
        <v>207</v>
      </c>
      <c r="H7" s="1" t="s">
        <v>62</v>
      </c>
      <c r="I7" s="1" t="s">
        <v>66</v>
      </c>
      <c r="J7" s="1" t="s">
        <v>67</v>
      </c>
      <c r="K7" s="1" t="s">
        <v>208</v>
      </c>
      <c r="L7" s="1" t="s">
        <v>209</v>
      </c>
      <c r="M7" s="1" t="s">
        <v>210</v>
      </c>
      <c r="N7" s="1" t="s">
        <v>211</v>
      </c>
      <c r="O7" s="1" t="s">
        <v>212</v>
      </c>
      <c r="P7" s="1" t="s">
        <v>213</v>
      </c>
      <c r="Q7" s="1" t="s">
        <v>214</v>
      </c>
      <c r="R7" s="1" t="s">
        <v>62</v>
      </c>
      <c r="S7" s="1" t="s">
        <v>215</v>
      </c>
      <c r="T7" s="1" t="s">
        <v>216</v>
      </c>
      <c r="U7" s="1" t="s">
        <v>216</v>
      </c>
      <c r="V7" s="1" t="s">
        <v>217</v>
      </c>
      <c r="W7" s="1">
        <v>91</v>
      </c>
      <c r="X7" s="1">
        <v>480</v>
      </c>
      <c r="Y7" s="1">
        <v>496</v>
      </c>
      <c r="Z7" s="1">
        <v>8</v>
      </c>
      <c r="AA7" s="1">
        <v>140</v>
      </c>
      <c r="AB7" s="1" t="s">
        <v>218</v>
      </c>
      <c r="AC7" s="1" t="s">
        <v>219</v>
      </c>
      <c r="AD7" s="1" t="s">
        <v>220</v>
      </c>
      <c r="AE7" s="1" t="s">
        <v>221</v>
      </c>
      <c r="AF7" s="1" t="s">
        <v>222</v>
      </c>
      <c r="AG7" s="1" t="s">
        <v>62</v>
      </c>
      <c r="AH7" s="1" t="s">
        <v>223</v>
      </c>
      <c r="AI7" s="1" t="s">
        <v>224</v>
      </c>
      <c r="AJ7" s="1" t="s">
        <v>225</v>
      </c>
      <c r="AK7" s="1">
        <v>2015</v>
      </c>
      <c r="AL7" s="1">
        <v>16</v>
      </c>
      <c r="AM7" s="1">
        <v>8</v>
      </c>
      <c r="AN7" s="1" t="s">
        <v>62</v>
      </c>
      <c r="AO7" s="1" t="s">
        <v>62</v>
      </c>
      <c r="AP7" s="1" t="s">
        <v>62</v>
      </c>
      <c r="AQ7" s="1">
        <v>621</v>
      </c>
      <c r="AR7" s="1">
        <v>638</v>
      </c>
      <c r="AS7" s="1" t="s">
        <v>62</v>
      </c>
      <c r="AT7" s="1" t="s">
        <v>226</v>
      </c>
      <c r="AU7" s="1" t="str">
        <f>HYPERLINK("http://dx.doi.org/10.1111/obr.12288","http://dx.doi.org/10.1111/obr.12288")</f>
        <v>http://dx.doi.org/10.1111/obr.12288</v>
      </c>
      <c r="AV7" s="1" t="s">
        <v>62</v>
      </c>
      <c r="AW7" s="1">
        <v>18</v>
      </c>
      <c r="AX7" s="1" t="s">
        <v>227</v>
      </c>
      <c r="AY7" s="1" t="s">
        <v>90</v>
      </c>
      <c r="AZ7" s="1" t="s">
        <v>227</v>
      </c>
      <c r="BA7" s="1" t="s">
        <v>228</v>
      </c>
      <c r="BB7" s="1">
        <v>26016557</v>
      </c>
      <c r="BC7" s="1" t="s">
        <v>229</v>
      </c>
      <c r="BD7" s="1" t="s">
        <v>92</v>
      </c>
      <c r="BE7" s="1" t="s">
        <v>93</v>
      </c>
      <c r="BF7" s="1" t="s">
        <v>94</v>
      </c>
      <c r="BG7" s="1" t="s">
        <v>230</v>
      </c>
      <c r="BH7" s="1" t="str">
        <f>HYPERLINK("https%3A%2F%2Fwww.webofscience.com%2Fwos%2Fwoscc%2Ffull-record%2FWOS:000358042200001","View Full Record in Web of Science")</f>
        <v>View Full Record in Web of Science</v>
      </c>
    </row>
    <row r="8" s="1" customFormat="1" ht="12.5" spans="1:60">
      <c r="A8" s="1" t="s">
        <v>60</v>
      </c>
      <c r="B8" s="1" t="s">
        <v>231</v>
      </c>
      <c r="C8" s="1" t="s">
        <v>62</v>
      </c>
      <c r="D8" s="1" t="s">
        <v>232</v>
      </c>
      <c r="E8" s="1" t="s">
        <v>62</v>
      </c>
      <c r="F8" s="1" t="s">
        <v>233</v>
      </c>
      <c r="G8" s="1" t="s">
        <v>234</v>
      </c>
      <c r="H8" s="1" t="s">
        <v>62</v>
      </c>
      <c r="I8" s="1" t="s">
        <v>66</v>
      </c>
      <c r="J8" s="1" t="s">
        <v>67</v>
      </c>
      <c r="K8" s="1" t="s">
        <v>235</v>
      </c>
      <c r="L8" s="1" t="s">
        <v>236</v>
      </c>
      <c r="M8" s="1" t="s">
        <v>237</v>
      </c>
      <c r="N8" s="1" t="s">
        <v>238</v>
      </c>
      <c r="O8" s="1" t="s">
        <v>239</v>
      </c>
      <c r="P8" s="1" t="s">
        <v>240</v>
      </c>
      <c r="Q8" s="1" t="s">
        <v>241</v>
      </c>
      <c r="R8" s="1" t="s">
        <v>242</v>
      </c>
      <c r="S8" s="1" t="s">
        <v>243</v>
      </c>
      <c r="T8" s="1" t="s">
        <v>244</v>
      </c>
      <c r="U8" s="1" t="s">
        <v>244</v>
      </c>
      <c r="V8" s="1" t="s">
        <v>245</v>
      </c>
      <c r="W8" s="1">
        <v>134</v>
      </c>
      <c r="X8" s="1">
        <v>382</v>
      </c>
      <c r="Y8" s="1">
        <v>405</v>
      </c>
      <c r="Z8" s="1">
        <v>22</v>
      </c>
      <c r="AA8" s="1">
        <v>438</v>
      </c>
      <c r="AB8" s="1" t="s">
        <v>246</v>
      </c>
      <c r="AC8" s="1" t="s">
        <v>247</v>
      </c>
      <c r="AD8" s="1" t="s">
        <v>248</v>
      </c>
      <c r="AE8" s="1" t="s">
        <v>249</v>
      </c>
      <c r="AF8" s="1" t="s">
        <v>250</v>
      </c>
      <c r="AG8" s="1" t="s">
        <v>62</v>
      </c>
      <c r="AH8" s="1" t="s">
        <v>251</v>
      </c>
      <c r="AI8" s="1" t="s">
        <v>252</v>
      </c>
      <c r="AJ8" s="1" t="s">
        <v>87</v>
      </c>
      <c r="AK8" s="1">
        <v>2015</v>
      </c>
      <c r="AL8" s="1">
        <v>76</v>
      </c>
      <c r="AM8" s="1" t="s">
        <v>62</v>
      </c>
      <c r="AN8" s="1">
        <v>3</v>
      </c>
      <c r="AO8" s="1" t="s">
        <v>62</v>
      </c>
      <c r="AP8" s="1" t="s">
        <v>62</v>
      </c>
      <c r="AQ8" s="1">
        <v>735</v>
      </c>
      <c r="AR8" s="1">
        <v>750</v>
      </c>
      <c r="AS8" s="1" t="s">
        <v>62</v>
      </c>
      <c r="AT8" s="1" t="s">
        <v>253</v>
      </c>
      <c r="AU8" s="1" t="str">
        <f>HYPERLINK("http://dx.doi.org/10.1016/j.foodres.2015.07.047","http://dx.doi.org/10.1016/j.foodres.2015.07.047")</f>
        <v>http://dx.doi.org/10.1016/j.foodres.2015.07.047</v>
      </c>
      <c r="AV8" s="1" t="s">
        <v>62</v>
      </c>
      <c r="AW8" s="1">
        <v>16</v>
      </c>
      <c r="AX8" s="1" t="s">
        <v>254</v>
      </c>
      <c r="AY8" s="1" t="s">
        <v>90</v>
      </c>
      <c r="AZ8" s="1" t="s">
        <v>254</v>
      </c>
      <c r="BA8" s="1" t="s">
        <v>255</v>
      </c>
      <c r="BB8" s="1">
        <v>28455059</v>
      </c>
      <c r="BC8" s="1" t="s">
        <v>62</v>
      </c>
      <c r="BD8" s="1" t="s">
        <v>92</v>
      </c>
      <c r="BE8" s="1" t="s">
        <v>93</v>
      </c>
      <c r="BF8" s="1" t="s">
        <v>94</v>
      </c>
      <c r="BG8" s="1" t="s">
        <v>256</v>
      </c>
      <c r="BH8" s="1" t="str">
        <f>HYPERLINK("https%3A%2F%2Fwww.webofscience.com%2Fwos%2Fwoscc%2Ffull-record%2FWOS:000361924500051","View Full Record in Web of Science")</f>
        <v>View Full Record in Web of Science</v>
      </c>
    </row>
    <row r="9" s="1" customFormat="1" ht="12.5" spans="1:60">
      <c r="A9" s="1" t="s">
        <v>257</v>
      </c>
      <c r="B9" s="1" t="s">
        <v>258</v>
      </c>
      <c r="C9" s="1" t="s">
        <v>259</v>
      </c>
      <c r="D9" s="1" t="s">
        <v>260</v>
      </c>
      <c r="E9" s="1" t="s">
        <v>62</v>
      </c>
      <c r="F9" s="1" t="s">
        <v>261</v>
      </c>
      <c r="G9" s="1" t="s">
        <v>262</v>
      </c>
      <c r="H9" s="1" t="s">
        <v>263</v>
      </c>
      <c r="I9" s="1" t="s">
        <v>66</v>
      </c>
      <c r="J9" s="1" t="s">
        <v>264</v>
      </c>
      <c r="K9" s="1" t="s">
        <v>265</v>
      </c>
      <c r="L9" s="1" t="s">
        <v>266</v>
      </c>
      <c r="M9" s="1" t="s">
        <v>267</v>
      </c>
      <c r="N9" s="1" t="s">
        <v>268</v>
      </c>
      <c r="O9" s="1" t="s">
        <v>269</v>
      </c>
      <c r="P9" s="1" t="s">
        <v>270</v>
      </c>
      <c r="Q9" s="1" t="s">
        <v>271</v>
      </c>
      <c r="R9" s="1" t="s">
        <v>272</v>
      </c>
      <c r="S9" s="1" t="s">
        <v>273</v>
      </c>
      <c r="T9" s="1" t="s">
        <v>274</v>
      </c>
      <c r="U9" s="1" t="s">
        <v>275</v>
      </c>
      <c r="V9" s="1" t="s">
        <v>62</v>
      </c>
      <c r="W9" s="1">
        <v>150</v>
      </c>
      <c r="X9" s="1">
        <v>357</v>
      </c>
      <c r="Y9" s="1">
        <v>370</v>
      </c>
      <c r="Z9" s="1">
        <v>16</v>
      </c>
      <c r="AA9" s="1">
        <v>278</v>
      </c>
      <c r="AB9" s="1" t="s">
        <v>276</v>
      </c>
      <c r="AC9" s="1" t="s">
        <v>277</v>
      </c>
      <c r="AD9" s="1" t="s">
        <v>278</v>
      </c>
      <c r="AE9" s="1" t="s">
        <v>279</v>
      </c>
      <c r="AF9" s="1" t="s">
        <v>280</v>
      </c>
      <c r="AG9" s="1" t="s">
        <v>281</v>
      </c>
      <c r="AH9" s="1" t="s">
        <v>282</v>
      </c>
      <c r="AI9" s="1" t="s">
        <v>283</v>
      </c>
      <c r="AJ9" s="1" t="s">
        <v>62</v>
      </c>
      <c r="AK9" s="1">
        <v>2014</v>
      </c>
      <c r="AL9" s="1">
        <v>5</v>
      </c>
      <c r="AM9" s="1" t="s">
        <v>62</v>
      </c>
      <c r="AN9" s="1" t="s">
        <v>62</v>
      </c>
      <c r="AO9" s="1" t="s">
        <v>62</v>
      </c>
      <c r="AP9" s="1" t="s">
        <v>62</v>
      </c>
      <c r="AQ9" s="1">
        <v>351</v>
      </c>
      <c r="AR9" s="1">
        <v>372</v>
      </c>
      <c r="AS9" s="1" t="s">
        <v>62</v>
      </c>
      <c r="AT9" s="1" t="s">
        <v>284</v>
      </c>
      <c r="AU9" s="1" t="str">
        <f>HYPERLINK("http://dx.doi.org/10.1146/annurev-food-030713-092431","http://dx.doi.org/10.1146/annurev-food-030713-092431")</f>
        <v>http://dx.doi.org/10.1146/annurev-food-030713-092431</v>
      </c>
      <c r="AV9" s="1" t="s">
        <v>62</v>
      </c>
      <c r="AW9" s="1">
        <v>22</v>
      </c>
      <c r="AX9" s="1" t="s">
        <v>254</v>
      </c>
      <c r="AY9" s="1" t="s">
        <v>285</v>
      </c>
      <c r="AZ9" s="1" t="s">
        <v>254</v>
      </c>
      <c r="BA9" s="1" t="s">
        <v>286</v>
      </c>
      <c r="BB9" s="1">
        <v>24422587</v>
      </c>
      <c r="BC9" s="1" t="s">
        <v>62</v>
      </c>
      <c r="BD9" s="1" t="s">
        <v>92</v>
      </c>
      <c r="BE9" s="1" t="s">
        <v>93</v>
      </c>
      <c r="BF9" s="1" t="s">
        <v>94</v>
      </c>
      <c r="BG9" s="1" t="s">
        <v>287</v>
      </c>
      <c r="BH9" s="1" t="str">
        <f>HYPERLINK("https%3A%2F%2Fwww.webofscience.com%2Fwos%2Fwoscc%2Ffull-record%2FWOS:000336429000017","View Full Record in Web of Science")</f>
        <v>View Full Record in Web of Science</v>
      </c>
    </row>
    <row r="10" s="1" customFormat="1" ht="12.5" spans="1:60">
      <c r="A10" s="1" t="s">
        <v>60</v>
      </c>
      <c r="B10" s="1" t="s">
        <v>288</v>
      </c>
      <c r="C10" s="1" t="s">
        <v>62</v>
      </c>
      <c r="D10" s="1" t="s">
        <v>289</v>
      </c>
      <c r="E10" s="1" t="s">
        <v>62</v>
      </c>
      <c r="F10" s="1" t="s">
        <v>290</v>
      </c>
      <c r="G10" s="1" t="s">
        <v>291</v>
      </c>
      <c r="H10" s="1" t="s">
        <v>62</v>
      </c>
      <c r="I10" s="1" t="s">
        <v>66</v>
      </c>
      <c r="J10" s="1" t="s">
        <v>67</v>
      </c>
      <c r="K10" s="1" t="s">
        <v>62</v>
      </c>
      <c r="L10" s="1" t="s">
        <v>292</v>
      </c>
      <c r="M10" s="1" t="s">
        <v>293</v>
      </c>
      <c r="N10" s="1" t="s">
        <v>294</v>
      </c>
      <c r="O10" s="1" t="s">
        <v>295</v>
      </c>
      <c r="P10" s="1" t="s">
        <v>296</v>
      </c>
      <c r="Q10" s="1" t="s">
        <v>297</v>
      </c>
      <c r="R10" s="1" t="s">
        <v>298</v>
      </c>
      <c r="S10" s="1" t="s">
        <v>299</v>
      </c>
      <c r="T10" s="1" t="s">
        <v>300</v>
      </c>
      <c r="U10" s="1" t="s">
        <v>301</v>
      </c>
      <c r="V10" s="1" t="s">
        <v>302</v>
      </c>
      <c r="W10" s="1">
        <v>125</v>
      </c>
      <c r="X10" s="1">
        <v>350</v>
      </c>
      <c r="Y10" s="1">
        <v>367</v>
      </c>
      <c r="Z10" s="1">
        <v>4</v>
      </c>
      <c r="AA10" s="1">
        <v>137</v>
      </c>
      <c r="AB10" s="1" t="s">
        <v>303</v>
      </c>
      <c r="AC10" s="1" t="s">
        <v>304</v>
      </c>
      <c r="AD10" s="1" t="s">
        <v>305</v>
      </c>
      <c r="AE10" s="1" t="s">
        <v>306</v>
      </c>
      <c r="AF10" s="1" t="s">
        <v>307</v>
      </c>
      <c r="AG10" s="1" t="s">
        <v>62</v>
      </c>
      <c r="AH10" s="1" t="s">
        <v>308</v>
      </c>
      <c r="AI10" s="1" t="s">
        <v>309</v>
      </c>
      <c r="AJ10" s="1" t="s">
        <v>225</v>
      </c>
      <c r="AK10" s="1">
        <v>2013</v>
      </c>
      <c r="AL10" s="1">
        <v>12</v>
      </c>
      <c r="AM10" s="1">
        <v>8</v>
      </c>
      <c r="AN10" s="1" t="s">
        <v>62</v>
      </c>
      <c r="AO10" s="1" t="s">
        <v>62</v>
      </c>
      <c r="AP10" s="1" t="s">
        <v>62</v>
      </c>
      <c r="AQ10" s="1">
        <v>799</v>
      </c>
      <c r="AR10" s="1">
        <v>810</v>
      </c>
      <c r="AS10" s="1" t="s">
        <v>62</v>
      </c>
      <c r="AT10" s="1" t="s">
        <v>310</v>
      </c>
      <c r="AU10" s="1" t="str">
        <f>HYPERLINK("http://dx.doi.org/10.1016/S1474-4422(13)70110-8","http://dx.doi.org/10.1016/S1474-4422(13)70110-8")</f>
        <v>http://dx.doi.org/10.1016/S1474-4422(13)70110-8</v>
      </c>
      <c r="AV10" s="1" t="s">
        <v>62</v>
      </c>
      <c r="AW10" s="1">
        <v>12</v>
      </c>
      <c r="AX10" s="1" t="s">
        <v>311</v>
      </c>
      <c r="AY10" s="1" t="s">
        <v>90</v>
      </c>
      <c r="AZ10" s="1" t="s">
        <v>201</v>
      </c>
      <c r="BA10" s="1" t="s">
        <v>312</v>
      </c>
      <c r="BB10" s="1">
        <v>23790957</v>
      </c>
      <c r="BC10" s="1" t="s">
        <v>313</v>
      </c>
      <c r="BD10" s="1" t="s">
        <v>92</v>
      </c>
      <c r="BE10" s="1" t="s">
        <v>93</v>
      </c>
      <c r="BF10" s="1" t="s">
        <v>94</v>
      </c>
      <c r="BG10" s="1" t="s">
        <v>314</v>
      </c>
      <c r="BH10" s="1" t="str">
        <f>HYPERLINK("https%3A%2F%2Fwww.webofscience.com%2Fwos%2Fwoscc%2Ffull-record%2FWOS:000322690600018","View Full Record in Web of Science")</f>
        <v>View Full Record in Web of Science</v>
      </c>
    </row>
    <row r="11" s="1" customFormat="1" ht="12.5" spans="1:60">
      <c r="A11" s="1" t="s">
        <v>60</v>
      </c>
      <c r="B11" s="1" t="s">
        <v>315</v>
      </c>
      <c r="C11" s="1" t="s">
        <v>62</v>
      </c>
      <c r="D11" s="1" t="s">
        <v>316</v>
      </c>
      <c r="E11" s="1" t="s">
        <v>62</v>
      </c>
      <c r="F11" s="1" t="s">
        <v>317</v>
      </c>
      <c r="G11" s="1" t="s">
        <v>318</v>
      </c>
      <c r="H11" s="1" t="s">
        <v>62</v>
      </c>
      <c r="I11" s="1" t="s">
        <v>66</v>
      </c>
      <c r="J11" s="1" t="s">
        <v>128</v>
      </c>
      <c r="K11" s="1" t="s">
        <v>62</v>
      </c>
      <c r="L11" s="1" t="s">
        <v>319</v>
      </c>
      <c r="M11" s="1" t="s">
        <v>62</v>
      </c>
      <c r="N11" s="1" t="s">
        <v>320</v>
      </c>
      <c r="O11" s="1" t="s">
        <v>321</v>
      </c>
      <c r="P11" s="1" t="s">
        <v>322</v>
      </c>
      <c r="Q11" s="1" t="s">
        <v>323</v>
      </c>
      <c r="R11" s="1" t="s">
        <v>324</v>
      </c>
      <c r="S11" s="1" t="s">
        <v>325</v>
      </c>
      <c r="T11" s="1" t="s">
        <v>62</v>
      </c>
      <c r="U11" s="1" t="s">
        <v>62</v>
      </c>
      <c r="V11" s="1" t="s">
        <v>62</v>
      </c>
      <c r="W11" s="1">
        <v>10</v>
      </c>
      <c r="X11" s="1">
        <v>347</v>
      </c>
      <c r="Y11" s="1">
        <v>355</v>
      </c>
      <c r="Z11" s="1">
        <v>1</v>
      </c>
      <c r="AA11" s="1">
        <v>53</v>
      </c>
      <c r="AB11" s="1" t="s">
        <v>326</v>
      </c>
      <c r="AC11" s="1" t="s">
        <v>327</v>
      </c>
      <c r="AD11" s="1" t="s">
        <v>328</v>
      </c>
      <c r="AE11" s="1" t="s">
        <v>329</v>
      </c>
      <c r="AF11" s="1" t="s">
        <v>330</v>
      </c>
      <c r="AG11" s="1" t="s">
        <v>62</v>
      </c>
      <c r="AH11" s="1" t="s">
        <v>331</v>
      </c>
      <c r="AI11" s="1" t="s">
        <v>332</v>
      </c>
      <c r="AJ11" s="1" t="s">
        <v>333</v>
      </c>
      <c r="AK11" s="1">
        <v>2015</v>
      </c>
      <c r="AL11" s="1">
        <v>64</v>
      </c>
      <c r="AM11" s="1">
        <v>1</v>
      </c>
      <c r="AN11" s="1" t="s">
        <v>62</v>
      </c>
      <c r="AO11" s="1" t="s">
        <v>62</v>
      </c>
      <c r="AP11" s="1" t="s">
        <v>62</v>
      </c>
      <c r="AQ11" s="1">
        <v>1</v>
      </c>
      <c r="AR11" s="1">
        <v>5</v>
      </c>
      <c r="AS11" s="1" t="s">
        <v>62</v>
      </c>
      <c r="AT11" s="1" t="s">
        <v>62</v>
      </c>
      <c r="AU11" s="1" t="s">
        <v>62</v>
      </c>
      <c r="AV11" s="1" t="s">
        <v>62</v>
      </c>
      <c r="AW11" s="1">
        <v>5</v>
      </c>
      <c r="AX11" s="1" t="s">
        <v>334</v>
      </c>
      <c r="AY11" s="1" t="s">
        <v>90</v>
      </c>
      <c r="AZ11" s="1" t="s">
        <v>334</v>
      </c>
      <c r="BA11" s="1" t="s">
        <v>335</v>
      </c>
      <c r="BB11" s="1">
        <v>25590678</v>
      </c>
      <c r="BC11" s="1" t="s">
        <v>62</v>
      </c>
      <c r="BD11" s="1" t="s">
        <v>92</v>
      </c>
      <c r="BE11" s="1" t="s">
        <v>93</v>
      </c>
      <c r="BF11" s="1" t="s">
        <v>94</v>
      </c>
      <c r="BG11" s="1" t="s">
        <v>336</v>
      </c>
      <c r="BH11" s="1" t="str">
        <f>HYPERLINK("https%3A%2F%2Fwww.webofscience.com%2Fwos%2Fwoscc%2Ffull-record%2FWOS:000348479800002","View Full Record in Web of Science")</f>
        <v>View Full Record in Web of Science</v>
      </c>
    </row>
    <row r="12" s="1" customFormat="1" ht="12.5" spans="1:60">
      <c r="A12" s="1" t="s">
        <v>60</v>
      </c>
      <c r="B12" s="1" t="s">
        <v>337</v>
      </c>
      <c r="C12" s="1" t="s">
        <v>62</v>
      </c>
      <c r="D12" s="1" t="s">
        <v>338</v>
      </c>
      <c r="E12" s="1" t="s">
        <v>62</v>
      </c>
      <c r="F12" s="1" t="s">
        <v>339</v>
      </c>
      <c r="G12" s="1" t="s">
        <v>340</v>
      </c>
      <c r="H12" s="1" t="s">
        <v>62</v>
      </c>
      <c r="I12" s="1" t="s">
        <v>66</v>
      </c>
      <c r="J12" s="1" t="s">
        <v>128</v>
      </c>
      <c r="K12" s="1" t="s">
        <v>62</v>
      </c>
      <c r="L12" s="1" t="s">
        <v>341</v>
      </c>
      <c r="M12" s="1" t="s">
        <v>342</v>
      </c>
      <c r="N12" s="1" t="s">
        <v>343</v>
      </c>
      <c r="O12" s="1" t="s">
        <v>344</v>
      </c>
      <c r="P12" s="1" t="s">
        <v>345</v>
      </c>
      <c r="Q12" s="1" t="s">
        <v>346</v>
      </c>
      <c r="R12" s="1" t="s">
        <v>347</v>
      </c>
      <c r="S12" s="1" t="s">
        <v>348</v>
      </c>
      <c r="T12" s="1" t="s">
        <v>62</v>
      </c>
      <c r="U12" s="1" t="s">
        <v>62</v>
      </c>
      <c r="V12" s="1" t="s">
        <v>62</v>
      </c>
      <c r="W12" s="1">
        <v>207</v>
      </c>
      <c r="X12" s="1">
        <v>336</v>
      </c>
      <c r="Y12" s="1">
        <v>346</v>
      </c>
      <c r="Z12" s="1">
        <v>16</v>
      </c>
      <c r="AA12" s="1">
        <v>169</v>
      </c>
      <c r="AB12" s="1" t="s">
        <v>349</v>
      </c>
      <c r="AC12" s="1" t="s">
        <v>350</v>
      </c>
      <c r="AD12" s="1" t="s">
        <v>351</v>
      </c>
      <c r="AE12" s="1" t="s">
        <v>352</v>
      </c>
      <c r="AF12" s="1" t="s">
        <v>62</v>
      </c>
      <c r="AG12" s="1" t="s">
        <v>62</v>
      </c>
      <c r="AH12" s="1" t="s">
        <v>353</v>
      </c>
      <c r="AI12" s="1" t="s">
        <v>354</v>
      </c>
      <c r="AJ12" s="1" t="s">
        <v>355</v>
      </c>
      <c r="AK12" s="1">
        <v>2017</v>
      </c>
      <c r="AL12" s="1">
        <v>3</v>
      </c>
      <c r="AM12" s="1" t="s">
        <v>62</v>
      </c>
      <c r="AN12" s="1" t="s">
        <v>62</v>
      </c>
      <c r="AO12" s="1" t="s">
        <v>62</v>
      </c>
      <c r="AP12" s="1" t="s">
        <v>62</v>
      </c>
      <c r="AQ12" s="1" t="s">
        <v>62</v>
      </c>
      <c r="AR12" s="1" t="s">
        <v>62</v>
      </c>
      <c r="AS12" s="1">
        <v>17040</v>
      </c>
      <c r="AT12" s="1" t="s">
        <v>356</v>
      </c>
      <c r="AU12" s="1" t="str">
        <f>HYPERLINK("http://dx.doi.org/10.1038/nrdp.2017.40","http://dx.doi.org/10.1038/nrdp.2017.40")</f>
        <v>http://dx.doi.org/10.1038/nrdp.2017.40</v>
      </c>
      <c r="AV12" s="1" t="s">
        <v>62</v>
      </c>
      <c r="AW12" s="1">
        <v>19</v>
      </c>
      <c r="AX12" s="1" t="s">
        <v>357</v>
      </c>
      <c r="AY12" s="1" t="s">
        <v>173</v>
      </c>
      <c r="AZ12" s="1" t="s">
        <v>358</v>
      </c>
      <c r="BA12" s="1" t="s">
        <v>359</v>
      </c>
      <c r="BB12" s="1">
        <v>28660890</v>
      </c>
      <c r="BC12" s="1" t="s">
        <v>62</v>
      </c>
      <c r="BD12" s="1" t="s">
        <v>92</v>
      </c>
      <c r="BE12" s="1" t="s">
        <v>93</v>
      </c>
      <c r="BF12" s="1" t="s">
        <v>94</v>
      </c>
      <c r="BG12" s="1" t="s">
        <v>360</v>
      </c>
      <c r="BH12" s="1" t="str">
        <f>HYPERLINK("https%3A%2F%2Fwww.webofscience.com%2Fwos%2Fwoscc%2Ffull-record%2FWOS:000404399300001","View Full Record in Web of Science")</f>
        <v>View Full Record in Web of Science</v>
      </c>
    </row>
    <row r="13" s="1" customFormat="1" ht="12.5" spans="1:60">
      <c r="A13" s="1" t="s">
        <v>60</v>
      </c>
      <c r="B13" s="1" t="s">
        <v>361</v>
      </c>
      <c r="C13" s="1" t="s">
        <v>62</v>
      </c>
      <c r="D13" s="1" t="s">
        <v>362</v>
      </c>
      <c r="E13" s="1" t="s">
        <v>363</v>
      </c>
      <c r="F13" s="1" t="s">
        <v>364</v>
      </c>
      <c r="G13" s="1" t="s">
        <v>365</v>
      </c>
      <c r="H13" s="1" t="s">
        <v>62</v>
      </c>
      <c r="I13" s="1" t="s">
        <v>66</v>
      </c>
      <c r="J13" s="1" t="s">
        <v>128</v>
      </c>
      <c r="K13" s="1" t="s">
        <v>62</v>
      </c>
      <c r="L13" s="1" t="s">
        <v>366</v>
      </c>
      <c r="M13" s="1" t="s">
        <v>367</v>
      </c>
      <c r="N13" s="1" t="s">
        <v>368</v>
      </c>
      <c r="O13" s="1" t="s">
        <v>369</v>
      </c>
      <c r="P13" s="1" t="s">
        <v>370</v>
      </c>
      <c r="Q13" s="1" t="s">
        <v>371</v>
      </c>
      <c r="R13" s="1" t="s">
        <v>372</v>
      </c>
      <c r="S13" s="1" t="s">
        <v>373</v>
      </c>
      <c r="T13" s="1" t="s">
        <v>62</v>
      </c>
      <c r="U13" s="1" t="s">
        <v>62</v>
      </c>
      <c r="V13" s="1" t="s">
        <v>62</v>
      </c>
      <c r="W13" s="1">
        <v>39</v>
      </c>
      <c r="X13" s="1">
        <v>332</v>
      </c>
      <c r="Y13" s="1">
        <v>336</v>
      </c>
      <c r="Z13" s="1">
        <v>4</v>
      </c>
      <c r="AA13" s="1">
        <v>420</v>
      </c>
      <c r="AB13" s="1" t="s">
        <v>374</v>
      </c>
      <c r="AC13" s="1" t="s">
        <v>375</v>
      </c>
      <c r="AD13" s="1" t="s">
        <v>376</v>
      </c>
      <c r="AE13" s="1" t="s">
        <v>377</v>
      </c>
      <c r="AF13" s="1" t="s">
        <v>378</v>
      </c>
      <c r="AG13" s="1" t="s">
        <v>62</v>
      </c>
      <c r="AH13" s="1" t="s">
        <v>379</v>
      </c>
      <c r="AI13" s="1" t="s">
        <v>380</v>
      </c>
      <c r="AJ13" s="1" t="s">
        <v>381</v>
      </c>
      <c r="AK13" s="1">
        <v>2017</v>
      </c>
      <c r="AL13" s="1">
        <v>317</v>
      </c>
      <c r="AM13" s="1">
        <v>1</v>
      </c>
      <c r="AN13" s="1" t="s">
        <v>62</v>
      </c>
      <c r="AO13" s="1" t="s">
        <v>62</v>
      </c>
      <c r="AP13" s="1" t="s">
        <v>62</v>
      </c>
      <c r="AQ13" s="1">
        <v>59</v>
      </c>
      <c r="AR13" s="1">
        <v>68</v>
      </c>
      <c r="AS13" s="1" t="s">
        <v>62</v>
      </c>
      <c r="AT13" s="1" t="s">
        <v>382</v>
      </c>
      <c r="AU13" s="1" t="str">
        <f>HYPERLINK("http://dx.doi.org/10.1001/jama.2016.19006","http://dx.doi.org/10.1001/jama.2016.19006")</f>
        <v>http://dx.doi.org/10.1001/jama.2016.19006</v>
      </c>
      <c r="AV13" s="1" t="s">
        <v>62</v>
      </c>
      <c r="AW13" s="1">
        <v>10</v>
      </c>
      <c r="AX13" s="1" t="s">
        <v>357</v>
      </c>
      <c r="AY13" s="1" t="s">
        <v>90</v>
      </c>
      <c r="AZ13" s="1" t="s">
        <v>358</v>
      </c>
      <c r="BA13" s="1" t="s">
        <v>383</v>
      </c>
      <c r="BB13" s="1">
        <v>27960197</v>
      </c>
      <c r="BC13" s="1" t="s">
        <v>147</v>
      </c>
      <c r="BD13" s="1" t="s">
        <v>92</v>
      </c>
      <c r="BE13" s="1" t="s">
        <v>93</v>
      </c>
      <c r="BF13" s="1" t="s">
        <v>94</v>
      </c>
      <c r="BG13" s="1" t="s">
        <v>384</v>
      </c>
      <c r="BH13" s="1" t="str">
        <f>HYPERLINK("https%3A%2F%2Fwww.webofscience.com%2Fwos%2Fwoscc%2Ffull-record%2FWOS:000391009100020","View Full Record in Web of Science")</f>
        <v>View Full Record in Web of Science</v>
      </c>
    </row>
    <row r="14" s="1" customFormat="1" ht="12.5" spans="1:60">
      <c r="A14" s="1" t="s">
        <v>257</v>
      </c>
      <c r="B14" s="1" t="s">
        <v>385</v>
      </c>
      <c r="C14" s="1" t="s">
        <v>386</v>
      </c>
      <c r="D14" s="1" t="s">
        <v>387</v>
      </c>
      <c r="E14" s="1" t="s">
        <v>62</v>
      </c>
      <c r="F14" s="1" t="s">
        <v>388</v>
      </c>
      <c r="G14" s="1" t="s">
        <v>389</v>
      </c>
      <c r="H14" s="1" t="s">
        <v>390</v>
      </c>
      <c r="I14" s="1" t="s">
        <v>66</v>
      </c>
      <c r="J14" s="1" t="s">
        <v>264</v>
      </c>
      <c r="K14" s="1" t="s">
        <v>391</v>
      </c>
      <c r="L14" s="1" t="s">
        <v>392</v>
      </c>
      <c r="M14" s="1" t="s">
        <v>393</v>
      </c>
      <c r="N14" s="1" t="s">
        <v>394</v>
      </c>
      <c r="O14" s="1" t="s">
        <v>395</v>
      </c>
      <c r="P14" s="1" t="s">
        <v>396</v>
      </c>
      <c r="Q14" s="1" t="s">
        <v>397</v>
      </c>
      <c r="R14" s="1" t="s">
        <v>398</v>
      </c>
      <c r="S14" s="1" t="s">
        <v>399</v>
      </c>
      <c r="T14" s="1" t="s">
        <v>400</v>
      </c>
      <c r="U14" s="1" t="s">
        <v>401</v>
      </c>
      <c r="V14" s="1" t="s">
        <v>62</v>
      </c>
      <c r="W14" s="1">
        <v>147</v>
      </c>
      <c r="X14" s="1">
        <v>331</v>
      </c>
      <c r="Y14" s="1">
        <v>351</v>
      </c>
      <c r="Z14" s="1">
        <v>6</v>
      </c>
      <c r="AA14" s="1">
        <v>120</v>
      </c>
      <c r="AB14" s="1" t="s">
        <v>276</v>
      </c>
      <c r="AC14" s="1" t="s">
        <v>277</v>
      </c>
      <c r="AD14" s="1" t="s">
        <v>278</v>
      </c>
      <c r="AE14" s="1" t="s">
        <v>402</v>
      </c>
      <c r="AF14" s="1" t="s">
        <v>403</v>
      </c>
      <c r="AG14" s="1" t="s">
        <v>404</v>
      </c>
      <c r="AH14" s="1" t="s">
        <v>405</v>
      </c>
      <c r="AI14" s="1" t="s">
        <v>406</v>
      </c>
      <c r="AJ14" s="1" t="s">
        <v>62</v>
      </c>
      <c r="AK14" s="1">
        <v>2014</v>
      </c>
      <c r="AL14" s="1">
        <v>37</v>
      </c>
      <c r="AM14" s="1" t="s">
        <v>62</v>
      </c>
      <c r="AN14" s="1" t="s">
        <v>62</v>
      </c>
      <c r="AO14" s="1" t="s">
        <v>62</v>
      </c>
      <c r="AP14" s="1" t="s">
        <v>62</v>
      </c>
      <c r="AQ14" s="1">
        <v>221</v>
      </c>
      <c r="AR14" s="1">
        <v>242</v>
      </c>
      <c r="AS14" s="1" t="s">
        <v>62</v>
      </c>
      <c r="AT14" s="1" t="s">
        <v>407</v>
      </c>
      <c r="AU14" s="1" t="str">
        <f>HYPERLINK("http://dx.doi.org/10.1146/annurev-neuro-062012-170354","http://dx.doi.org/10.1146/annurev-neuro-062012-170354")</f>
        <v>http://dx.doi.org/10.1146/annurev-neuro-062012-170354</v>
      </c>
      <c r="AV14" s="1" t="s">
        <v>62</v>
      </c>
      <c r="AW14" s="1">
        <v>22</v>
      </c>
      <c r="AX14" s="1" t="s">
        <v>200</v>
      </c>
      <c r="AY14" s="1" t="s">
        <v>285</v>
      </c>
      <c r="AZ14" s="1" t="s">
        <v>201</v>
      </c>
      <c r="BA14" s="1" t="s">
        <v>408</v>
      </c>
      <c r="BB14" s="1">
        <v>25032496</v>
      </c>
      <c r="BC14" s="1" t="s">
        <v>409</v>
      </c>
      <c r="BD14" s="1" t="s">
        <v>92</v>
      </c>
      <c r="BE14" s="1" t="s">
        <v>93</v>
      </c>
      <c r="BF14" s="1" t="s">
        <v>94</v>
      </c>
      <c r="BG14" s="1" t="s">
        <v>410</v>
      </c>
      <c r="BH14" s="1" t="str">
        <f>HYPERLINK("https%3A%2F%2Fwww.webofscience.com%2Fwos%2Fwoscc%2Ffull-record%2FWOS:000348454500013","View Full Record in Web of Science")</f>
        <v>View Full Record in Web of Science</v>
      </c>
    </row>
    <row r="15" s="1" customFormat="1" ht="12.5" spans="1:60">
      <c r="A15" s="1" t="s">
        <v>60</v>
      </c>
      <c r="B15" s="1" t="s">
        <v>411</v>
      </c>
      <c r="C15" s="1" t="s">
        <v>62</v>
      </c>
      <c r="D15" s="1" t="s">
        <v>412</v>
      </c>
      <c r="E15" s="1" t="s">
        <v>62</v>
      </c>
      <c r="F15" s="1" t="s">
        <v>413</v>
      </c>
      <c r="G15" s="1" t="s">
        <v>365</v>
      </c>
      <c r="H15" s="1" t="s">
        <v>62</v>
      </c>
      <c r="I15" s="1" t="s">
        <v>66</v>
      </c>
      <c r="J15" s="1" t="s">
        <v>128</v>
      </c>
      <c r="K15" s="1" t="s">
        <v>62</v>
      </c>
      <c r="L15" s="1" t="s">
        <v>414</v>
      </c>
      <c r="M15" s="1" t="s">
        <v>415</v>
      </c>
      <c r="N15" s="1" t="s">
        <v>416</v>
      </c>
      <c r="O15" s="1" t="s">
        <v>417</v>
      </c>
      <c r="P15" s="1" t="s">
        <v>418</v>
      </c>
      <c r="Q15" s="1" t="s">
        <v>419</v>
      </c>
      <c r="R15" s="1" t="s">
        <v>420</v>
      </c>
      <c r="S15" s="1" t="s">
        <v>421</v>
      </c>
      <c r="T15" s="1" t="s">
        <v>422</v>
      </c>
      <c r="U15" s="1" t="s">
        <v>423</v>
      </c>
      <c r="V15" s="1" t="s">
        <v>424</v>
      </c>
      <c r="W15" s="1">
        <v>25</v>
      </c>
      <c r="X15" s="1">
        <v>331</v>
      </c>
      <c r="Y15" s="1">
        <v>360</v>
      </c>
      <c r="Z15" s="1">
        <v>5</v>
      </c>
      <c r="AA15" s="1">
        <v>136</v>
      </c>
      <c r="AB15" s="1" t="s">
        <v>374</v>
      </c>
      <c r="AC15" s="1" t="s">
        <v>375</v>
      </c>
      <c r="AD15" s="1" t="s">
        <v>376</v>
      </c>
      <c r="AE15" s="1" t="s">
        <v>377</v>
      </c>
      <c r="AF15" s="1" t="s">
        <v>378</v>
      </c>
      <c r="AG15" s="1" t="s">
        <v>62</v>
      </c>
      <c r="AH15" s="1" t="s">
        <v>379</v>
      </c>
      <c r="AI15" s="1" t="s">
        <v>380</v>
      </c>
      <c r="AJ15" s="1" t="s">
        <v>425</v>
      </c>
      <c r="AK15" s="1">
        <v>2013</v>
      </c>
      <c r="AL15" s="1">
        <v>309</v>
      </c>
      <c r="AM15" s="1">
        <v>6</v>
      </c>
      <c r="AN15" s="1" t="s">
        <v>62</v>
      </c>
      <c r="AO15" s="1" t="s">
        <v>62</v>
      </c>
      <c r="AP15" s="1" t="s">
        <v>62</v>
      </c>
      <c r="AQ15" s="1">
        <v>570</v>
      </c>
      <c r="AR15" s="1">
        <v>577</v>
      </c>
      <c r="AS15" s="1" t="s">
        <v>62</v>
      </c>
      <c r="AT15" s="1" t="s">
        <v>426</v>
      </c>
      <c r="AU15" s="1" t="str">
        <f>HYPERLINK("http://dx.doi.org/10.1001/jama.2012.155925","http://dx.doi.org/10.1001/jama.2012.155925")</f>
        <v>http://dx.doi.org/10.1001/jama.2012.155925</v>
      </c>
      <c r="AV15" s="1" t="s">
        <v>62</v>
      </c>
      <c r="AW15" s="1">
        <v>8</v>
      </c>
      <c r="AX15" s="1" t="s">
        <v>357</v>
      </c>
      <c r="AY15" s="1" t="s">
        <v>90</v>
      </c>
      <c r="AZ15" s="1" t="s">
        <v>358</v>
      </c>
      <c r="BA15" s="1" t="s">
        <v>427</v>
      </c>
      <c r="BB15" s="1">
        <v>23403681</v>
      </c>
      <c r="BC15" s="1" t="s">
        <v>409</v>
      </c>
      <c r="BD15" s="1" t="s">
        <v>92</v>
      </c>
      <c r="BE15" s="1" t="s">
        <v>93</v>
      </c>
      <c r="BF15" s="1" t="s">
        <v>94</v>
      </c>
      <c r="BG15" s="1" t="s">
        <v>428</v>
      </c>
      <c r="BH15" s="1" t="str">
        <f>HYPERLINK("https%3A%2F%2Fwww.webofscience.com%2Fwos%2Fwoscc%2Ffull-record%2FWOS:000314773700029","View Full Record in Web of Science")</f>
        <v>View Full Record in Web of Science</v>
      </c>
    </row>
    <row r="16" s="1" customFormat="1" ht="12.5" spans="1:60">
      <c r="A16" s="1" t="s">
        <v>60</v>
      </c>
      <c r="B16" s="1" t="s">
        <v>429</v>
      </c>
      <c r="C16" s="1" t="s">
        <v>62</v>
      </c>
      <c r="D16" s="1" t="s">
        <v>430</v>
      </c>
      <c r="E16" s="1" t="s">
        <v>62</v>
      </c>
      <c r="F16" s="1" t="s">
        <v>431</v>
      </c>
      <c r="G16" s="1" t="s">
        <v>340</v>
      </c>
      <c r="H16" s="1" t="s">
        <v>62</v>
      </c>
      <c r="I16" s="1" t="s">
        <v>66</v>
      </c>
      <c r="J16" s="1" t="s">
        <v>128</v>
      </c>
      <c r="K16" s="1" t="s">
        <v>62</v>
      </c>
      <c r="L16" s="1" t="s">
        <v>432</v>
      </c>
      <c r="M16" s="1" t="s">
        <v>433</v>
      </c>
      <c r="N16" s="1" t="s">
        <v>434</v>
      </c>
      <c r="O16" s="1" t="s">
        <v>435</v>
      </c>
      <c r="P16" s="1" t="s">
        <v>436</v>
      </c>
      <c r="Q16" s="1" t="s">
        <v>297</v>
      </c>
      <c r="R16" s="1" t="s">
        <v>437</v>
      </c>
      <c r="S16" s="1" t="s">
        <v>438</v>
      </c>
      <c r="T16" s="1" t="s">
        <v>439</v>
      </c>
      <c r="U16" s="1" t="s">
        <v>440</v>
      </c>
      <c r="V16" s="1" t="s">
        <v>441</v>
      </c>
      <c r="W16" s="1">
        <v>236</v>
      </c>
      <c r="X16" s="1">
        <v>297</v>
      </c>
      <c r="Y16" s="1">
        <v>305</v>
      </c>
      <c r="Z16" s="1">
        <v>5</v>
      </c>
      <c r="AA16" s="1">
        <v>59</v>
      </c>
      <c r="AB16" s="1" t="s">
        <v>442</v>
      </c>
      <c r="AC16" s="1" t="s">
        <v>443</v>
      </c>
      <c r="AD16" s="1" t="s">
        <v>444</v>
      </c>
      <c r="AE16" s="1" t="s">
        <v>352</v>
      </c>
      <c r="AF16" s="1" t="s">
        <v>62</v>
      </c>
      <c r="AG16" s="1" t="s">
        <v>62</v>
      </c>
      <c r="AH16" s="1" t="s">
        <v>353</v>
      </c>
      <c r="AI16" s="1" t="s">
        <v>354</v>
      </c>
      <c r="AJ16" s="1" t="s">
        <v>445</v>
      </c>
      <c r="AK16" s="1">
        <v>2015</v>
      </c>
      <c r="AL16" s="1">
        <v>1</v>
      </c>
      <c r="AM16" s="1" t="s">
        <v>62</v>
      </c>
      <c r="AN16" s="1" t="s">
        <v>62</v>
      </c>
      <c r="AO16" s="1" t="s">
        <v>62</v>
      </c>
      <c r="AP16" s="1" t="s">
        <v>62</v>
      </c>
      <c r="AQ16" s="1" t="s">
        <v>62</v>
      </c>
      <c r="AR16" s="1" t="s">
        <v>62</v>
      </c>
      <c r="AS16" s="1">
        <v>15007</v>
      </c>
      <c r="AT16" s="1" t="s">
        <v>446</v>
      </c>
      <c r="AU16" s="1" t="str">
        <f>HYPERLINK("http://dx.doi.org/10.1038/nrdp.2015.7","http://dx.doi.org/10.1038/nrdp.2015.7")</f>
        <v>http://dx.doi.org/10.1038/nrdp.2015.7</v>
      </c>
      <c r="AV16" s="1" t="s">
        <v>62</v>
      </c>
      <c r="AW16" s="1">
        <v>18</v>
      </c>
      <c r="AX16" s="1" t="s">
        <v>357</v>
      </c>
      <c r="AY16" s="1" t="s">
        <v>90</v>
      </c>
      <c r="AZ16" s="1" t="s">
        <v>358</v>
      </c>
      <c r="BA16" s="1" t="s">
        <v>447</v>
      </c>
      <c r="BB16" s="1">
        <v>27189655</v>
      </c>
      <c r="BC16" s="1" t="s">
        <v>409</v>
      </c>
      <c r="BD16" s="1" t="s">
        <v>92</v>
      </c>
      <c r="BE16" s="1" t="s">
        <v>93</v>
      </c>
      <c r="BF16" s="1" t="s">
        <v>94</v>
      </c>
      <c r="BG16" s="1" t="s">
        <v>448</v>
      </c>
      <c r="BH16" s="1" t="str">
        <f>HYPERLINK("https%3A%2F%2Fwww.webofscience.com%2Fwos%2Fwoscc%2Ffull-record%2FWOS:000381306000001","View Full Record in Web of Science")</f>
        <v>View Full Record in Web of Science</v>
      </c>
    </row>
    <row r="17" s="1" customFormat="1" ht="12.5" spans="1:60">
      <c r="A17" s="1" t="s">
        <v>60</v>
      </c>
      <c r="B17" s="1" t="s">
        <v>449</v>
      </c>
      <c r="C17" s="1" t="s">
        <v>62</v>
      </c>
      <c r="D17" s="1" t="s">
        <v>450</v>
      </c>
      <c r="E17" s="1" t="s">
        <v>451</v>
      </c>
      <c r="F17" s="1" t="s">
        <v>452</v>
      </c>
      <c r="G17" s="1" t="s">
        <v>453</v>
      </c>
      <c r="H17" s="1" t="s">
        <v>62</v>
      </c>
      <c r="I17" s="1" t="s">
        <v>66</v>
      </c>
      <c r="J17" s="1" t="s">
        <v>128</v>
      </c>
      <c r="K17" s="1" t="s">
        <v>454</v>
      </c>
      <c r="L17" s="1" t="s">
        <v>455</v>
      </c>
      <c r="M17" s="1" t="s">
        <v>456</v>
      </c>
      <c r="N17" s="1" t="s">
        <v>457</v>
      </c>
      <c r="O17" s="1" t="s">
        <v>458</v>
      </c>
      <c r="P17" s="1" t="s">
        <v>459</v>
      </c>
      <c r="Q17" s="1" t="s">
        <v>460</v>
      </c>
      <c r="R17" s="1" t="s">
        <v>324</v>
      </c>
      <c r="S17" s="1" t="s">
        <v>461</v>
      </c>
      <c r="T17" s="1" t="s">
        <v>62</v>
      </c>
      <c r="U17" s="1" t="s">
        <v>62</v>
      </c>
      <c r="V17" s="1" t="s">
        <v>62</v>
      </c>
      <c r="W17" s="1">
        <v>39</v>
      </c>
      <c r="X17" s="1">
        <v>297</v>
      </c>
      <c r="Y17" s="1">
        <v>301</v>
      </c>
      <c r="Z17" s="1">
        <v>2</v>
      </c>
      <c r="AA17" s="1">
        <v>27</v>
      </c>
      <c r="AB17" s="1" t="s">
        <v>218</v>
      </c>
      <c r="AC17" s="1" t="s">
        <v>219</v>
      </c>
      <c r="AD17" s="1" t="s">
        <v>220</v>
      </c>
      <c r="AE17" s="1" t="s">
        <v>462</v>
      </c>
      <c r="AF17" s="1" t="s">
        <v>62</v>
      </c>
      <c r="AG17" s="1" t="s">
        <v>62</v>
      </c>
      <c r="AH17" s="1" t="s">
        <v>463</v>
      </c>
      <c r="AI17" s="1" t="s">
        <v>464</v>
      </c>
      <c r="AJ17" s="1" t="s">
        <v>465</v>
      </c>
      <c r="AK17" s="1">
        <v>2019</v>
      </c>
      <c r="AL17" s="1">
        <v>111</v>
      </c>
      <c r="AM17" s="1">
        <v>18</v>
      </c>
      <c r="AN17" s="1" t="s">
        <v>62</v>
      </c>
      <c r="AO17" s="1" t="s">
        <v>62</v>
      </c>
      <c r="AP17" s="1" t="s">
        <v>466</v>
      </c>
      <c r="AQ17" s="1">
        <v>1420</v>
      </c>
      <c r="AR17" s="1">
        <v>1435</v>
      </c>
      <c r="AS17" s="1" t="s">
        <v>62</v>
      </c>
      <c r="AT17" s="1" t="s">
        <v>467</v>
      </c>
      <c r="AU17" s="1" t="str">
        <f>HYPERLINK("http://dx.doi.org/10.1002/bdr2.1589","http://dx.doi.org/10.1002/bdr2.1589")</f>
        <v>http://dx.doi.org/10.1002/bdr2.1589</v>
      </c>
      <c r="AV17" s="1" t="s">
        <v>468</v>
      </c>
      <c r="AW17" s="1">
        <v>16</v>
      </c>
      <c r="AX17" s="1" t="s">
        <v>469</v>
      </c>
      <c r="AY17" s="1" t="s">
        <v>173</v>
      </c>
      <c r="AZ17" s="1" t="s">
        <v>469</v>
      </c>
      <c r="BA17" s="1" t="s">
        <v>470</v>
      </c>
      <c r="BB17" s="1">
        <v>31580536</v>
      </c>
      <c r="BC17" s="1" t="s">
        <v>409</v>
      </c>
      <c r="BD17" s="1" t="s">
        <v>92</v>
      </c>
      <c r="BE17" s="1" t="s">
        <v>93</v>
      </c>
      <c r="BF17" s="1" t="s">
        <v>94</v>
      </c>
      <c r="BG17" s="1" t="s">
        <v>471</v>
      </c>
      <c r="BH17" s="1" t="str">
        <f>HYPERLINK("https%3A%2F%2Fwww.webofscience.com%2Fwos%2Fwoscc%2Ffull-record%2FWOS:000488638700001","View Full Record in Web of Science")</f>
        <v>View Full Record in Web of Science</v>
      </c>
    </row>
    <row r="18" s="1" customFormat="1" ht="12.5" spans="1:60">
      <c r="A18" s="1" t="s">
        <v>60</v>
      </c>
      <c r="B18" s="1" t="s">
        <v>472</v>
      </c>
      <c r="C18" s="1" t="s">
        <v>62</v>
      </c>
      <c r="D18" s="1" t="s">
        <v>473</v>
      </c>
      <c r="E18" s="1" t="s">
        <v>62</v>
      </c>
      <c r="F18" s="1" t="s">
        <v>474</v>
      </c>
      <c r="G18" s="1" t="s">
        <v>475</v>
      </c>
      <c r="H18" s="1" t="s">
        <v>62</v>
      </c>
      <c r="I18" s="1" t="s">
        <v>66</v>
      </c>
      <c r="J18" s="1" t="s">
        <v>67</v>
      </c>
      <c r="K18" s="1" t="s">
        <v>62</v>
      </c>
      <c r="L18" s="1" t="s">
        <v>476</v>
      </c>
      <c r="M18" s="1" t="s">
        <v>477</v>
      </c>
      <c r="N18" s="1" t="s">
        <v>478</v>
      </c>
      <c r="O18" s="1" t="s">
        <v>479</v>
      </c>
      <c r="P18" s="1" t="s">
        <v>480</v>
      </c>
      <c r="Q18" s="1" t="s">
        <v>481</v>
      </c>
      <c r="R18" s="1" t="s">
        <v>482</v>
      </c>
      <c r="S18" s="1" t="s">
        <v>483</v>
      </c>
      <c r="T18" s="1" t="s">
        <v>484</v>
      </c>
      <c r="U18" s="1" t="s">
        <v>485</v>
      </c>
      <c r="V18" s="1" t="s">
        <v>486</v>
      </c>
      <c r="W18" s="1">
        <v>160</v>
      </c>
      <c r="X18" s="1">
        <v>293</v>
      </c>
      <c r="Y18" s="1">
        <v>315</v>
      </c>
      <c r="Z18" s="1">
        <v>4</v>
      </c>
      <c r="AA18" s="1">
        <v>106</v>
      </c>
      <c r="AB18" s="1" t="s">
        <v>349</v>
      </c>
      <c r="AC18" s="1" t="s">
        <v>350</v>
      </c>
      <c r="AD18" s="1" t="s">
        <v>351</v>
      </c>
      <c r="AE18" s="1" t="s">
        <v>487</v>
      </c>
      <c r="AF18" s="1" t="s">
        <v>488</v>
      </c>
      <c r="AG18" s="1" t="s">
        <v>62</v>
      </c>
      <c r="AH18" s="1" t="s">
        <v>489</v>
      </c>
      <c r="AI18" s="1" t="s">
        <v>490</v>
      </c>
      <c r="AJ18" s="1" t="s">
        <v>491</v>
      </c>
      <c r="AK18" s="1">
        <v>2016</v>
      </c>
      <c r="AL18" s="1">
        <v>12</v>
      </c>
      <c r="AM18" s="1">
        <v>5</v>
      </c>
      <c r="AN18" s="1" t="s">
        <v>62</v>
      </c>
      <c r="AO18" s="1" t="s">
        <v>62</v>
      </c>
      <c r="AP18" s="1" t="s">
        <v>62</v>
      </c>
      <c r="AQ18" s="1">
        <v>274</v>
      </c>
      <c r="AR18" s="1">
        <v>289</v>
      </c>
      <c r="AS18" s="1" t="s">
        <v>62</v>
      </c>
      <c r="AT18" s="1" t="s">
        <v>492</v>
      </c>
      <c r="AU18" s="1" t="str">
        <f>HYPERLINK("http://dx.doi.org/10.1038/nrendo.2016.37","http://dx.doi.org/10.1038/nrendo.2016.37")</f>
        <v>http://dx.doi.org/10.1038/nrendo.2016.37</v>
      </c>
      <c r="AV18" s="1" t="s">
        <v>62</v>
      </c>
      <c r="AW18" s="1">
        <v>16</v>
      </c>
      <c r="AX18" s="1" t="s">
        <v>227</v>
      </c>
      <c r="AY18" s="1" t="s">
        <v>90</v>
      </c>
      <c r="AZ18" s="1" t="s">
        <v>227</v>
      </c>
      <c r="BA18" s="1" t="s">
        <v>493</v>
      </c>
      <c r="BB18" s="1">
        <v>27032981</v>
      </c>
      <c r="BC18" s="1" t="s">
        <v>313</v>
      </c>
      <c r="BD18" s="1" t="s">
        <v>92</v>
      </c>
      <c r="BE18" s="1" t="s">
        <v>93</v>
      </c>
      <c r="BF18" s="1" t="s">
        <v>94</v>
      </c>
      <c r="BG18" s="1" t="s">
        <v>494</v>
      </c>
      <c r="BH18" s="1" t="str">
        <f>HYPERLINK("https%3A%2F%2Fwww.webofscience.com%2Fwos%2Fwoscc%2Ffull-record%2FWOS:000374447200005","View Full Record in Web of Science")</f>
        <v>View Full Record in Web of Science</v>
      </c>
    </row>
    <row r="19" s="1" customFormat="1" ht="12.5" spans="1:60">
      <c r="A19" s="1" t="s">
        <v>60</v>
      </c>
      <c r="B19" s="1" t="s">
        <v>495</v>
      </c>
      <c r="C19" s="1" t="s">
        <v>62</v>
      </c>
      <c r="D19" s="1" t="s">
        <v>496</v>
      </c>
      <c r="E19" s="1" t="s">
        <v>62</v>
      </c>
      <c r="F19" s="1" t="s">
        <v>497</v>
      </c>
      <c r="G19" s="1" t="s">
        <v>498</v>
      </c>
      <c r="H19" s="1" t="s">
        <v>62</v>
      </c>
      <c r="I19" s="1" t="s">
        <v>66</v>
      </c>
      <c r="J19" s="1" t="s">
        <v>67</v>
      </c>
      <c r="K19" s="1" t="s">
        <v>62</v>
      </c>
      <c r="L19" s="1" t="s">
        <v>499</v>
      </c>
      <c r="M19" s="1" t="s">
        <v>500</v>
      </c>
      <c r="N19" s="1" t="s">
        <v>501</v>
      </c>
      <c r="O19" s="1" t="s">
        <v>502</v>
      </c>
      <c r="P19" s="1" t="s">
        <v>503</v>
      </c>
      <c r="Q19" s="1" t="s">
        <v>504</v>
      </c>
      <c r="R19" s="1" t="s">
        <v>505</v>
      </c>
      <c r="S19" s="1" t="s">
        <v>506</v>
      </c>
      <c r="T19" s="1" t="s">
        <v>507</v>
      </c>
      <c r="U19" s="1" t="s">
        <v>508</v>
      </c>
      <c r="V19" s="1" t="s">
        <v>509</v>
      </c>
      <c r="W19" s="1">
        <v>313</v>
      </c>
      <c r="X19" s="1">
        <v>288</v>
      </c>
      <c r="Y19" s="1">
        <v>311</v>
      </c>
      <c r="Z19" s="1">
        <v>5</v>
      </c>
      <c r="AA19" s="1">
        <v>88</v>
      </c>
      <c r="AB19" s="1" t="s">
        <v>510</v>
      </c>
      <c r="AC19" s="1" t="s">
        <v>511</v>
      </c>
      <c r="AD19" s="1" t="s">
        <v>512</v>
      </c>
      <c r="AE19" s="1" t="s">
        <v>513</v>
      </c>
      <c r="AF19" s="1" t="s">
        <v>514</v>
      </c>
      <c r="AG19" s="1" t="s">
        <v>62</v>
      </c>
      <c r="AH19" s="1" t="s">
        <v>515</v>
      </c>
      <c r="AI19" s="1" t="s">
        <v>516</v>
      </c>
      <c r="AJ19" s="1" t="s">
        <v>517</v>
      </c>
      <c r="AK19" s="1">
        <v>2015</v>
      </c>
      <c r="AL19" s="1">
        <v>67</v>
      </c>
      <c r="AM19" s="1">
        <v>2</v>
      </c>
      <c r="AN19" s="1" t="s">
        <v>62</v>
      </c>
      <c r="AO19" s="1" t="s">
        <v>62</v>
      </c>
      <c r="AP19" s="1" t="s">
        <v>62</v>
      </c>
      <c r="AQ19" s="1">
        <v>338</v>
      </c>
      <c r="AR19" s="1">
        <v>367</v>
      </c>
      <c r="AS19" s="1" t="s">
        <v>62</v>
      </c>
      <c r="AT19" s="1" t="s">
        <v>518</v>
      </c>
      <c r="AU19" s="1" t="str">
        <f>HYPERLINK("http://dx.doi.org/10.1124/pr.114.009647","http://dx.doi.org/10.1124/pr.114.009647")</f>
        <v>http://dx.doi.org/10.1124/pr.114.009647</v>
      </c>
      <c r="AV19" s="1" t="s">
        <v>62</v>
      </c>
      <c r="AW19" s="1">
        <v>30</v>
      </c>
      <c r="AX19" s="1" t="s">
        <v>519</v>
      </c>
      <c r="AY19" s="1" t="s">
        <v>90</v>
      </c>
      <c r="AZ19" s="1" t="s">
        <v>519</v>
      </c>
      <c r="BA19" s="1" t="s">
        <v>520</v>
      </c>
      <c r="BB19" s="1">
        <v>25713288</v>
      </c>
      <c r="BC19" s="1" t="s">
        <v>521</v>
      </c>
      <c r="BD19" s="1" t="s">
        <v>92</v>
      </c>
      <c r="BE19" s="1" t="s">
        <v>93</v>
      </c>
      <c r="BF19" s="1" t="s">
        <v>94</v>
      </c>
      <c r="BG19" s="1" t="s">
        <v>522</v>
      </c>
      <c r="BH19" s="1" t="str">
        <f>HYPERLINK("https%3A%2F%2Fwww.webofscience.com%2Fwos%2Fwoscc%2Ffull-record%2FWOS:000350206300004","View Full Record in Web of Science")</f>
        <v>View Full Record in Web of Science</v>
      </c>
    </row>
    <row r="20" s="1" customFormat="1" ht="12.5" spans="1:60">
      <c r="A20" s="1" t="s">
        <v>60</v>
      </c>
      <c r="B20" s="1" t="s">
        <v>523</v>
      </c>
      <c r="C20" s="1" t="s">
        <v>62</v>
      </c>
      <c r="D20" s="1" t="s">
        <v>524</v>
      </c>
      <c r="E20" s="1" t="s">
        <v>62</v>
      </c>
      <c r="F20" s="1" t="s">
        <v>525</v>
      </c>
      <c r="G20" s="1" t="s">
        <v>526</v>
      </c>
      <c r="H20" s="1" t="s">
        <v>62</v>
      </c>
      <c r="I20" s="1" t="s">
        <v>66</v>
      </c>
      <c r="J20" s="1" t="s">
        <v>67</v>
      </c>
      <c r="K20" s="1" t="s">
        <v>527</v>
      </c>
      <c r="L20" s="1" t="s">
        <v>528</v>
      </c>
      <c r="M20" s="1" t="s">
        <v>529</v>
      </c>
      <c r="N20" s="1" t="s">
        <v>530</v>
      </c>
      <c r="O20" s="1" t="s">
        <v>531</v>
      </c>
      <c r="P20" s="1" t="s">
        <v>532</v>
      </c>
      <c r="Q20" s="1" t="s">
        <v>533</v>
      </c>
      <c r="R20" s="1" t="s">
        <v>534</v>
      </c>
      <c r="S20" s="1" t="s">
        <v>535</v>
      </c>
      <c r="T20" s="1" t="s">
        <v>536</v>
      </c>
      <c r="U20" s="1" t="s">
        <v>537</v>
      </c>
      <c r="V20" s="1" t="s">
        <v>538</v>
      </c>
      <c r="W20" s="1">
        <v>444</v>
      </c>
      <c r="X20" s="1">
        <v>283</v>
      </c>
      <c r="Y20" s="1">
        <v>295</v>
      </c>
      <c r="Z20" s="1">
        <v>14</v>
      </c>
      <c r="AA20" s="1">
        <v>108</v>
      </c>
      <c r="AB20" s="1" t="s">
        <v>539</v>
      </c>
      <c r="AC20" s="1" t="s">
        <v>81</v>
      </c>
      <c r="AD20" s="1" t="s">
        <v>540</v>
      </c>
      <c r="AE20" s="1" t="s">
        <v>541</v>
      </c>
      <c r="AF20" s="1" t="s">
        <v>542</v>
      </c>
      <c r="AG20" s="1" t="s">
        <v>62</v>
      </c>
      <c r="AH20" s="1" t="s">
        <v>543</v>
      </c>
      <c r="AI20" s="1" t="s">
        <v>544</v>
      </c>
      <c r="AJ20" s="1" t="s">
        <v>170</v>
      </c>
      <c r="AK20" s="1">
        <v>2015</v>
      </c>
      <c r="AL20" s="1">
        <v>145</v>
      </c>
      <c r="AM20" s="1">
        <v>7</v>
      </c>
      <c r="AN20" s="1" t="s">
        <v>62</v>
      </c>
      <c r="AO20" s="1" t="s">
        <v>62</v>
      </c>
      <c r="AP20" s="1" t="s">
        <v>62</v>
      </c>
      <c r="AQ20" s="1">
        <v>1636</v>
      </c>
      <c r="AR20" s="1">
        <v>1680</v>
      </c>
      <c r="AS20" s="1" t="s">
        <v>62</v>
      </c>
      <c r="AT20" s="1" t="s">
        <v>545</v>
      </c>
      <c r="AU20" s="1" t="str">
        <f>HYPERLINK("http://dx.doi.org/10.3945/jn.114.206599","http://dx.doi.org/10.3945/jn.114.206599")</f>
        <v>http://dx.doi.org/10.3945/jn.114.206599</v>
      </c>
      <c r="AV20" s="1" t="s">
        <v>62</v>
      </c>
      <c r="AW20" s="1">
        <v>45</v>
      </c>
      <c r="AX20" s="1" t="s">
        <v>546</v>
      </c>
      <c r="AY20" s="1" t="s">
        <v>90</v>
      </c>
      <c r="AZ20" s="1" t="s">
        <v>546</v>
      </c>
      <c r="BA20" s="1" t="s">
        <v>547</v>
      </c>
      <c r="BB20" s="1">
        <v>26451605</v>
      </c>
      <c r="BC20" s="1" t="s">
        <v>521</v>
      </c>
      <c r="BD20" s="1" t="s">
        <v>92</v>
      </c>
      <c r="BE20" s="1" t="s">
        <v>93</v>
      </c>
      <c r="BF20" s="1" t="s">
        <v>94</v>
      </c>
      <c r="BG20" s="1" t="s">
        <v>548</v>
      </c>
      <c r="BH20" s="1" t="str">
        <f>HYPERLINK("https%3A%2F%2Fwww.webofscience.com%2Fwos%2Fwoscc%2Ffull-record%2FWOS:000357425600035","View Full Record in Web of Science")</f>
        <v>View Full Record in Web of Science</v>
      </c>
    </row>
    <row r="21" s="1" customFormat="1" ht="12.5" spans="1:60">
      <c r="A21" s="1" t="s">
        <v>60</v>
      </c>
      <c r="B21" s="1" t="s">
        <v>549</v>
      </c>
      <c r="C21" s="1" t="s">
        <v>62</v>
      </c>
      <c r="D21" s="1" t="s">
        <v>550</v>
      </c>
      <c r="E21" s="1" t="s">
        <v>62</v>
      </c>
      <c r="F21" s="1" t="s">
        <v>551</v>
      </c>
      <c r="G21" s="1" t="s">
        <v>552</v>
      </c>
      <c r="H21" s="1" t="s">
        <v>62</v>
      </c>
      <c r="I21" s="1" t="s">
        <v>66</v>
      </c>
      <c r="J21" s="1" t="s">
        <v>67</v>
      </c>
      <c r="K21" s="1" t="s">
        <v>62</v>
      </c>
      <c r="L21" s="1" t="s">
        <v>553</v>
      </c>
      <c r="M21" s="1" t="s">
        <v>554</v>
      </c>
      <c r="N21" s="1" t="s">
        <v>555</v>
      </c>
      <c r="O21" s="1" t="s">
        <v>556</v>
      </c>
      <c r="P21" s="1" t="s">
        <v>557</v>
      </c>
      <c r="Q21" s="1" t="s">
        <v>558</v>
      </c>
      <c r="R21" s="1" t="s">
        <v>559</v>
      </c>
      <c r="S21" s="1" t="s">
        <v>560</v>
      </c>
      <c r="T21" s="1" t="s">
        <v>561</v>
      </c>
      <c r="U21" s="1" t="s">
        <v>561</v>
      </c>
      <c r="V21" s="1" t="s">
        <v>562</v>
      </c>
      <c r="W21" s="1">
        <v>130</v>
      </c>
      <c r="X21" s="1">
        <v>247</v>
      </c>
      <c r="Y21" s="1">
        <v>256</v>
      </c>
      <c r="Z21" s="1">
        <v>2</v>
      </c>
      <c r="AA21" s="1">
        <v>55</v>
      </c>
      <c r="AB21" s="1" t="s">
        <v>563</v>
      </c>
      <c r="AC21" s="1" t="s">
        <v>564</v>
      </c>
      <c r="AD21" s="1" t="s">
        <v>565</v>
      </c>
      <c r="AE21" s="1" t="s">
        <v>566</v>
      </c>
      <c r="AF21" s="1" t="s">
        <v>62</v>
      </c>
      <c r="AG21" s="1" t="s">
        <v>62</v>
      </c>
      <c r="AH21" s="1" t="s">
        <v>552</v>
      </c>
      <c r="AI21" s="1" t="s">
        <v>567</v>
      </c>
      <c r="AJ21" s="1" t="s">
        <v>568</v>
      </c>
      <c r="AK21" s="1">
        <v>2016</v>
      </c>
      <c r="AL21" s="1">
        <v>11</v>
      </c>
      <c r="AM21" s="1">
        <v>4</v>
      </c>
      <c r="AN21" s="1" t="s">
        <v>62</v>
      </c>
      <c r="AO21" s="1" t="s">
        <v>62</v>
      </c>
      <c r="AP21" s="1" t="s">
        <v>62</v>
      </c>
      <c r="AQ21" s="1" t="s">
        <v>62</v>
      </c>
      <c r="AR21" s="1" t="s">
        <v>62</v>
      </c>
      <c r="AS21" s="1" t="s">
        <v>569</v>
      </c>
      <c r="AT21" s="1" t="s">
        <v>570</v>
      </c>
      <c r="AU21" s="1" t="str">
        <f>HYPERLINK("http://dx.doi.org/10.1371/journal.pone.0151586","http://dx.doi.org/10.1371/journal.pone.0151586")</f>
        <v>http://dx.doi.org/10.1371/journal.pone.0151586</v>
      </c>
      <c r="AV21" s="1" t="s">
        <v>62</v>
      </c>
      <c r="AW21" s="1">
        <v>31</v>
      </c>
      <c r="AX21" s="1" t="s">
        <v>571</v>
      </c>
      <c r="AY21" s="1" t="s">
        <v>90</v>
      </c>
      <c r="AZ21" s="1" t="s">
        <v>572</v>
      </c>
      <c r="BA21" s="1" t="s">
        <v>573</v>
      </c>
      <c r="BB21" s="1">
        <v>27064786</v>
      </c>
      <c r="BC21" s="1" t="s">
        <v>574</v>
      </c>
      <c r="BD21" s="1" t="s">
        <v>92</v>
      </c>
      <c r="BE21" s="1" t="s">
        <v>93</v>
      </c>
      <c r="BF21" s="1" t="s">
        <v>94</v>
      </c>
      <c r="BG21" s="1" t="s">
        <v>575</v>
      </c>
      <c r="BH21" s="1" t="str">
        <f>HYPERLINK("https%3A%2F%2Fwww.webofscience.com%2Fwos%2Fwoscc%2Ffull-record%2FWOS:000373891000006","View Full Record in Web of Science")</f>
        <v>View Full Record in Web of Science</v>
      </c>
    </row>
    <row r="22" s="1" customFormat="1" ht="12.5" spans="1:60">
      <c r="A22" s="1" t="s">
        <v>60</v>
      </c>
      <c r="B22" s="1" t="s">
        <v>576</v>
      </c>
      <c r="C22" s="1" t="s">
        <v>62</v>
      </c>
      <c r="D22" s="1" t="s">
        <v>577</v>
      </c>
      <c r="E22" s="1" t="s">
        <v>62</v>
      </c>
      <c r="F22" s="1" t="s">
        <v>578</v>
      </c>
      <c r="G22" s="1" t="s">
        <v>579</v>
      </c>
      <c r="H22" s="1" t="s">
        <v>62</v>
      </c>
      <c r="I22" s="1" t="s">
        <v>66</v>
      </c>
      <c r="J22" s="1" t="s">
        <v>67</v>
      </c>
      <c r="K22" s="1" t="s">
        <v>580</v>
      </c>
      <c r="L22" s="1" t="s">
        <v>581</v>
      </c>
      <c r="M22" s="1" t="s">
        <v>582</v>
      </c>
      <c r="N22" s="1" t="s">
        <v>583</v>
      </c>
      <c r="O22" s="1" t="s">
        <v>584</v>
      </c>
      <c r="P22" s="1" t="s">
        <v>585</v>
      </c>
      <c r="Q22" s="1" t="s">
        <v>586</v>
      </c>
      <c r="R22" s="1" t="s">
        <v>587</v>
      </c>
      <c r="S22" s="1" t="s">
        <v>588</v>
      </c>
      <c r="T22" s="1" t="s">
        <v>589</v>
      </c>
      <c r="U22" s="1" t="s">
        <v>590</v>
      </c>
      <c r="V22" s="1" t="s">
        <v>591</v>
      </c>
      <c r="W22" s="1">
        <v>712</v>
      </c>
      <c r="X22" s="1">
        <v>224</v>
      </c>
      <c r="Y22" s="1">
        <v>231</v>
      </c>
      <c r="Z22" s="1">
        <v>9</v>
      </c>
      <c r="AA22" s="1">
        <v>238</v>
      </c>
      <c r="AB22" s="1" t="s">
        <v>592</v>
      </c>
      <c r="AC22" s="1" t="s">
        <v>593</v>
      </c>
      <c r="AD22" s="1" t="s">
        <v>594</v>
      </c>
      <c r="AE22" s="1" t="s">
        <v>595</v>
      </c>
      <c r="AF22" s="1" t="s">
        <v>596</v>
      </c>
      <c r="AG22" s="1" t="s">
        <v>62</v>
      </c>
      <c r="AH22" s="1" t="s">
        <v>597</v>
      </c>
      <c r="AI22" s="1" t="s">
        <v>598</v>
      </c>
      <c r="AJ22" s="1" t="s">
        <v>87</v>
      </c>
      <c r="AK22" s="1">
        <v>2014</v>
      </c>
      <c r="AL22" s="1">
        <v>44</v>
      </c>
      <c r="AM22" s="1" t="s">
        <v>62</v>
      </c>
      <c r="AN22" s="1" t="s">
        <v>62</v>
      </c>
      <c r="AO22" s="1">
        <v>4</v>
      </c>
      <c r="AP22" s="1" t="s">
        <v>466</v>
      </c>
      <c r="AQ22" s="1">
        <v>1</v>
      </c>
      <c r="AR22" s="1">
        <v>80</v>
      </c>
      <c r="AS22" s="1" t="s">
        <v>62</v>
      </c>
      <c r="AT22" s="1" t="s">
        <v>599</v>
      </c>
      <c r="AU22" s="1" t="str">
        <f>HYPERLINK("http://dx.doi.org/10.3109/10408444.2014.934439","http://dx.doi.org/10.3109/10408444.2014.934439")</f>
        <v>http://dx.doi.org/10.3109/10408444.2014.934439</v>
      </c>
      <c r="AV22" s="1" t="s">
        <v>62</v>
      </c>
      <c r="AW22" s="1">
        <v>80</v>
      </c>
      <c r="AX22" s="1" t="s">
        <v>600</v>
      </c>
      <c r="AY22" s="1" t="s">
        <v>90</v>
      </c>
      <c r="AZ22" s="1" t="s">
        <v>600</v>
      </c>
      <c r="BA22" s="1" t="s">
        <v>601</v>
      </c>
      <c r="BB22" s="1">
        <v>25233067</v>
      </c>
      <c r="BC22" s="1" t="s">
        <v>602</v>
      </c>
      <c r="BD22" s="1" t="s">
        <v>92</v>
      </c>
      <c r="BE22" s="1" t="s">
        <v>93</v>
      </c>
      <c r="BF22" s="1" t="s">
        <v>94</v>
      </c>
      <c r="BG22" s="1" t="s">
        <v>603</v>
      </c>
      <c r="BH22" s="1" t="str">
        <f>HYPERLINK("https%3A%2F%2Fwww.webofscience.com%2Fwos%2Fwoscc%2Ffull-record%2FWOS:000342347400001","View Full Record in Web of Science")</f>
        <v>View Full Record in Web of Science</v>
      </c>
    </row>
    <row r="23" s="1" customFormat="1" ht="12.5" spans="1:60">
      <c r="A23" s="1" t="s">
        <v>60</v>
      </c>
      <c r="B23" s="1" t="s">
        <v>604</v>
      </c>
      <c r="C23" s="1" t="s">
        <v>62</v>
      </c>
      <c r="D23" s="1" t="s">
        <v>605</v>
      </c>
      <c r="E23" s="1" t="s">
        <v>62</v>
      </c>
      <c r="F23" s="1" t="s">
        <v>606</v>
      </c>
      <c r="G23" s="1" t="s">
        <v>65</v>
      </c>
      <c r="H23" s="1" t="s">
        <v>62</v>
      </c>
      <c r="I23" s="1" t="s">
        <v>66</v>
      </c>
      <c r="J23" s="1" t="s">
        <v>67</v>
      </c>
      <c r="K23" s="1" t="s">
        <v>607</v>
      </c>
      <c r="L23" s="1" t="s">
        <v>608</v>
      </c>
      <c r="M23" s="1" t="s">
        <v>609</v>
      </c>
      <c r="N23" s="1" t="s">
        <v>610</v>
      </c>
      <c r="O23" s="1" t="s">
        <v>611</v>
      </c>
      <c r="P23" s="1" t="s">
        <v>612</v>
      </c>
      <c r="Q23" s="1" t="s">
        <v>613</v>
      </c>
      <c r="R23" s="1" t="s">
        <v>614</v>
      </c>
      <c r="S23" s="1" t="s">
        <v>615</v>
      </c>
      <c r="T23" s="1" t="s">
        <v>616</v>
      </c>
      <c r="U23" s="1" t="s">
        <v>616</v>
      </c>
      <c r="V23" s="1" t="s">
        <v>617</v>
      </c>
      <c r="W23" s="1">
        <v>135</v>
      </c>
      <c r="X23" s="1">
        <v>211</v>
      </c>
      <c r="Y23" s="1">
        <v>220</v>
      </c>
      <c r="Z23" s="1">
        <v>12</v>
      </c>
      <c r="AA23" s="1">
        <v>305</v>
      </c>
      <c r="AB23" s="1" t="s">
        <v>80</v>
      </c>
      <c r="AC23" s="1" t="s">
        <v>81</v>
      </c>
      <c r="AD23" s="1" t="s">
        <v>82</v>
      </c>
      <c r="AE23" s="1" t="s">
        <v>83</v>
      </c>
      <c r="AF23" s="1" t="s">
        <v>84</v>
      </c>
      <c r="AG23" s="1" t="s">
        <v>62</v>
      </c>
      <c r="AH23" s="1" t="s">
        <v>85</v>
      </c>
      <c r="AI23" s="1" t="s">
        <v>86</v>
      </c>
      <c r="AJ23" s="1" t="s">
        <v>170</v>
      </c>
      <c r="AK23" s="1">
        <v>2014</v>
      </c>
      <c r="AL23" s="1">
        <v>69</v>
      </c>
      <c r="AM23" s="1" t="s">
        <v>62</v>
      </c>
      <c r="AN23" s="1" t="s">
        <v>62</v>
      </c>
      <c r="AO23" s="1" t="s">
        <v>62</v>
      </c>
      <c r="AP23" s="1" t="s">
        <v>62</v>
      </c>
      <c r="AQ23" s="1">
        <v>220</v>
      </c>
      <c r="AR23" s="1">
        <v>230</v>
      </c>
      <c r="AS23" s="1" t="s">
        <v>62</v>
      </c>
      <c r="AT23" s="1" t="s">
        <v>618</v>
      </c>
      <c r="AU23" s="1" t="str">
        <f>HYPERLINK("http://dx.doi.org/10.1016/j.fct.2014.04.025","http://dx.doi.org/10.1016/j.fct.2014.04.025")</f>
        <v>http://dx.doi.org/10.1016/j.fct.2014.04.025</v>
      </c>
      <c r="AV23" s="1" t="s">
        <v>62</v>
      </c>
      <c r="AW23" s="1">
        <v>11</v>
      </c>
      <c r="AX23" s="1" t="s">
        <v>89</v>
      </c>
      <c r="AY23" s="1" t="s">
        <v>90</v>
      </c>
      <c r="AZ23" s="1" t="s">
        <v>89</v>
      </c>
      <c r="BA23" s="1" t="s">
        <v>619</v>
      </c>
      <c r="BB23" s="1">
        <v>24769018</v>
      </c>
      <c r="BC23" s="1" t="s">
        <v>62</v>
      </c>
      <c r="BD23" s="1" t="s">
        <v>92</v>
      </c>
      <c r="BE23" s="1" t="s">
        <v>93</v>
      </c>
      <c r="BF23" s="1" t="s">
        <v>94</v>
      </c>
      <c r="BG23" s="1" t="s">
        <v>620</v>
      </c>
      <c r="BH23" s="1" t="str">
        <f>HYPERLINK("https%3A%2F%2Fwww.webofscience.com%2Fwos%2Fwoscc%2Ffull-record%2FWOS:000338817900025","View Full Record in Web of Science")</f>
        <v>View Full Record in Web of Science</v>
      </c>
    </row>
    <row r="24" s="1" customFormat="1" ht="12.5" spans="1:60">
      <c r="A24" s="1" t="s">
        <v>60</v>
      </c>
      <c r="B24" s="1" t="s">
        <v>621</v>
      </c>
      <c r="C24" s="1" t="s">
        <v>62</v>
      </c>
      <c r="D24" s="1" t="s">
        <v>622</v>
      </c>
      <c r="E24" s="1" t="s">
        <v>62</v>
      </c>
      <c r="F24" s="1" t="s">
        <v>623</v>
      </c>
      <c r="G24" s="1" t="s">
        <v>624</v>
      </c>
      <c r="H24" s="1" t="s">
        <v>62</v>
      </c>
      <c r="I24" s="1" t="s">
        <v>66</v>
      </c>
      <c r="J24" s="1" t="s">
        <v>128</v>
      </c>
      <c r="K24" s="1" t="s">
        <v>62</v>
      </c>
      <c r="L24" s="1" t="s">
        <v>625</v>
      </c>
      <c r="M24" s="1" t="s">
        <v>626</v>
      </c>
      <c r="N24" s="1" t="s">
        <v>627</v>
      </c>
      <c r="O24" s="1" t="s">
        <v>628</v>
      </c>
      <c r="P24" s="1" t="s">
        <v>629</v>
      </c>
      <c r="Q24" s="1" t="s">
        <v>630</v>
      </c>
      <c r="R24" s="1" t="s">
        <v>62</v>
      </c>
      <c r="S24" s="1" t="s">
        <v>631</v>
      </c>
      <c r="T24" s="1" t="s">
        <v>632</v>
      </c>
      <c r="U24" s="1" t="s">
        <v>633</v>
      </c>
      <c r="V24" s="1" t="s">
        <v>634</v>
      </c>
      <c r="W24" s="1">
        <v>69</v>
      </c>
      <c r="X24" s="1">
        <v>206</v>
      </c>
      <c r="Y24" s="1">
        <v>212</v>
      </c>
      <c r="Z24" s="1">
        <v>2</v>
      </c>
      <c r="AA24" s="1">
        <v>28</v>
      </c>
      <c r="AB24" s="1" t="s">
        <v>635</v>
      </c>
      <c r="AC24" s="1" t="s">
        <v>636</v>
      </c>
      <c r="AD24" s="1" t="s">
        <v>637</v>
      </c>
      <c r="AE24" s="1" t="s">
        <v>638</v>
      </c>
      <c r="AF24" s="1" t="s">
        <v>639</v>
      </c>
      <c r="AG24" s="1" t="s">
        <v>62</v>
      </c>
      <c r="AH24" s="1" t="s">
        <v>640</v>
      </c>
      <c r="AI24" s="1" t="s">
        <v>641</v>
      </c>
      <c r="AJ24" s="1" t="s">
        <v>642</v>
      </c>
      <c r="AK24" s="1">
        <v>2014</v>
      </c>
      <c r="AL24" s="1">
        <v>124</v>
      </c>
      <c r="AM24" s="1">
        <v>9</v>
      </c>
      <c r="AN24" s="1" t="s">
        <v>62</v>
      </c>
      <c r="AO24" s="1" t="s">
        <v>62</v>
      </c>
      <c r="AP24" s="1" t="s">
        <v>62</v>
      </c>
      <c r="AQ24" s="1">
        <v>3825</v>
      </c>
      <c r="AR24" s="1">
        <v>3846</v>
      </c>
      <c r="AS24" s="1" t="s">
        <v>62</v>
      </c>
      <c r="AT24" s="1" t="s">
        <v>643</v>
      </c>
      <c r="AU24" s="1" t="str">
        <f>HYPERLINK("http://dx.doi.org/10.1172/JCI76431","http://dx.doi.org/10.1172/JCI76431")</f>
        <v>http://dx.doi.org/10.1172/JCI76431</v>
      </c>
      <c r="AV24" s="1" t="s">
        <v>62</v>
      </c>
      <c r="AW24" s="1">
        <v>22</v>
      </c>
      <c r="AX24" s="1" t="s">
        <v>644</v>
      </c>
      <c r="AY24" s="1" t="s">
        <v>90</v>
      </c>
      <c r="AZ24" s="1" t="s">
        <v>645</v>
      </c>
      <c r="BA24" s="1" t="s">
        <v>646</v>
      </c>
      <c r="BB24" s="1">
        <v>25083995</v>
      </c>
      <c r="BC24" s="1" t="s">
        <v>647</v>
      </c>
      <c r="BD24" s="1" t="s">
        <v>92</v>
      </c>
      <c r="BE24" s="1" t="s">
        <v>93</v>
      </c>
      <c r="BF24" s="1" t="s">
        <v>94</v>
      </c>
      <c r="BG24" s="1" t="s">
        <v>648</v>
      </c>
      <c r="BH24" s="1" t="str">
        <f>HYPERLINK("https%3A%2F%2Fwww.webofscience.com%2Fwos%2Fwoscc%2Ffull-record%2FWOS:000341168100020","View Full Record in Web of Science")</f>
        <v>View Full Record in Web of Science</v>
      </c>
    </row>
    <row r="25" s="1" customFormat="1" ht="12.5" spans="1:60">
      <c r="A25" s="1" t="s">
        <v>60</v>
      </c>
      <c r="B25" s="1" t="s">
        <v>649</v>
      </c>
      <c r="C25" s="1" t="s">
        <v>62</v>
      </c>
      <c r="D25" s="1" t="s">
        <v>650</v>
      </c>
      <c r="E25" s="1" t="s">
        <v>62</v>
      </c>
      <c r="F25" s="1" t="s">
        <v>651</v>
      </c>
      <c r="G25" s="1" t="s">
        <v>652</v>
      </c>
      <c r="H25" s="1" t="s">
        <v>62</v>
      </c>
      <c r="I25" s="1" t="s">
        <v>66</v>
      </c>
      <c r="J25" s="1" t="s">
        <v>128</v>
      </c>
      <c r="K25" s="1" t="s">
        <v>62</v>
      </c>
      <c r="L25" s="1" t="s">
        <v>653</v>
      </c>
      <c r="M25" s="1" t="s">
        <v>654</v>
      </c>
      <c r="N25" s="1" t="s">
        <v>655</v>
      </c>
      <c r="O25" s="1" t="s">
        <v>656</v>
      </c>
      <c r="P25" s="1" t="s">
        <v>657</v>
      </c>
      <c r="Q25" s="1" t="s">
        <v>658</v>
      </c>
      <c r="R25" s="1" t="s">
        <v>659</v>
      </c>
      <c r="S25" s="1" t="s">
        <v>660</v>
      </c>
      <c r="T25" s="1" t="s">
        <v>661</v>
      </c>
      <c r="U25" s="1" t="s">
        <v>662</v>
      </c>
      <c r="V25" s="1" t="s">
        <v>663</v>
      </c>
      <c r="W25" s="1">
        <v>49</v>
      </c>
      <c r="X25" s="1">
        <v>201</v>
      </c>
      <c r="Y25" s="1">
        <v>204</v>
      </c>
      <c r="Z25" s="1">
        <v>3</v>
      </c>
      <c r="AA25" s="1">
        <v>18</v>
      </c>
      <c r="AB25" s="1" t="s">
        <v>664</v>
      </c>
      <c r="AC25" s="1" t="s">
        <v>665</v>
      </c>
      <c r="AD25" s="1" t="s">
        <v>666</v>
      </c>
      <c r="AE25" s="1" t="s">
        <v>667</v>
      </c>
      <c r="AF25" s="1" t="s">
        <v>668</v>
      </c>
      <c r="AG25" s="1" t="s">
        <v>62</v>
      </c>
      <c r="AH25" s="1" t="s">
        <v>669</v>
      </c>
      <c r="AI25" s="1" t="s">
        <v>670</v>
      </c>
      <c r="AJ25" s="1" t="s">
        <v>671</v>
      </c>
      <c r="AK25" s="1">
        <v>2019</v>
      </c>
      <c r="AL25" s="1">
        <v>381</v>
      </c>
      <c r="AM25" s="1">
        <v>9</v>
      </c>
      <c r="AN25" s="1" t="s">
        <v>62</v>
      </c>
      <c r="AO25" s="1" t="s">
        <v>62</v>
      </c>
      <c r="AP25" s="1" t="s">
        <v>62</v>
      </c>
      <c r="AQ25" s="1">
        <v>827</v>
      </c>
      <c r="AR25" s="1">
        <v>840</v>
      </c>
      <c r="AS25" s="1" t="s">
        <v>62</v>
      </c>
      <c r="AT25" s="1" t="s">
        <v>672</v>
      </c>
      <c r="AU25" s="1" t="str">
        <f>HYPERLINK("http://dx.doi.org/10.1056/NEJMoa1905230","http://dx.doi.org/10.1056/NEJMoa1905230")</f>
        <v>http://dx.doi.org/10.1056/NEJMoa1905230</v>
      </c>
      <c r="AV25" s="1" t="s">
        <v>62</v>
      </c>
      <c r="AW25" s="1">
        <v>14</v>
      </c>
      <c r="AX25" s="1" t="s">
        <v>357</v>
      </c>
      <c r="AY25" s="1" t="s">
        <v>90</v>
      </c>
      <c r="AZ25" s="1" t="s">
        <v>358</v>
      </c>
      <c r="BA25" s="1" t="s">
        <v>673</v>
      </c>
      <c r="BB25" s="1">
        <v>31329379</v>
      </c>
      <c r="BC25" s="1" t="s">
        <v>409</v>
      </c>
      <c r="BD25" s="1" t="s">
        <v>92</v>
      </c>
      <c r="BE25" s="1" t="s">
        <v>93</v>
      </c>
      <c r="BF25" s="1" t="s">
        <v>94</v>
      </c>
      <c r="BG25" s="1" t="s">
        <v>674</v>
      </c>
      <c r="BH25" s="1" t="str">
        <f>HYPERLINK("https%3A%2F%2Fwww.webofscience.com%2Fwos%2Fwoscc%2Ffull-record%2FWOS:000484431200010","View Full Record in Web of Science")</f>
        <v>View Full Record in Web of Science</v>
      </c>
    </row>
    <row r="26" s="1" customFormat="1" ht="12.5" spans="1:60">
      <c r="A26" s="1" t="s">
        <v>60</v>
      </c>
      <c r="B26" s="1" t="s">
        <v>675</v>
      </c>
      <c r="C26" s="1" t="s">
        <v>62</v>
      </c>
      <c r="D26" s="1" t="s">
        <v>676</v>
      </c>
      <c r="E26" s="1" t="s">
        <v>62</v>
      </c>
      <c r="F26" s="1" t="s">
        <v>677</v>
      </c>
      <c r="G26" s="1" t="s">
        <v>678</v>
      </c>
      <c r="H26" s="1" t="s">
        <v>62</v>
      </c>
      <c r="I26" s="1" t="s">
        <v>66</v>
      </c>
      <c r="J26" s="1" t="s">
        <v>67</v>
      </c>
      <c r="K26" s="1" t="s">
        <v>679</v>
      </c>
      <c r="L26" s="1" t="s">
        <v>680</v>
      </c>
      <c r="M26" s="1" t="s">
        <v>681</v>
      </c>
      <c r="N26" s="1" t="s">
        <v>682</v>
      </c>
      <c r="O26" s="1" t="s">
        <v>683</v>
      </c>
      <c r="P26" s="1" t="s">
        <v>684</v>
      </c>
      <c r="Q26" s="1" t="s">
        <v>685</v>
      </c>
      <c r="R26" s="1" t="s">
        <v>686</v>
      </c>
      <c r="S26" s="1" t="s">
        <v>687</v>
      </c>
      <c r="T26" s="1" t="s">
        <v>688</v>
      </c>
      <c r="U26" s="1" t="s">
        <v>689</v>
      </c>
      <c r="V26" s="1" t="s">
        <v>690</v>
      </c>
      <c r="W26" s="1">
        <v>152</v>
      </c>
      <c r="X26" s="1">
        <v>196</v>
      </c>
      <c r="Y26" s="1">
        <v>201</v>
      </c>
      <c r="Z26" s="1">
        <v>6</v>
      </c>
      <c r="AA26" s="1">
        <v>180</v>
      </c>
      <c r="AB26" s="1" t="s">
        <v>80</v>
      </c>
      <c r="AC26" s="1" t="s">
        <v>81</v>
      </c>
      <c r="AD26" s="1" t="s">
        <v>82</v>
      </c>
      <c r="AE26" s="1" t="s">
        <v>691</v>
      </c>
      <c r="AF26" s="1" t="s">
        <v>692</v>
      </c>
      <c r="AG26" s="1" t="s">
        <v>62</v>
      </c>
      <c r="AH26" s="1" t="s">
        <v>693</v>
      </c>
      <c r="AI26" s="1" t="s">
        <v>694</v>
      </c>
      <c r="AJ26" s="1" t="s">
        <v>695</v>
      </c>
      <c r="AK26" s="1">
        <v>2015</v>
      </c>
      <c r="AL26" s="1">
        <v>60</v>
      </c>
      <c r="AM26" s="1" t="s">
        <v>62</v>
      </c>
      <c r="AN26" s="1" t="s">
        <v>62</v>
      </c>
      <c r="AO26" s="1" t="s">
        <v>62</v>
      </c>
      <c r="AP26" s="1" t="s">
        <v>62</v>
      </c>
      <c r="AQ26" s="1">
        <v>1</v>
      </c>
      <c r="AR26" s="1">
        <v>13</v>
      </c>
      <c r="AS26" s="1" t="s">
        <v>62</v>
      </c>
      <c r="AT26" s="1" t="s">
        <v>696</v>
      </c>
      <c r="AU26" s="1" t="str">
        <f>HYPERLINK("http://dx.doi.org/10.1016/j.jpsychires.2014.09.014","http://dx.doi.org/10.1016/j.jpsychires.2014.09.014")</f>
        <v>http://dx.doi.org/10.1016/j.jpsychires.2014.09.014</v>
      </c>
      <c r="AV26" s="1" t="s">
        <v>62</v>
      </c>
      <c r="AW26" s="1">
        <v>13</v>
      </c>
      <c r="AX26" s="1" t="s">
        <v>697</v>
      </c>
      <c r="AY26" s="1" t="s">
        <v>173</v>
      </c>
      <c r="AZ26" s="1" t="s">
        <v>697</v>
      </c>
      <c r="BA26" s="1" t="s">
        <v>698</v>
      </c>
      <c r="BB26" s="1">
        <v>25287955</v>
      </c>
      <c r="BC26" s="1" t="s">
        <v>62</v>
      </c>
      <c r="BD26" s="1" t="s">
        <v>92</v>
      </c>
      <c r="BE26" s="1" t="s">
        <v>93</v>
      </c>
      <c r="BF26" s="1" t="s">
        <v>94</v>
      </c>
      <c r="BG26" s="1" t="s">
        <v>699</v>
      </c>
      <c r="BH26" s="1" t="str">
        <f>HYPERLINK("https%3A%2F%2Fwww.webofscience.com%2Fwos%2Fwoscc%2Ffull-record%2FWOS:000347268500001","View Full Record in Web of Science")</f>
        <v>View Full Record in Web of Science</v>
      </c>
    </row>
    <row r="27" s="1" customFormat="1" ht="12.5" spans="1:60">
      <c r="A27" s="1" t="s">
        <v>60</v>
      </c>
      <c r="B27" s="1" t="s">
        <v>700</v>
      </c>
      <c r="C27" s="1" t="s">
        <v>62</v>
      </c>
      <c r="D27" s="1" t="s">
        <v>701</v>
      </c>
      <c r="E27" s="1" t="s">
        <v>363</v>
      </c>
      <c r="F27" s="1" t="s">
        <v>702</v>
      </c>
      <c r="G27" s="1" t="s">
        <v>318</v>
      </c>
      <c r="H27" s="1" t="s">
        <v>62</v>
      </c>
      <c r="I27" s="1" t="s">
        <v>66</v>
      </c>
      <c r="J27" s="1" t="s">
        <v>128</v>
      </c>
      <c r="K27" s="1" t="s">
        <v>62</v>
      </c>
      <c r="L27" s="1" t="s">
        <v>703</v>
      </c>
      <c r="M27" s="1" t="s">
        <v>704</v>
      </c>
      <c r="N27" s="1" t="s">
        <v>705</v>
      </c>
      <c r="O27" s="1" t="s">
        <v>706</v>
      </c>
      <c r="P27" s="1" t="s">
        <v>707</v>
      </c>
      <c r="Q27" s="1" t="s">
        <v>708</v>
      </c>
      <c r="R27" s="1" t="s">
        <v>709</v>
      </c>
      <c r="S27" s="1" t="s">
        <v>710</v>
      </c>
      <c r="T27" s="1" t="s">
        <v>62</v>
      </c>
      <c r="U27" s="1" t="s">
        <v>62</v>
      </c>
      <c r="V27" s="1" t="s">
        <v>62</v>
      </c>
      <c r="W27" s="1">
        <v>12</v>
      </c>
      <c r="X27" s="1">
        <v>189</v>
      </c>
      <c r="Y27" s="1">
        <v>189</v>
      </c>
      <c r="Z27" s="1">
        <v>3</v>
      </c>
      <c r="AA27" s="1">
        <v>256</v>
      </c>
      <c r="AB27" s="1" t="s">
        <v>711</v>
      </c>
      <c r="AC27" s="1" t="s">
        <v>327</v>
      </c>
      <c r="AD27" s="1" t="s">
        <v>328</v>
      </c>
      <c r="AE27" s="1" t="s">
        <v>329</v>
      </c>
      <c r="AF27" s="1" t="s">
        <v>330</v>
      </c>
      <c r="AG27" s="1" t="s">
        <v>62</v>
      </c>
      <c r="AH27" s="1" t="s">
        <v>331</v>
      </c>
      <c r="AI27" s="1" t="s">
        <v>332</v>
      </c>
      <c r="AJ27" s="1" t="s">
        <v>712</v>
      </c>
      <c r="AK27" s="1">
        <v>2017</v>
      </c>
      <c r="AL27" s="1">
        <v>66</v>
      </c>
      <c r="AM27" s="1">
        <v>13</v>
      </c>
      <c r="AN27" s="1" t="s">
        <v>62</v>
      </c>
      <c r="AO27" s="1" t="s">
        <v>62</v>
      </c>
      <c r="AP27" s="1" t="s">
        <v>62</v>
      </c>
      <c r="AQ27" s="1">
        <v>366</v>
      </c>
      <c r="AR27" s="1">
        <v>373</v>
      </c>
      <c r="AS27" s="1" t="s">
        <v>62</v>
      </c>
      <c r="AT27" s="1" t="s">
        <v>713</v>
      </c>
      <c r="AU27" s="1" t="str">
        <f>HYPERLINK("http://dx.doi.org/10.15585/mmwr.mm6613e1","http://dx.doi.org/10.15585/mmwr.mm6613e1")</f>
        <v>http://dx.doi.org/10.15585/mmwr.mm6613e1</v>
      </c>
      <c r="AV27" s="1" t="s">
        <v>62</v>
      </c>
      <c r="AW27" s="1">
        <v>8</v>
      </c>
      <c r="AX27" s="1" t="s">
        <v>334</v>
      </c>
      <c r="AY27" s="1" t="s">
        <v>90</v>
      </c>
      <c r="AZ27" s="1" t="s">
        <v>334</v>
      </c>
      <c r="BA27" s="1" t="s">
        <v>714</v>
      </c>
      <c r="BB27" s="1">
        <v>28384133</v>
      </c>
      <c r="BC27" s="1" t="s">
        <v>715</v>
      </c>
      <c r="BD27" s="1" t="s">
        <v>92</v>
      </c>
      <c r="BE27" s="1" t="s">
        <v>93</v>
      </c>
      <c r="BF27" s="1" t="s">
        <v>94</v>
      </c>
      <c r="BG27" s="1" t="s">
        <v>716</v>
      </c>
      <c r="BH27" s="1" t="str">
        <f>HYPERLINK("https%3A%2F%2Fwww.webofscience.com%2Fwos%2Fwoscc%2Ffull-record%2FWOS:000399309400004","View Full Record in Web of Science")</f>
        <v>View Full Record in Web of Science</v>
      </c>
    </row>
    <row r="28" s="1" customFormat="1" ht="12.5" spans="1:60">
      <c r="A28" s="1" t="s">
        <v>60</v>
      </c>
      <c r="B28" s="1" t="s">
        <v>717</v>
      </c>
      <c r="C28" s="1" t="s">
        <v>62</v>
      </c>
      <c r="D28" s="1" t="s">
        <v>718</v>
      </c>
      <c r="E28" s="1" t="s">
        <v>62</v>
      </c>
      <c r="F28" s="1" t="s">
        <v>719</v>
      </c>
      <c r="G28" s="1" t="s">
        <v>720</v>
      </c>
      <c r="H28" s="1" t="s">
        <v>62</v>
      </c>
      <c r="I28" s="1" t="s">
        <v>66</v>
      </c>
      <c r="J28" s="1" t="s">
        <v>67</v>
      </c>
      <c r="K28" s="1" t="s">
        <v>62</v>
      </c>
      <c r="L28" s="1" t="s">
        <v>721</v>
      </c>
      <c r="M28" s="1" t="s">
        <v>722</v>
      </c>
      <c r="N28" s="1" t="s">
        <v>723</v>
      </c>
      <c r="O28" s="1" t="s">
        <v>724</v>
      </c>
      <c r="P28" s="1" t="s">
        <v>725</v>
      </c>
      <c r="Q28" s="1" t="s">
        <v>726</v>
      </c>
      <c r="R28" s="1" t="s">
        <v>727</v>
      </c>
      <c r="S28" s="1" t="s">
        <v>728</v>
      </c>
      <c r="T28" s="1" t="s">
        <v>729</v>
      </c>
      <c r="U28" s="1" t="s">
        <v>730</v>
      </c>
      <c r="V28" s="1" t="s">
        <v>731</v>
      </c>
      <c r="W28" s="1">
        <v>211</v>
      </c>
      <c r="X28" s="1">
        <v>178</v>
      </c>
      <c r="Y28" s="1">
        <v>188</v>
      </c>
      <c r="Z28" s="1">
        <v>2</v>
      </c>
      <c r="AA28" s="1">
        <v>58</v>
      </c>
      <c r="AB28" s="1" t="s">
        <v>732</v>
      </c>
      <c r="AC28" s="1" t="s">
        <v>733</v>
      </c>
      <c r="AD28" s="1" t="s">
        <v>734</v>
      </c>
      <c r="AE28" s="1" t="s">
        <v>735</v>
      </c>
      <c r="AF28" s="1" t="s">
        <v>736</v>
      </c>
      <c r="AG28" s="1" t="s">
        <v>62</v>
      </c>
      <c r="AH28" s="1" t="s">
        <v>737</v>
      </c>
      <c r="AI28" s="1" t="s">
        <v>738</v>
      </c>
      <c r="AJ28" s="1" t="s">
        <v>695</v>
      </c>
      <c r="AK28" s="1">
        <v>2016</v>
      </c>
      <c r="AL28" s="1">
        <v>106</v>
      </c>
      <c r="AM28" s="1">
        <v>1</v>
      </c>
      <c r="AN28" s="1" t="s">
        <v>62</v>
      </c>
      <c r="AO28" s="1" t="s">
        <v>62</v>
      </c>
      <c r="AP28" s="1" t="s">
        <v>62</v>
      </c>
      <c r="AQ28" s="1" t="s">
        <v>739</v>
      </c>
      <c r="AR28" s="1" t="s">
        <v>740</v>
      </c>
      <c r="AS28" s="1" t="s">
        <v>62</v>
      </c>
      <c r="AT28" s="1" t="s">
        <v>741</v>
      </c>
      <c r="AU28" s="1" t="str">
        <f>HYPERLINK("http://dx.doi.org/10.2105/AJPH.2015.302902","http://dx.doi.org/10.2105/AJPH.2015.302902")</f>
        <v>http://dx.doi.org/10.2105/AJPH.2015.302902</v>
      </c>
      <c r="AV28" s="1" t="s">
        <v>62</v>
      </c>
      <c r="AW28" s="1">
        <v>11</v>
      </c>
      <c r="AX28" s="1" t="s">
        <v>334</v>
      </c>
      <c r="AY28" s="1" t="s">
        <v>173</v>
      </c>
      <c r="AZ28" s="1" t="s">
        <v>334</v>
      </c>
      <c r="BA28" s="1" t="s">
        <v>742</v>
      </c>
      <c r="BB28" s="1">
        <v>26562127</v>
      </c>
      <c r="BC28" s="1" t="s">
        <v>743</v>
      </c>
      <c r="BD28" s="1" t="s">
        <v>92</v>
      </c>
      <c r="BE28" s="1" t="s">
        <v>93</v>
      </c>
      <c r="BF28" s="1" t="s">
        <v>94</v>
      </c>
      <c r="BG28" s="1" t="s">
        <v>744</v>
      </c>
      <c r="BH28" s="1" t="str">
        <f>HYPERLINK("https%3A%2F%2Fwww.webofscience.com%2Fwos%2Fwoscc%2Ffull-record%2FWOS:000373428000002","View Full Record in Web of Science")</f>
        <v>View Full Record in Web of Science</v>
      </c>
    </row>
    <row r="29" s="1" customFormat="1" ht="12.5" spans="1:60">
      <c r="A29" s="1" t="s">
        <v>60</v>
      </c>
      <c r="B29" s="1" t="s">
        <v>745</v>
      </c>
      <c r="C29" s="1" t="s">
        <v>62</v>
      </c>
      <c r="D29" s="1" t="s">
        <v>746</v>
      </c>
      <c r="E29" s="1" t="s">
        <v>62</v>
      </c>
      <c r="F29" s="1" t="s">
        <v>747</v>
      </c>
      <c r="G29" s="1" t="s">
        <v>748</v>
      </c>
      <c r="H29" s="1" t="s">
        <v>62</v>
      </c>
      <c r="I29" s="1" t="s">
        <v>66</v>
      </c>
      <c r="J29" s="1" t="s">
        <v>67</v>
      </c>
      <c r="K29" s="1" t="s">
        <v>749</v>
      </c>
      <c r="L29" s="1" t="s">
        <v>750</v>
      </c>
      <c r="M29" s="1" t="s">
        <v>751</v>
      </c>
      <c r="N29" s="1" t="s">
        <v>752</v>
      </c>
      <c r="O29" s="1" t="s">
        <v>753</v>
      </c>
      <c r="P29" s="1" t="s">
        <v>754</v>
      </c>
      <c r="Q29" s="1" t="s">
        <v>755</v>
      </c>
      <c r="R29" s="1" t="s">
        <v>756</v>
      </c>
      <c r="S29" s="1" t="s">
        <v>757</v>
      </c>
      <c r="T29" s="1" t="s">
        <v>758</v>
      </c>
      <c r="U29" s="1" t="s">
        <v>758</v>
      </c>
      <c r="V29" s="1" t="s">
        <v>759</v>
      </c>
      <c r="W29" s="1">
        <v>106</v>
      </c>
      <c r="X29" s="1">
        <v>170</v>
      </c>
      <c r="Y29" s="1">
        <v>179</v>
      </c>
      <c r="Z29" s="1">
        <v>4</v>
      </c>
      <c r="AA29" s="1">
        <v>37</v>
      </c>
      <c r="AB29" s="1" t="s">
        <v>760</v>
      </c>
      <c r="AC29" s="1" t="s">
        <v>761</v>
      </c>
      <c r="AD29" s="1" t="s">
        <v>762</v>
      </c>
      <c r="AE29" s="1" t="s">
        <v>763</v>
      </c>
      <c r="AF29" s="1" t="s">
        <v>764</v>
      </c>
      <c r="AG29" s="1" t="s">
        <v>62</v>
      </c>
      <c r="AH29" s="1" t="s">
        <v>765</v>
      </c>
      <c r="AI29" s="1" t="s">
        <v>766</v>
      </c>
      <c r="AJ29" s="1" t="s">
        <v>517</v>
      </c>
      <c r="AK29" s="1">
        <v>2019</v>
      </c>
      <c r="AL29" s="1">
        <v>130</v>
      </c>
      <c r="AM29" s="1">
        <v>4</v>
      </c>
      <c r="AN29" s="1" t="s">
        <v>62</v>
      </c>
      <c r="AO29" s="1" t="s">
        <v>62</v>
      </c>
      <c r="AP29" s="1" t="s">
        <v>62</v>
      </c>
      <c r="AQ29" s="1">
        <v>1065</v>
      </c>
      <c r="AR29" s="1">
        <v>1079</v>
      </c>
      <c r="AS29" s="1" t="s">
        <v>62</v>
      </c>
      <c r="AT29" s="1" t="s">
        <v>767</v>
      </c>
      <c r="AU29" s="1" t="str">
        <f>HYPERLINK("http://dx.doi.org/10.3171/2017.10.JNS17439","http://dx.doi.org/10.3171/2017.10.JNS17439")</f>
        <v>http://dx.doi.org/10.3171/2017.10.JNS17439</v>
      </c>
      <c r="AV29" s="1" t="s">
        <v>62</v>
      </c>
      <c r="AW29" s="1">
        <v>15</v>
      </c>
      <c r="AX29" s="1" t="s">
        <v>768</v>
      </c>
      <c r="AY29" s="1" t="s">
        <v>90</v>
      </c>
      <c r="AZ29" s="1" t="s">
        <v>769</v>
      </c>
      <c r="BA29" s="1" t="s">
        <v>770</v>
      </c>
      <c r="BB29" s="1">
        <v>29701543</v>
      </c>
      <c r="BC29" s="1" t="s">
        <v>147</v>
      </c>
      <c r="BD29" s="1" t="s">
        <v>92</v>
      </c>
      <c r="BE29" s="1" t="s">
        <v>93</v>
      </c>
      <c r="BF29" s="1" t="s">
        <v>94</v>
      </c>
      <c r="BG29" s="1" t="s">
        <v>771</v>
      </c>
      <c r="BH29" s="1" t="str">
        <f>HYPERLINK("https%3A%2F%2Fwww.webofscience.com%2Fwos%2Fwoscc%2Ffull-record%2FWOS:000462866700005","View Full Record in Web of Science")</f>
        <v>View Full Record in Web of Science</v>
      </c>
    </row>
    <row r="30" s="1" customFormat="1" ht="12.5" spans="1:60">
      <c r="A30" s="1" t="s">
        <v>60</v>
      </c>
      <c r="B30" s="1" t="s">
        <v>772</v>
      </c>
      <c r="C30" s="1" t="s">
        <v>62</v>
      </c>
      <c r="D30" s="1" t="s">
        <v>773</v>
      </c>
      <c r="E30" s="1" t="s">
        <v>62</v>
      </c>
      <c r="F30" s="1" t="s">
        <v>774</v>
      </c>
      <c r="G30" s="1" t="s">
        <v>775</v>
      </c>
      <c r="H30" s="1" t="s">
        <v>62</v>
      </c>
      <c r="I30" s="1" t="s">
        <v>66</v>
      </c>
      <c r="J30" s="1" t="s">
        <v>67</v>
      </c>
      <c r="K30" s="1" t="s">
        <v>776</v>
      </c>
      <c r="L30" s="1" t="s">
        <v>777</v>
      </c>
      <c r="M30" s="1" t="s">
        <v>778</v>
      </c>
      <c r="N30" s="1" t="s">
        <v>779</v>
      </c>
      <c r="O30" s="1" t="s">
        <v>780</v>
      </c>
      <c r="P30" s="1" t="s">
        <v>781</v>
      </c>
      <c r="Q30" s="1" t="s">
        <v>782</v>
      </c>
      <c r="R30" s="1" t="s">
        <v>783</v>
      </c>
      <c r="S30" s="1" t="s">
        <v>784</v>
      </c>
      <c r="T30" s="1" t="s">
        <v>785</v>
      </c>
      <c r="U30" s="1" t="s">
        <v>786</v>
      </c>
      <c r="V30" s="1" t="s">
        <v>787</v>
      </c>
      <c r="W30" s="1">
        <v>105</v>
      </c>
      <c r="X30" s="1">
        <v>154</v>
      </c>
      <c r="Y30" s="1">
        <v>164</v>
      </c>
      <c r="Z30" s="1">
        <v>14</v>
      </c>
      <c r="AA30" s="1">
        <v>80</v>
      </c>
      <c r="AB30" s="1" t="s">
        <v>165</v>
      </c>
      <c r="AC30" s="1" t="s">
        <v>138</v>
      </c>
      <c r="AD30" s="1" t="s">
        <v>166</v>
      </c>
      <c r="AE30" s="1" t="s">
        <v>62</v>
      </c>
      <c r="AF30" s="1" t="s">
        <v>788</v>
      </c>
      <c r="AG30" s="1" t="s">
        <v>62</v>
      </c>
      <c r="AH30" s="1" t="s">
        <v>775</v>
      </c>
      <c r="AI30" s="1" t="s">
        <v>789</v>
      </c>
      <c r="AJ30" s="1" t="s">
        <v>790</v>
      </c>
      <c r="AK30" s="1">
        <v>2019</v>
      </c>
      <c r="AL30" s="1">
        <v>11</v>
      </c>
      <c r="AM30" s="1">
        <v>2</v>
      </c>
      <c r="AN30" s="1" t="s">
        <v>62</v>
      </c>
      <c r="AO30" s="1" t="s">
        <v>62</v>
      </c>
      <c r="AP30" s="1" t="s">
        <v>62</v>
      </c>
      <c r="AQ30" s="1" t="s">
        <v>62</v>
      </c>
      <c r="AR30" s="1" t="s">
        <v>62</v>
      </c>
      <c r="AS30" s="1">
        <v>443</v>
      </c>
      <c r="AT30" s="1" t="s">
        <v>791</v>
      </c>
      <c r="AU30" s="1" t="str">
        <f>HYPERLINK("http://dx.doi.org/10.3390/nu11020443","http://dx.doi.org/10.3390/nu11020443")</f>
        <v>http://dx.doi.org/10.3390/nu11020443</v>
      </c>
      <c r="AV30" s="1" t="s">
        <v>62</v>
      </c>
      <c r="AW30" s="1">
        <v>20</v>
      </c>
      <c r="AX30" s="1" t="s">
        <v>546</v>
      </c>
      <c r="AY30" s="1" t="s">
        <v>90</v>
      </c>
      <c r="AZ30" s="1" t="s">
        <v>546</v>
      </c>
      <c r="BA30" s="1" t="s">
        <v>792</v>
      </c>
      <c r="BB30" s="1">
        <v>30791647</v>
      </c>
      <c r="BC30" s="1" t="s">
        <v>793</v>
      </c>
      <c r="BD30" s="1" t="s">
        <v>92</v>
      </c>
      <c r="BE30" s="1" t="s">
        <v>93</v>
      </c>
      <c r="BF30" s="1" t="s">
        <v>94</v>
      </c>
      <c r="BG30" s="1" t="s">
        <v>794</v>
      </c>
      <c r="BH30" s="1" t="str">
        <f>HYPERLINK("https%3A%2F%2Fwww.webofscience.com%2Fwos%2Fwoscc%2Ffull-record%2FWOS:000460829700234","View Full Record in Web of Science")</f>
        <v>View Full Record in Web of Science</v>
      </c>
    </row>
    <row r="31" s="1" customFormat="1" ht="12.5" spans="1:60">
      <c r="A31" s="1" t="s">
        <v>60</v>
      </c>
      <c r="B31" s="1" t="s">
        <v>795</v>
      </c>
      <c r="C31" s="1" t="s">
        <v>62</v>
      </c>
      <c r="D31" s="1" t="s">
        <v>796</v>
      </c>
      <c r="E31" s="1" t="s">
        <v>62</v>
      </c>
      <c r="F31" s="1" t="s">
        <v>797</v>
      </c>
      <c r="G31" s="1" t="s">
        <v>775</v>
      </c>
      <c r="H31" s="1" t="s">
        <v>62</v>
      </c>
      <c r="I31" s="1" t="s">
        <v>66</v>
      </c>
      <c r="J31" s="1" t="s">
        <v>67</v>
      </c>
      <c r="K31" s="1" t="s">
        <v>798</v>
      </c>
      <c r="L31" s="1" t="s">
        <v>799</v>
      </c>
      <c r="M31" s="1" t="s">
        <v>800</v>
      </c>
      <c r="N31" s="1" t="s">
        <v>801</v>
      </c>
      <c r="O31" s="1" t="s">
        <v>802</v>
      </c>
      <c r="P31" s="1" t="s">
        <v>803</v>
      </c>
      <c r="Q31" s="1" t="s">
        <v>804</v>
      </c>
      <c r="R31" s="1" t="s">
        <v>805</v>
      </c>
      <c r="S31" s="1" t="s">
        <v>806</v>
      </c>
      <c r="T31" s="1" t="s">
        <v>807</v>
      </c>
      <c r="U31" s="1" t="s">
        <v>808</v>
      </c>
      <c r="V31" s="1" t="s">
        <v>809</v>
      </c>
      <c r="W31" s="1">
        <v>217</v>
      </c>
      <c r="X31" s="1">
        <v>126</v>
      </c>
      <c r="Y31" s="1">
        <v>128</v>
      </c>
      <c r="Z31" s="1">
        <v>14</v>
      </c>
      <c r="AA31" s="1">
        <v>43</v>
      </c>
      <c r="AB31" s="1" t="s">
        <v>165</v>
      </c>
      <c r="AC31" s="1" t="s">
        <v>138</v>
      </c>
      <c r="AD31" s="1" t="s">
        <v>166</v>
      </c>
      <c r="AE31" s="1" t="s">
        <v>62</v>
      </c>
      <c r="AF31" s="1" t="s">
        <v>788</v>
      </c>
      <c r="AG31" s="1" t="s">
        <v>62</v>
      </c>
      <c r="AH31" s="1" t="s">
        <v>775</v>
      </c>
      <c r="AI31" s="1" t="s">
        <v>789</v>
      </c>
      <c r="AJ31" s="1" t="s">
        <v>87</v>
      </c>
      <c r="AK31" s="1">
        <v>2018</v>
      </c>
      <c r="AL31" s="1">
        <v>10</v>
      </c>
      <c r="AM31" s="1">
        <v>10</v>
      </c>
      <c r="AN31" s="1" t="s">
        <v>62</v>
      </c>
      <c r="AO31" s="1" t="s">
        <v>62</v>
      </c>
      <c r="AP31" s="1" t="s">
        <v>62</v>
      </c>
      <c r="AQ31" s="1" t="s">
        <v>62</v>
      </c>
      <c r="AR31" s="1" t="s">
        <v>62</v>
      </c>
      <c r="AS31" s="1">
        <v>1513</v>
      </c>
      <c r="AT31" s="1" t="s">
        <v>810</v>
      </c>
      <c r="AU31" s="1" t="str">
        <f>HYPERLINK("http://dx.doi.org/10.3390/nu10101513","http://dx.doi.org/10.3390/nu10101513")</f>
        <v>http://dx.doi.org/10.3390/nu10101513</v>
      </c>
      <c r="AV31" s="1" t="s">
        <v>62</v>
      </c>
      <c r="AW31" s="1">
        <v>24</v>
      </c>
      <c r="AX31" s="1" t="s">
        <v>546</v>
      </c>
      <c r="AY31" s="1" t="s">
        <v>90</v>
      </c>
      <c r="AZ31" s="1" t="s">
        <v>546</v>
      </c>
      <c r="BA31" s="1" t="s">
        <v>811</v>
      </c>
      <c r="BB31" s="1">
        <v>30332744</v>
      </c>
      <c r="BC31" s="1" t="s">
        <v>812</v>
      </c>
      <c r="BD31" s="1" t="s">
        <v>92</v>
      </c>
      <c r="BE31" s="1" t="s">
        <v>93</v>
      </c>
      <c r="BF31" s="1" t="s">
        <v>94</v>
      </c>
      <c r="BG31" s="1" t="s">
        <v>813</v>
      </c>
      <c r="BH31" s="1" t="str">
        <f>HYPERLINK("https%3A%2F%2Fwww.webofscience.com%2Fwos%2Fwoscc%2Ffull-record%2FWOS:000448821300179","View Full Record in Web of Science")</f>
        <v>View Full Record in Web of Science</v>
      </c>
    </row>
    <row r="32" s="1" customFormat="1" ht="12.5" spans="1:60">
      <c r="A32" s="1" t="s">
        <v>60</v>
      </c>
      <c r="B32" s="1" t="s">
        <v>814</v>
      </c>
      <c r="C32" s="1" t="s">
        <v>62</v>
      </c>
      <c r="D32" s="1" t="s">
        <v>815</v>
      </c>
      <c r="E32" s="1" t="s">
        <v>62</v>
      </c>
      <c r="F32" s="1" t="s">
        <v>816</v>
      </c>
      <c r="G32" s="1" t="s">
        <v>817</v>
      </c>
      <c r="H32" s="1" t="s">
        <v>62</v>
      </c>
      <c r="I32" s="1" t="s">
        <v>66</v>
      </c>
      <c r="J32" s="1" t="s">
        <v>67</v>
      </c>
      <c r="K32" s="1" t="s">
        <v>818</v>
      </c>
      <c r="L32" s="1" t="s">
        <v>819</v>
      </c>
      <c r="M32" s="1" t="s">
        <v>820</v>
      </c>
      <c r="N32" s="1" t="s">
        <v>821</v>
      </c>
      <c r="O32" s="1" t="s">
        <v>822</v>
      </c>
      <c r="P32" s="1" t="s">
        <v>823</v>
      </c>
      <c r="Q32" s="1" t="s">
        <v>824</v>
      </c>
      <c r="R32" s="1" t="s">
        <v>825</v>
      </c>
      <c r="S32" s="1" t="s">
        <v>826</v>
      </c>
      <c r="T32" s="1" t="s">
        <v>827</v>
      </c>
      <c r="U32" s="1" t="s">
        <v>827</v>
      </c>
      <c r="V32" s="1" t="s">
        <v>828</v>
      </c>
      <c r="W32" s="1">
        <v>249</v>
      </c>
      <c r="X32" s="1">
        <v>114</v>
      </c>
      <c r="Y32" s="1">
        <v>119</v>
      </c>
      <c r="Z32" s="1">
        <v>7</v>
      </c>
      <c r="AA32" s="1">
        <v>67</v>
      </c>
      <c r="AB32" s="1" t="s">
        <v>165</v>
      </c>
      <c r="AC32" s="1" t="s">
        <v>138</v>
      </c>
      <c r="AD32" s="1" t="s">
        <v>166</v>
      </c>
      <c r="AE32" s="1" t="s">
        <v>829</v>
      </c>
      <c r="AF32" s="1" t="s">
        <v>62</v>
      </c>
      <c r="AG32" s="1" t="s">
        <v>62</v>
      </c>
      <c r="AH32" s="1" t="s">
        <v>817</v>
      </c>
      <c r="AI32" s="1" t="s">
        <v>830</v>
      </c>
      <c r="AJ32" s="1" t="s">
        <v>831</v>
      </c>
      <c r="AK32" s="1">
        <v>2019</v>
      </c>
      <c r="AL32" s="1">
        <v>11</v>
      </c>
      <c r="AM32" s="1">
        <v>6</v>
      </c>
      <c r="AN32" s="1" t="s">
        <v>62</v>
      </c>
      <c r="AO32" s="1" t="s">
        <v>62</v>
      </c>
      <c r="AP32" s="1" t="s">
        <v>62</v>
      </c>
      <c r="AQ32" s="1" t="s">
        <v>62</v>
      </c>
      <c r="AR32" s="1" t="s">
        <v>62</v>
      </c>
      <c r="AS32" s="1" t="s">
        <v>62</v>
      </c>
      <c r="AT32" s="1" t="s">
        <v>832</v>
      </c>
      <c r="AU32" s="1" t="str">
        <f>HYPERLINK("http://dx.doi.org/10.3390/toxins11060328","http://dx.doi.org/10.3390/toxins11060328")</f>
        <v>http://dx.doi.org/10.3390/toxins11060328</v>
      </c>
      <c r="AV32" s="1" t="s">
        <v>62</v>
      </c>
      <c r="AW32" s="1">
        <v>23</v>
      </c>
      <c r="AX32" s="1" t="s">
        <v>89</v>
      </c>
      <c r="AY32" s="1" t="s">
        <v>90</v>
      </c>
      <c r="AZ32" s="1" t="s">
        <v>89</v>
      </c>
      <c r="BA32" s="1" t="s">
        <v>833</v>
      </c>
      <c r="BB32" s="1">
        <v>31181628</v>
      </c>
      <c r="BC32" s="1" t="s">
        <v>574</v>
      </c>
      <c r="BD32" s="1" t="s">
        <v>92</v>
      </c>
      <c r="BE32" s="1" t="s">
        <v>93</v>
      </c>
      <c r="BF32" s="1" t="s">
        <v>94</v>
      </c>
      <c r="BG32" s="1" t="s">
        <v>834</v>
      </c>
      <c r="BH32" s="1" t="str">
        <f>HYPERLINK("https%3A%2F%2Fwww.webofscience.com%2Fwos%2Fwoscc%2Ffull-record%2FWOS:000475328000025","View Full Record in Web of Science")</f>
        <v>View Full Record in Web of Science</v>
      </c>
    </row>
    <row r="33" s="1" customFormat="1" ht="12.5" spans="1:60">
      <c r="A33" s="1" t="s">
        <v>60</v>
      </c>
      <c r="B33" s="1" t="s">
        <v>835</v>
      </c>
      <c r="C33" s="1" t="s">
        <v>62</v>
      </c>
      <c r="D33" s="1" t="s">
        <v>836</v>
      </c>
      <c r="E33" s="1" t="s">
        <v>62</v>
      </c>
      <c r="F33" s="1" t="s">
        <v>837</v>
      </c>
      <c r="G33" s="1" t="s">
        <v>838</v>
      </c>
      <c r="H33" s="1" t="s">
        <v>62</v>
      </c>
      <c r="I33" s="1" t="s">
        <v>66</v>
      </c>
      <c r="J33" s="1" t="s">
        <v>128</v>
      </c>
      <c r="K33" s="1" t="s">
        <v>62</v>
      </c>
      <c r="L33" s="1" t="s">
        <v>839</v>
      </c>
      <c r="M33" s="1" t="s">
        <v>62</v>
      </c>
      <c r="N33" s="1" t="s">
        <v>840</v>
      </c>
      <c r="O33" s="1" t="s">
        <v>841</v>
      </c>
      <c r="P33" s="1" t="s">
        <v>842</v>
      </c>
      <c r="Q33" s="1" t="s">
        <v>62</v>
      </c>
      <c r="R33" s="1" t="s">
        <v>843</v>
      </c>
      <c r="S33" s="1" t="s">
        <v>844</v>
      </c>
      <c r="T33" s="1" t="s">
        <v>62</v>
      </c>
      <c r="U33" s="1" t="s">
        <v>62</v>
      </c>
      <c r="V33" s="1" t="s">
        <v>62</v>
      </c>
      <c r="W33" s="1">
        <v>46</v>
      </c>
      <c r="X33" s="1">
        <v>59</v>
      </c>
      <c r="Y33" s="1">
        <v>65</v>
      </c>
      <c r="Z33" s="1">
        <v>0</v>
      </c>
      <c r="AA33" s="1">
        <v>7</v>
      </c>
      <c r="AB33" s="1" t="s">
        <v>218</v>
      </c>
      <c r="AC33" s="1" t="s">
        <v>219</v>
      </c>
      <c r="AD33" s="1" t="s">
        <v>220</v>
      </c>
      <c r="AE33" s="1" t="s">
        <v>845</v>
      </c>
      <c r="AF33" s="1" t="s">
        <v>846</v>
      </c>
      <c r="AG33" s="1" t="s">
        <v>62</v>
      </c>
      <c r="AH33" s="1" t="s">
        <v>847</v>
      </c>
      <c r="AI33" s="1" t="s">
        <v>848</v>
      </c>
      <c r="AJ33" s="1" t="s">
        <v>517</v>
      </c>
      <c r="AK33" s="1">
        <v>2021</v>
      </c>
      <c r="AL33" s="1">
        <v>57</v>
      </c>
      <c r="AM33" s="1">
        <v>4</v>
      </c>
      <c r="AN33" s="1" t="s">
        <v>62</v>
      </c>
      <c r="AO33" s="1" t="s">
        <v>62</v>
      </c>
      <c r="AP33" s="1" t="s">
        <v>62</v>
      </c>
      <c r="AQ33" s="1">
        <v>661</v>
      </c>
      <c r="AR33" s="1">
        <v>671</v>
      </c>
      <c r="AS33" s="1" t="s">
        <v>62</v>
      </c>
      <c r="AT33" s="1" t="s">
        <v>849</v>
      </c>
      <c r="AU33" s="1" t="str">
        <f>HYPERLINK("http://dx.doi.org/10.1002/uog.23616","http://dx.doi.org/10.1002/uog.23616")</f>
        <v>http://dx.doi.org/10.1002/uog.23616</v>
      </c>
      <c r="AV33" s="1" t="s">
        <v>850</v>
      </c>
      <c r="AW33" s="1">
        <v>11</v>
      </c>
      <c r="AX33" s="1" t="s">
        <v>851</v>
      </c>
      <c r="AY33" s="1" t="s">
        <v>90</v>
      </c>
      <c r="AZ33" s="1" t="s">
        <v>851</v>
      </c>
      <c r="BA33" s="1" t="s">
        <v>852</v>
      </c>
      <c r="BB33" s="1">
        <v>33734522</v>
      </c>
      <c r="BC33" s="1" t="s">
        <v>147</v>
      </c>
      <c r="BD33" s="1" t="s">
        <v>92</v>
      </c>
      <c r="BE33" s="1" t="s">
        <v>93</v>
      </c>
      <c r="BF33" s="1" t="s">
        <v>94</v>
      </c>
      <c r="BG33" s="1" t="s">
        <v>853</v>
      </c>
      <c r="BH33" s="1" t="str">
        <f>HYPERLINK("https%3A%2F%2Fwww.webofscience.com%2Fwos%2Fwoscc%2Ffull-record%2FWOS:000630044400001","View Full Record in Web of Science")</f>
        <v>View Full Record in Web of Science</v>
      </c>
    </row>
    <row r="34" s="1" customFormat="1" ht="12.5" spans="1:60">
      <c r="A34" s="1" t="s">
        <v>60</v>
      </c>
      <c r="B34" s="1" t="s">
        <v>854</v>
      </c>
      <c r="C34" s="1" t="s">
        <v>62</v>
      </c>
      <c r="D34" s="1" t="s">
        <v>855</v>
      </c>
      <c r="E34" s="1" t="s">
        <v>62</v>
      </c>
      <c r="F34" s="1" t="s">
        <v>856</v>
      </c>
      <c r="G34" s="1" t="s">
        <v>857</v>
      </c>
      <c r="H34" s="1" t="s">
        <v>62</v>
      </c>
      <c r="I34" s="1" t="s">
        <v>66</v>
      </c>
      <c r="J34" s="1" t="s">
        <v>67</v>
      </c>
      <c r="K34" s="1" t="s">
        <v>858</v>
      </c>
      <c r="L34" s="1" t="s">
        <v>859</v>
      </c>
      <c r="M34" s="1" t="s">
        <v>860</v>
      </c>
      <c r="N34" s="1" t="s">
        <v>861</v>
      </c>
      <c r="O34" s="1" t="s">
        <v>862</v>
      </c>
      <c r="P34" s="1" t="s">
        <v>863</v>
      </c>
      <c r="Q34" s="1" t="s">
        <v>864</v>
      </c>
      <c r="R34" s="1" t="s">
        <v>865</v>
      </c>
      <c r="S34" s="1" t="s">
        <v>866</v>
      </c>
      <c r="T34" s="1" t="s">
        <v>62</v>
      </c>
      <c r="U34" s="1" t="s">
        <v>62</v>
      </c>
      <c r="V34" s="1" t="s">
        <v>62</v>
      </c>
      <c r="W34" s="1">
        <v>162</v>
      </c>
      <c r="X34" s="1">
        <v>55</v>
      </c>
      <c r="Y34" s="1">
        <v>58</v>
      </c>
      <c r="Z34" s="1">
        <v>6</v>
      </c>
      <c r="AA34" s="1">
        <v>26</v>
      </c>
      <c r="AB34" s="1" t="s">
        <v>218</v>
      </c>
      <c r="AC34" s="1" t="s">
        <v>219</v>
      </c>
      <c r="AD34" s="1" t="s">
        <v>220</v>
      </c>
      <c r="AE34" s="1" t="s">
        <v>867</v>
      </c>
      <c r="AF34" s="1" t="s">
        <v>868</v>
      </c>
      <c r="AG34" s="1" t="s">
        <v>62</v>
      </c>
      <c r="AH34" s="1" t="s">
        <v>869</v>
      </c>
      <c r="AI34" s="1" t="s">
        <v>870</v>
      </c>
      <c r="AJ34" s="1" t="s">
        <v>87</v>
      </c>
      <c r="AK34" s="1">
        <v>2021</v>
      </c>
      <c r="AL34" s="1">
        <v>290</v>
      </c>
      <c r="AM34" s="1">
        <v>4</v>
      </c>
      <c r="AN34" s="1" t="s">
        <v>62</v>
      </c>
      <c r="AO34" s="1" t="s">
        <v>62</v>
      </c>
      <c r="AP34" s="1" t="s">
        <v>62</v>
      </c>
      <c r="AQ34" s="1">
        <v>826</v>
      </c>
      <c r="AR34" s="1">
        <v>854</v>
      </c>
      <c r="AS34" s="1" t="s">
        <v>62</v>
      </c>
      <c r="AT34" s="1" t="s">
        <v>871</v>
      </c>
      <c r="AU34" s="1" t="str">
        <f>HYPERLINK("http://dx.doi.org/10.1111/joim.13279","http://dx.doi.org/10.1111/joim.13279")</f>
        <v>http://dx.doi.org/10.1111/joim.13279</v>
      </c>
      <c r="AV34" s="1" t="s">
        <v>872</v>
      </c>
      <c r="AW34" s="1">
        <v>29</v>
      </c>
      <c r="AX34" s="1" t="s">
        <v>357</v>
      </c>
      <c r="AY34" s="1" t="s">
        <v>173</v>
      </c>
      <c r="AZ34" s="1" t="s">
        <v>358</v>
      </c>
      <c r="BA34" s="1" t="s">
        <v>873</v>
      </c>
      <c r="BB34" s="1">
        <v>33660358</v>
      </c>
      <c r="BC34" s="1" t="s">
        <v>147</v>
      </c>
      <c r="BD34" s="1" t="s">
        <v>92</v>
      </c>
      <c r="BE34" s="1" t="s">
        <v>93</v>
      </c>
      <c r="BF34" s="1" t="s">
        <v>94</v>
      </c>
      <c r="BG34" s="1" t="s">
        <v>874</v>
      </c>
      <c r="BH34" s="1" t="str">
        <f>HYPERLINK("https%3A%2F%2Fwww.webofscience.com%2Fwos%2Fwoscc%2Ffull-record%2FWOS:000637012900001","View Full Record in Web of Science")</f>
        <v>View Full Record in Web of Science</v>
      </c>
    </row>
    <row r="35" s="1" customFormat="1" ht="12.5" spans="1:60">
      <c r="A35" s="1" t="s">
        <v>60</v>
      </c>
      <c r="B35" s="1" t="s">
        <v>875</v>
      </c>
      <c r="C35" s="1" t="s">
        <v>62</v>
      </c>
      <c r="D35" s="1" t="s">
        <v>876</v>
      </c>
      <c r="E35" s="1" t="s">
        <v>62</v>
      </c>
      <c r="F35" s="1" t="s">
        <v>877</v>
      </c>
      <c r="G35" s="1" t="s">
        <v>878</v>
      </c>
      <c r="H35" s="1" t="s">
        <v>62</v>
      </c>
      <c r="I35" s="1" t="s">
        <v>66</v>
      </c>
      <c r="J35" s="1" t="s">
        <v>128</v>
      </c>
      <c r="K35" s="1" t="s">
        <v>62</v>
      </c>
      <c r="L35" s="1" t="s">
        <v>879</v>
      </c>
      <c r="M35" s="1" t="s">
        <v>880</v>
      </c>
      <c r="N35" s="1" t="s">
        <v>881</v>
      </c>
      <c r="O35" s="1" t="s">
        <v>882</v>
      </c>
      <c r="P35" s="1" t="s">
        <v>883</v>
      </c>
      <c r="Q35" s="1" t="s">
        <v>884</v>
      </c>
      <c r="R35" s="1" t="s">
        <v>885</v>
      </c>
      <c r="S35" s="1" t="s">
        <v>886</v>
      </c>
      <c r="T35" s="1" t="s">
        <v>62</v>
      </c>
      <c r="U35" s="1" t="s">
        <v>62</v>
      </c>
      <c r="V35" s="1" t="s">
        <v>62</v>
      </c>
      <c r="W35" s="1">
        <v>33</v>
      </c>
      <c r="X35" s="1">
        <v>23</v>
      </c>
      <c r="Y35" s="1">
        <v>23</v>
      </c>
      <c r="Z35" s="1">
        <v>8</v>
      </c>
      <c r="AA35" s="1">
        <v>12</v>
      </c>
      <c r="AB35" s="1" t="s">
        <v>887</v>
      </c>
      <c r="AC35" s="1" t="s">
        <v>81</v>
      </c>
      <c r="AD35" s="1" t="s">
        <v>888</v>
      </c>
      <c r="AE35" s="1" t="s">
        <v>889</v>
      </c>
      <c r="AF35" s="1" t="s">
        <v>62</v>
      </c>
      <c r="AG35" s="1" t="s">
        <v>62</v>
      </c>
      <c r="AH35" s="1" t="s">
        <v>890</v>
      </c>
      <c r="AI35" s="1" t="s">
        <v>891</v>
      </c>
      <c r="AJ35" s="1" t="s">
        <v>170</v>
      </c>
      <c r="AK35" s="1">
        <v>2022</v>
      </c>
      <c r="AL35" s="1">
        <v>10</v>
      </c>
      <c r="AM35" s="1">
        <v>7</v>
      </c>
      <c r="AN35" s="1" t="s">
        <v>62</v>
      </c>
      <c r="AO35" s="1" t="s">
        <v>62</v>
      </c>
      <c r="AP35" s="1" t="s">
        <v>62</v>
      </c>
      <c r="AQ35" s="1" t="s">
        <v>892</v>
      </c>
      <c r="AR35" s="1" t="s">
        <v>893</v>
      </c>
      <c r="AS35" s="1" t="s">
        <v>62</v>
      </c>
      <c r="AT35" s="1" t="s">
        <v>894</v>
      </c>
      <c r="AU35" s="1" t="str">
        <f>HYPERLINK("http://dx.doi.org/10.1016/S2214-109X(22)00213-3","http://dx.doi.org/10.1016/S2214-109X(22)00213-3")</f>
        <v>http://dx.doi.org/10.1016/S2214-109X(22)00213-3</v>
      </c>
      <c r="AV35" s="1" t="s">
        <v>895</v>
      </c>
      <c r="AW35" s="1">
        <v>5</v>
      </c>
      <c r="AX35" s="1" t="s">
        <v>334</v>
      </c>
      <c r="AY35" s="1" t="s">
        <v>173</v>
      </c>
      <c r="AZ35" s="1" t="s">
        <v>334</v>
      </c>
      <c r="BA35" s="1" t="s">
        <v>896</v>
      </c>
      <c r="BB35" s="1">
        <v>35617975</v>
      </c>
      <c r="BC35" s="1" t="s">
        <v>897</v>
      </c>
      <c r="BD35" s="1" t="s">
        <v>92</v>
      </c>
      <c r="BE35" s="1" t="s">
        <v>93</v>
      </c>
      <c r="BF35" s="1" t="s">
        <v>94</v>
      </c>
      <c r="BG35" s="1" t="s">
        <v>898</v>
      </c>
      <c r="BH35" s="1" t="str">
        <f>HYPERLINK("https%3A%2F%2Fwww.webofscience.com%2Fwos%2Fwoscc%2Ffull-record%2FWOS:000835720300030","View Full Record in Web of Science")</f>
        <v>View Full Record in Web of Science</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ring</dc:creator>
  <cp:lastModifiedBy>ring ✨</cp:lastModifiedBy>
  <dcterms:created xsi:type="dcterms:W3CDTF">2023-08-22T02:51:00Z</dcterms:created>
  <dcterms:modified xsi:type="dcterms:W3CDTF">2023-08-22T07:51:16Z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B77E96E53E2B475C98A6DA44DF2D76C6_11</vt:lpwstr>
  </property>
  <property fmtid="{D5CDD505-2E9C-101B-9397-08002B2CF9AE}" pid="3" name="KSOProductBuildVer">
    <vt:lpwstr>2052-11.1.0.14309</vt:lpwstr>
  </property>
</Properties>
</file>