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xh1224\Downloads\"/>
    </mc:Choice>
  </mc:AlternateContent>
  <xr:revisionPtr revIDLastSave="0" documentId="8_{1CEFA743-A906-48A7-BF74-BDC38116A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wth curve with CFU" sheetId="1" r:id="rId1"/>
    <sheet name="HT-29 adhesion, and invasion" sheetId="7" r:id="rId2"/>
    <sheet name="THP-1 adhesion, and invasion " sheetId="8" r:id="rId3"/>
  </sheets>
  <externalReferences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8" l="1"/>
  <c r="F101" i="8"/>
  <c r="E101" i="8"/>
  <c r="D101" i="8"/>
  <c r="C92" i="8"/>
  <c r="A92" i="8"/>
  <c r="K92" i="8" s="1"/>
  <c r="A91" i="8"/>
  <c r="K91" i="8" s="1"/>
  <c r="C90" i="8"/>
  <c r="A90" i="8"/>
  <c r="K90" i="8" s="1"/>
  <c r="F86" i="8"/>
  <c r="F85" i="8"/>
  <c r="F84" i="8"/>
  <c r="G83" i="8"/>
  <c r="G78" i="8"/>
  <c r="G77" i="8"/>
  <c r="C91" i="8" s="1"/>
  <c r="G76" i="8"/>
  <c r="A70" i="8"/>
  <c r="K70" i="8" s="1"/>
  <c r="K69" i="8"/>
  <c r="F69" i="8"/>
  <c r="L69" i="8" s="1"/>
  <c r="F111" i="8" s="1"/>
  <c r="A69" i="8"/>
  <c r="C68" i="8"/>
  <c r="A68" i="8"/>
  <c r="K68" i="8" s="1"/>
  <c r="F64" i="8"/>
  <c r="F102" i="8" s="1"/>
  <c r="F63" i="8"/>
  <c r="F62" i="8"/>
  <c r="G61" i="8"/>
  <c r="G56" i="8"/>
  <c r="C70" i="8" s="1"/>
  <c r="G55" i="8"/>
  <c r="C69" i="8" s="1"/>
  <c r="G54" i="8"/>
  <c r="C47" i="8"/>
  <c r="F46" i="8"/>
  <c r="C46" i="8"/>
  <c r="L46" i="8" s="1"/>
  <c r="E111" i="8" s="1"/>
  <c r="A46" i="8"/>
  <c r="K46" i="8" s="1"/>
  <c r="F41" i="8"/>
  <c r="E102" i="8" s="1"/>
  <c r="A41" i="8"/>
  <c r="A47" i="8" s="1"/>
  <c r="K47" i="8" s="1"/>
  <c r="F40" i="8"/>
  <c r="A40" i="8"/>
  <c r="F39" i="8"/>
  <c r="A39" i="8"/>
  <c r="A45" i="8" s="1"/>
  <c r="K45" i="8" s="1"/>
  <c r="G38" i="8"/>
  <c r="F38" i="8"/>
  <c r="G33" i="8"/>
  <c r="G32" i="8"/>
  <c r="G31" i="8"/>
  <c r="C45" i="8" s="1"/>
  <c r="F26" i="8"/>
  <c r="F25" i="8"/>
  <c r="C25" i="8"/>
  <c r="K25" i="8" s="1"/>
  <c r="D111" i="8" s="1"/>
  <c r="F24" i="8"/>
  <c r="K24" i="8" s="1"/>
  <c r="D110" i="8" s="1"/>
  <c r="G19" i="8"/>
  <c r="F19" i="8"/>
  <c r="G18" i="8"/>
  <c r="F18" i="8"/>
  <c r="G17" i="8"/>
  <c r="F17" i="8"/>
  <c r="D100" i="8" s="1"/>
  <c r="G11" i="8"/>
  <c r="C26" i="8" s="1"/>
  <c r="K26" i="8" s="1"/>
  <c r="D112" i="8" s="1"/>
  <c r="G10" i="8"/>
  <c r="G9" i="8"/>
  <c r="C24" i="8" s="1"/>
  <c r="F111" i="7"/>
  <c r="E111" i="7"/>
  <c r="G102" i="7"/>
  <c r="F102" i="7"/>
  <c r="E102" i="7"/>
  <c r="F101" i="7"/>
  <c r="E101" i="7"/>
  <c r="G100" i="7"/>
  <c r="F100" i="7"/>
  <c r="E100" i="7"/>
  <c r="A92" i="7"/>
  <c r="K92" i="7" s="1"/>
  <c r="F91" i="7"/>
  <c r="A91" i="7"/>
  <c r="K91" i="7" s="1"/>
  <c r="A90" i="7"/>
  <c r="K90" i="7" s="1"/>
  <c r="F86" i="7"/>
  <c r="F92" i="7" s="1"/>
  <c r="F85" i="7"/>
  <c r="G101" i="7" s="1"/>
  <c r="F84" i="7"/>
  <c r="F90" i="7" s="1"/>
  <c r="G83" i="7"/>
  <c r="G78" i="7"/>
  <c r="C92" i="7" s="1"/>
  <c r="L92" i="7" s="1"/>
  <c r="G112" i="7" s="1"/>
  <c r="G77" i="7"/>
  <c r="C91" i="7" s="1"/>
  <c r="L91" i="7" s="1"/>
  <c r="G111" i="7" s="1"/>
  <c r="G76" i="7"/>
  <c r="C90" i="7" s="1"/>
  <c r="L90" i="7" s="1"/>
  <c r="G110" i="7" s="1"/>
  <c r="L70" i="7"/>
  <c r="F112" i="7" s="1"/>
  <c r="A70" i="7"/>
  <c r="K70" i="7" s="1"/>
  <c r="F69" i="7"/>
  <c r="A69" i="7"/>
  <c r="K69" i="7" s="1"/>
  <c r="K68" i="7"/>
  <c r="F68" i="7"/>
  <c r="A68" i="7"/>
  <c r="F64" i="7"/>
  <c r="F70" i="7" s="1"/>
  <c r="F63" i="7"/>
  <c r="F62" i="7"/>
  <c r="G61" i="7"/>
  <c r="G56" i="7"/>
  <c r="C70" i="7" s="1"/>
  <c r="G55" i="7"/>
  <c r="C69" i="7" s="1"/>
  <c r="L69" i="7" s="1"/>
  <c r="G54" i="7"/>
  <c r="C68" i="7" s="1"/>
  <c r="L68" i="7" s="1"/>
  <c r="F110" i="7" s="1"/>
  <c r="K47" i="7"/>
  <c r="F47" i="7"/>
  <c r="F46" i="7"/>
  <c r="A46" i="7"/>
  <c r="K46" i="7" s="1"/>
  <c r="F45" i="7"/>
  <c r="A45" i="7"/>
  <c r="K45" i="7" s="1"/>
  <c r="F41" i="7"/>
  <c r="A41" i="7"/>
  <c r="A47" i="7" s="1"/>
  <c r="F40" i="7"/>
  <c r="A40" i="7"/>
  <c r="F39" i="7"/>
  <c r="A39" i="7"/>
  <c r="G38" i="7"/>
  <c r="F38" i="7"/>
  <c r="G33" i="7"/>
  <c r="C47" i="7" s="1"/>
  <c r="G32" i="7"/>
  <c r="C46" i="7" s="1"/>
  <c r="L46" i="7" s="1"/>
  <c r="G31" i="7"/>
  <c r="C45" i="7" s="1"/>
  <c r="L45" i="7" s="1"/>
  <c r="E110" i="7" s="1"/>
  <c r="C25" i="7"/>
  <c r="F24" i="7"/>
  <c r="C24" i="7"/>
  <c r="K24" i="7" s="1"/>
  <c r="D110" i="7" s="1"/>
  <c r="G19" i="7"/>
  <c r="F19" i="7"/>
  <c r="D102" i="7" s="1"/>
  <c r="G18" i="7"/>
  <c r="F18" i="7"/>
  <c r="G17" i="7"/>
  <c r="F17" i="7"/>
  <c r="D100" i="7" s="1"/>
  <c r="G11" i="7"/>
  <c r="C26" i="7" s="1"/>
  <c r="G10" i="7"/>
  <c r="G9" i="7"/>
  <c r="L47" i="8" l="1"/>
  <c r="E112" i="8" s="1"/>
  <c r="M112" i="8" s="1"/>
  <c r="G124" i="8" s="1"/>
  <c r="L70" i="8"/>
  <c r="F112" i="8" s="1"/>
  <c r="L92" i="8"/>
  <c r="G112" i="8" s="1"/>
  <c r="F45" i="8"/>
  <c r="L45" i="8" s="1"/>
  <c r="E110" i="8" s="1"/>
  <c r="E100" i="8"/>
  <c r="F100" i="8"/>
  <c r="F68" i="8"/>
  <c r="L68" i="8" s="1"/>
  <c r="F110" i="8" s="1"/>
  <c r="G100" i="8"/>
  <c r="F90" i="8"/>
  <c r="L90" i="8" s="1"/>
  <c r="G110" i="8" s="1"/>
  <c r="M102" i="8"/>
  <c r="G125" i="8" s="1"/>
  <c r="F91" i="8"/>
  <c r="L91" i="8" s="1"/>
  <c r="G111" i="8" s="1"/>
  <c r="M111" i="8" s="1"/>
  <c r="F124" i="8" s="1"/>
  <c r="G101" i="8"/>
  <c r="G102" i="8"/>
  <c r="F92" i="8"/>
  <c r="F70" i="8"/>
  <c r="F47" i="8"/>
  <c r="H102" i="8"/>
  <c r="G121" i="8" s="1"/>
  <c r="H102" i="7"/>
  <c r="G121" i="7" s="1"/>
  <c r="M110" i="7"/>
  <c r="E124" i="7" s="1"/>
  <c r="I110" i="7"/>
  <c r="E120" i="7" s="1"/>
  <c r="H100" i="7"/>
  <c r="E121" i="7" s="1"/>
  <c r="L47" i="7"/>
  <c r="E112" i="7" s="1"/>
  <c r="F25" i="7"/>
  <c r="K25" i="7" s="1"/>
  <c r="D111" i="7" s="1"/>
  <c r="D101" i="7"/>
  <c r="F26" i="7"/>
  <c r="K26" i="7" s="1"/>
  <c r="D112" i="7" s="1"/>
  <c r="M110" i="8" l="1"/>
  <c r="E124" i="8" s="1"/>
  <c r="I110" i="8"/>
  <c r="E120" i="8" s="1"/>
  <c r="I111" i="8"/>
  <c r="F120" i="8" s="1"/>
  <c r="H100" i="8"/>
  <c r="E121" i="8" s="1"/>
  <c r="H101" i="8"/>
  <c r="F121" i="8" s="1"/>
  <c r="I112" i="8"/>
  <c r="G120" i="8" s="1"/>
  <c r="M111" i="7"/>
  <c r="F124" i="7" s="1"/>
  <c r="I111" i="7"/>
  <c r="F120" i="7" s="1"/>
  <c r="H101" i="7"/>
  <c r="F121" i="7" s="1"/>
  <c r="M100" i="7"/>
  <c r="E125" i="7" s="1"/>
  <c r="M112" i="7"/>
  <c r="G124" i="7" s="1"/>
  <c r="I112" i="7"/>
  <c r="G120" i="7" s="1"/>
  <c r="M102" i="7"/>
  <c r="G125" i="7" s="1"/>
  <c r="M100" i="8" l="1"/>
  <c r="E125" i="8" s="1"/>
  <c r="M101" i="8"/>
  <c r="F125" i="8" s="1"/>
  <c r="M101" i="7"/>
  <c r="F125" i="7" s="1"/>
  <c r="F12" i="1" l="1"/>
  <c r="F34" i="1"/>
  <c r="M28" i="1" s="1"/>
  <c r="F21" i="1"/>
  <c r="G20" i="1"/>
  <c r="G21" i="1"/>
  <c r="F19" i="1" l="1"/>
  <c r="F20" i="1"/>
  <c r="F26" i="1"/>
  <c r="F27" i="1"/>
  <c r="M27" i="1" s="1"/>
  <c r="F28" i="1"/>
  <c r="G14" i="1"/>
  <c r="N38" i="1" s="1"/>
  <c r="F14" i="1"/>
  <c r="N25" i="1" s="1"/>
  <c r="G13" i="1"/>
  <c r="M38" i="1" s="1"/>
  <c r="F13" i="1"/>
  <c r="M25" i="1" s="1"/>
  <c r="G12" i="1"/>
  <c r="G26" i="1" l="1"/>
  <c r="G27" i="1"/>
  <c r="M40" i="1" s="1"/>
  <c r="G28" i="1"/>
  <c r="N40" i="1" s="1"/>
  <c r="G33" i="1"/>
  <c r="G34" i="1"/>
  <c r="M41" i="1" s="1"/>
  <c r="G35" i="1"/>
  <c r="G19" i="1"/>
  <c r="F33" i="1"/>
  <c r="F35" i="1"/>
</calcChain>
</file>

<file path=xl/sharedStrings.xml><?xml version="1.0" encoding="utf-8"?>
<sst xmlns="http://schemas.openxmlformats.org/spreadsheetml/2006/main" count="352" uniqueCount="78">
  <si>
    <t xml:space="preserve"> </t>
  </si>
  <si>
    <t>16h</t>
  </si>
  <si>
    <t>Value</t>
  </si>
  <si>
    <t xml:space="preserve">Mean </t>
  </si>
  <si>
    <t>SD</t>
  </si>
  <si>
    <t>ST-ΔTolC</t>
  </si>
  <si>
    <t>ST-WT</t>
  </si>
  <si>
    <t>ST-∆TolC+</t>
  </si>
  <si>
    <t>24h</t>
  </si>
  <si>
    <t>Mean CFU readings</t>
  </si>
  <si>
    <t>Time  (Hrs)</t>
    <phoneticPr fontId="2" type="noConversion"/>
  </si>
  <si>
    <r>
      <t>ST-Δ</t>
    </r>
    <r>
      <rPr>
        <i/>
        <sz val="11"/>
        <color theme="1"/>
        <rFont val="Calibri"/>
        <family val="2"/>
      </rPr>
      <t>tolC</t>
    </r>
  </si>
  <si>
    <r>
      <t>ST-∆</t>
    </r>
    <r>
      <rPr>
        <i/>
        <sz val="11"/>
        <color theme="1"/>
        <rFont val="Calibri"/>
        <family val="2"/>
      </rPr>
      <t>tolC+</t>
    </r>
  </si>
  <si>
    <t>48h</t>
  </si>
  <si>
    <t>ST-∆tolC+</t>
  </si>
  <si>
    <t>72h</t>
  </si>
  <si>
    <r>
      <t>ST-∆</t>
    </r>
    <r>
      <rPr>
        <i/>
        <sz val="11"/>
        <color theme="1"/>
        <rFont val="Calibri"/>
        <family val="2"/>
      </rPr>
      <t>tolC</t>
    </r>
    <r>
      <rPr>
        <sz val="11"/>
        <color theme="1"/>
        <rFont val="Calibri"/>
        <family val="2"/>
      </rPr>
      <t>+</t>
    </r>
  </si>
  <si>
    <t xml:space="preserve">Adhesion Assay for THP- cell </t>
  </si>
  <si>
    <t xml:space="preserve">Asssociation aasay redding </t>
  </si>
  <si>
    <t xml:space="preserve">Mean of association </t>
  </si>
  <si>
    <t>WT</t>
  </si>
  <si>
    <t>∆tolC</t>
  </si>
  <si>
    <r>
      <rPr>
        <sz val="11"/>
        <color theme="1"/>
        <rFont val="Brush Script MT"/>
        <family val="4"/>
      </rPr>
      <t>∆</t>
    </r>
    <r>
      <rPr>
        <sz val="11"/>
        <color theme="1"/>
        <rFont val="Calibri"/>
        <family val="2"/>
        <scheme val="minor"/>
      </rPr>
      <t>tolC+</t>
    </r>
  </si>
  <si>
    <t>Mean</t>
  </si>
  <si>
    <t xml:space="preserve">Adhesion level reading </t>
  </si>
  <si>
    <t>∆tolC+</t>
  </si>
  <si>
    <t xml:space="preserve">Adhesion level reading and graph </t>
  </si>
  <si>
    <t xml:space="preserve">mean </t>
  </si>
  <si>
    <t>t-Test: Two-Sample Assuming Equal Variances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</si>
  <si>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</si>
  <si>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</si>
  <si>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</si>
  <si>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</si>
  <si>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</si>
  <si>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</si>
  <si>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</si>
  <si>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</si>
  <si>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</si>
  <si>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</si>
  <si>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Invasion mean of three independent experiment THP-1</t>
  </si>
  <si>
    <t xml:space="preserve">Invasion </t>
  </si>
  <si>
    <t>20-4-13</t>
  </si>
  <si>
    <t xml:space="preserve">EX-1 </t>
  </si>
  <si>
    <t xml:space="preserve">EX-2 </t>
  </si>
  <si>
    <t>Ex-3</t>
  </si>
  <si>
    <t>Ex-4</t>
  </si>
  <si>
    <t xml:space="preserve">mean of three independent experiment </t>
  </si>
  <si>
    <t xml:space="preserve">SD of three independent experiment </t>
  </si>
  <si>
    <t>Adhesion  mean of three independent experiment THP-1</t>
  </si>
  <si>
    <t xml:space="preserve">Adhesion </t>
  </si>
  <si>
    <t>28-6-13</t>
  </si>
  <si>
    <t>adhesion and invasion assay together graph THP-1 cell</t>
  </si>
  <si>
    <t>Level of adesion THP-1 2h    with invasion assay on 28-6-13</t>
  </si>
  <si>
    <t>Adhesion</t>
  </si>
  <si>
    <t xml:space="preserve">Student t test for Adesion assay </t>
  </si>
  <si>
    <t xml:space="preserve">t-test for invasion assay </t>
  </si>
  <si>
    <t xml:space="preserve">Adhesion Assay for HT-29 cell </t>
  </si>
  <si>
    <t>Invsion assay with HT-29, 2h    ex-1</t>
  </si>
  <si>
    <t xml:space="preserve">Level of addesion HT-29 cell 2h    with invasion assay </t>
  </si>
  <si>
    <t>Invasion mean of three independent experiment HT-29</t>
  </si>
  <si>
    <t>Adhesion  mean of three independent experiment HT-29</t>
  </si>
  <si>
    <t>EX-4</t>
  </si>
  <si>
    <t xml:space="preserve">Student t test for Adhesion assay </t>
  </si>
  <si>
    <t xml:space="preserve">Student t test for invasion assay </t>
  </si>
  <si>
    <t>Adhesion level   =   Mean CFU/ml  association --- Mean cfu/ml of invsion assay</t>
  </si>
  <si>
    <t>Asssociation aasay redding  EX-2</t>
  </si>
  <si>
    <t>Asssociation aasay redding  ex-3</t>
  </si>
  <si>
    <t>Asssociation aasay redding   ex-4</t>
  </si>
  <si>
    <t xml:space="preserve">Level of adesion THP-1 2h    with invasion assay on </t>
  </si>
  <si>
    <t xml:space="preserve">Level of addesion THP-1 cell 2h with invasion assay </t>
  </si>
  <si>
    <t>Invsion assay with THP-1, 2h      ex-1</t>
  </si>
  <si>
    <t>Asssociation aasay redding   ex-3</t>
  </si>
  <si>
    <t>Level of adhesion THP-1 cell 2h    with invasion assay on  ex-2</t>
  </si>
  <si>
    <t xml:space="preserve">Level of adhesion THP-1 cell 2h    with invasion assay </t>
  </si>
  <si>
    <t>Level of adhesion THP-1 cell 2h    with invasion assay on  ex-4</t>
  </si>
  <si>
    <t>Level of adhesion HT-29 cell 2h    with invasion assay on  ex-2</t>
  </si>
  <si>
    <t xml:space="preserve">Level of adhesion HT-29 cell 2h    with invasion assay </t>
  </si>
  <si>
    <t>Adhesion and invasion assay together graph HT-29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</si>
</sst>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"/>
    <numFmt numFmtId="166" formatCode="0.000E+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Brush Script MT"/>
      <family val="4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11" fontId="0" fillId="0" borderId="0" xfId="0" applyNumberFormat="1"/>
    <xf numFmtId="2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 applyAlignment="1">
      <alignment horizontal="left"/>
    </xf>
    <xf numFmtId="9" fontId="0" fillId="0" borderId="0" xfId="2" applyFont="1"/>
    <xf numFmtId="9" fontId="0" fillId="0" borderId="0" xfId="2" applyFont="1" applyAlignment="1">
      <alignment horizontal="left"/>
    </xf>
    <xf numFmtId="0" fontId="10" fillId="0" borderId="0" xfId="0" applyFont="1" applyAlignment="1">
      <alignment horizontal="left" indent="13"/>
    </xf>
    <xf numFmtId="9" fontId="0" fillId="0" borderId="0" xfId="0" applyNumberFormat="1"/>
    <xf numFmtId="0" fontId="4" fillId="0" borderId="0" xfId="0" applyFont="1" applyAlignment="1">
      <alignment horizontal="center"/>
    </xf>
    <xf numFmtId="14" fontId="0" fillId="0" borderId="0" xfId="0" applyNumberFormat="1"/>
    <xf numFmtId="0" fontId="0" fillId="0" borderId="0" xfId="2" applyNumberFormat="1" applyFont="1"/>
    <xf numFmtId="0" fontId="11" fillId="0" borderId="0" xfId="0" applyFont="1"/>
    <xf numFmtId="0" fontId="12" fillId="0" borderId="0" xfId="0" applyFont="1"/>
    <xf numFmtId="10" fontId="11" fillId="0" borderId="0" xfId="0" applyNumberFormat="1" applyFont="1"/>
    <xf numFmtId="9" fontId="11" fillId="0" borderId="0" xfId="0" applyNumberFormat="1" applyFont="1"/>
    <xf numFmtId="164" fontId="11" fillId="0" borderId="0" xfId="0" applyNumberFormat="1" applyFont="1"/>
    <xf numFmtId="165" fontId="0" fillId="0" borderId="0" xfId="0" applyNumberFormat="1"/>
    <xf numFmtId="10" fontId="0" fillId="0" borderId="0" xfId="0" applyNumberFormat="1"/>
    <xf numFmtId="166" fontId="0" fillId="0" borderId="0" xfId="0" applyNumberFormat="1"/>
    <xf numFmtId="11" fontId="4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1" fontId="13" fillId="0" borderId="0" xfId="0" applyNumberFormat="1" applyFont="1"/>
    <xf numFmtId="0" fontId="0" fillId="0" borderId="1" xfId="0" applyBorder="1" applyAlignment="1">
      <alignment horizontal="center" vertical="center"/>
    </xf>
    <xf numFmtId="0" fontId="15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 curve</a:t>
            </a:r>
            <a:r>
              <a:rPr lang="en-US" i="1"/>
              <a:t> tolC</a:t>
            </a:r>
            <a:r>
              <a:rPr lang="en-US" i="1" baseline="0"/>
              <a:t> </a:t>
            </a:r>
            <a:r>
              <a:rPr lang="en-US"/>
              <a:t>mutnat strains at 37˚C</a:t>
            </a:r>
          </a:p>
        </c:rich>
      </c:tx>
      <c:layout>
        <c:manualLayout>
          <c:xMode val="edge"/>
          <c:yMode val="edge"/>
          <c:x val="0.19950377562028049"/>
          <c:y val="2.178649237472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'Growth curve with CFU'!$K$23</c:f>
              <c:strCache>
                <c:ptCount val="1"/>
                <c:pt idx="0">
                  <c:v>ST-ΔtolC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 curve with CFU'!$K$37:$K$41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34641016.151377544</c:v>
                  </c:pt>
                  <c:pt idx="2">
                    <c:v>92376043.070340127</c:v>
                  </c:pt>
                  <c:pt idx="3">
                    <c:v>80829037.686547607</c:v>
                  </c:pt>
                  <c:pt idx="4">
                    <c:v>34641016.151377544</c:v>
                  </c:pt>
                </c:numCache>
              </c:numRef>
            </c:plus>
            <c:minus>
              <c:numRef>
                <c:f>'Growth curve with CFU'!$K$37:$K$41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34641016.151377544</c:v>
                  </c:pt>
                  <c:pt idx="2">
                    <c:v>92376043.070340127</c:v>
                  </c:pt>
                  <c:pt idx="3">
                    <c:v>80829037.686547607</c:v>
                  </c:pt>
                  <c:pt idx="4">
                    <c:v>34641016.151377544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'Growth curve with CFU'!$J$24:$J$28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cat>
          <c:val>
            <c:numRef>
              <c:f>'Growth curve with CFU'!$K$24:$K$28</c:f>
              <c:numCache>
                <c:formatCode>0.00E+00</c:formatCode>
                <c:ptCount val="5"/>
                <c:pt idx="0">
                  <c:v>0</c:v>
                </c:pt>
                <c:pt idx="1">
                  <c:v>1330000000</c:v>
                </c:pt>
                <c:pt idx="2">
                  <c:v>1420000000</c:v>
                </c:pt>
                <c:pt idx="3">
                  <c:v>1070000000</c:v>
                </c:pt>
                <c:pt idx="4">
                  <c:v>430000000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D-46A1-B11B-B243FD249B70}"/>
            </c:ext>
          </c:extLst>
        </c:ser>
        <c:ser>
          <c:idx val="1"/>
          <c:order val="1"/>
          <c:tx>
            <c:strRef>
              <c:f>'Growth curve with CFU'!$L$23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 curve with CFU'!$L$37:$L$41</c:f>
                <c:numCache>
                  <c:formatCode>General</c:formatCode>
                  <c:ptCount val="5"/>
                </c:numCache>
              </c:numRef>
            </c:plus>
            <c:minus>
              <c:numRef>
                <c:f>'Growth curve with CFU'!$L$37:$L$41</c:f>
                <c:numCache>
                  <c:formatCode>General</c:formatCode>
                  <c:ptCount val="5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'Growth curve with CFU'!$J$24:$J$28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cat>
          <c:val>
            <c:numRef>
              <c:f>'Growth curve with CFU'!$L$24:$L$28</c:f>
              <c:numCache>
                <c:formatCode>0.00E+00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D-46A1-B11B-B243FD249B70}"/>
            </c:ext>
          </c:extLst>
        </c:ser>
        <c:ser>
          <c:idx val="2"/>
          <c:order val="2"/>
          <c:tx>
            <c:strRef>
              <c:f>'Growth curve with CFU'!$M$23</c:f>
              <c:strCache>
                <c:ptCount val="1"/>
                <c:pt idx="0">
                  <c:v>ST-WT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 curve with CFU'!$M$37:$M$41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50000000</c:v>
                  </c:pt>
                  <c:pt idx="2">
                    <c:v>115470053.83792515</c:v>
                  </c:pt>
                  <c:pt idx="3">
                    <c:v>294392028.87759489</c:v>
                  </c:pt>
                  <c:pt idx="4">
                    <c:v>310912635.10296053</c:v>
                  </c:pt>
                </c:numCache>
              </c:numRef>
            </c:plus>
            <c:minus>
              <c:numRef>
                <c:f>'Growth curve with CFU'!$M$37:$M$41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50000000</c:v>
                  </c:pt>
                  <c:pt idx="2">
                    <c:v>115470053.83792515</c:v>
                  </c:pt>
                  <c:pt idx="3">
                    <c:v>294392028.87759489</c:v>
                  </c:pt>
                  <c:pt idx="4">
                    <c:v>310912635.10296053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'Growth curve with CFU'!$J$24:$J$28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cat>
          <c:val>
            <c:numRef>
              <c:f>'Growth curve with CFU'!$M$24:$M$28</c:f>
              <c:numCache>
                <c:formatCode>0.00E+00</c:formatCode>
                <c:ptCount val="5"/>
                <c:pt idx="0">
                  <c:v>0</c:v>
                </c:pt>
                <c:pt idx="1">
                  <c:v>1975000000</c:v>
                </c:pt>
                <c:pt idx="2">
                  <c:v>2300000000</c:v>
                </c:pt>
                <c:pt idx="3">
                  <c:v>2500000000</c:v>
                </c:pt>
                <c:pt idx="4">
                  <c:v>2550000000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D-46A1-B11B-B243FD249B70}"/>
            </c:ext>
          </c:extLst>
        </c:ser>
        <c:ser>
          <c:idx val="3"/>
          <c:order val="3"/>
          <c:tx>
            <c:strRef>
              <c:f>'Growth curve with CFU'!$N$23</c:f>
              <c:strCache>
                <c:ptCount val="1"/>
                <c:pt idx="0">
                  <c:v>ST-∆tolC+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'Growth curve with CFU'!$N$37:$N$41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141421356.23730952</c:v>
                  </c:pt>
                  <c:pt idx="2">
                    <c:v>50000000</c:v>
                  </c:pt>
                  <c:pt idx="3">
                    <c:v>287228132.32690144</c:v>
                  </c:pt>
                  <c:pt idx="4">
                    <c:v>250000000</c:v>
                  </c:pt>
                </c:numCache>
              </c:numRef>
            </c:plus>
            <c:minus>
              <c:numRef>
                <c:f>'Growth curve with CFU'!$N$37:$N$41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141421356.23730952</c:v>
                  </c:pt>
                  <c:pt idx="2">
                    <c:v>50000000</c:v>
                  </c:pt>
                  <c:pt idx="3">
                    <c:v>287228132.32690144</c:v>
                  </c:pt>
                  <c:pt idx="4">
                    <c:v>250000000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'Growth curve with CFU'!$J$24:$J$28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72</c:v>
                </c:pt>
              </c:numCache>
            </c:numRef>
          </c:cat>
          <c:val>
            <c:numRef>
              <c:f>'Growth curve with CFU'!$N$24:$N$28</c:f>
              <c:numCache>
                <c:formatCode>0.00E+00</c:formatCode>
                <c:ptCount val="5"/>
                <c:pt idx="0">
                  <c:v>0</c:v>
                </c:pt>
                <c:pt idx="1">
                  <c:v>2300000000</c:v>
                </c:pt>
                <c:pt idx="2">
                  <c:v>2375000000</c:v>
                </c:pt>
                <c:pt idx="3">
                  <c:v>2475000000</c:v>
                </c:pt>
                <c:pt idx="4">
                  <c:v>2625000000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D-46A1-B11B-B243FD249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60760"/>
        <c:axId val="557760104"/>
      </c:lineChart>
      <c:catAx>
        <c:axId val="557760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760104"/>
        <c:crosses val="autoZero"/>
        <c:auto val="1"/>
        <c:lblAlgn val="ctr"/>
        <c:lblOffset val="100"/>
        <c:noMultiLvlLbl val="0"/>
      </c:catAx>
      <c:valAx>
        <c:axId val="55776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CFU/mL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76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11111111111112"/>
          <c:y val="7.1829405162738502E-2"/>
          <c:w val="0.63380686789151364"/>
          <c:h val="0.75771043771043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[1]Sheet7!$C$120:$D$120</c:f>
              <c:strCache>
                <c:ptCount val="1"/>
                <c:pt idx="0">
                  <c:v>Adhesion</c:v>
                </c:pt>
              </c:strCache>
            </c:strRef>
          </c:tx>
          <c:spPr>
            <a:noFill/>
            <a:ln w="15875">
              <a:solidFill>
                <a:sysClr val="windowText" lastClr="000000">
                  <a:alpha val="80000"/>
                </a:sysClr>
              </a:solidFill>
              <a:round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[1]Sheet7!$E$124:$G$124</c:f>
                <c:numCache>
                  <c:formatCode>General</c:formatCode>
                  <c:ptCount val="3"/>
                  <c:pt idx="0">
                    <c:v>36012.954202208537</c:v>
                  </c:pt>
                  <c:pt idx="1">
                    <c:v>24135.454940505777</c:v>
                  </c:pt>
                  <c:pt idx="2">
                    <c:v>66398.767279944906</c:v>
                  </c:pt>
                </c:numCache>
              </c:numRef>
            </c:plus>
            <c:minus>
              <c:numRef>
                <c:f>[1]Sheet7!$E$124:$G$124</c:f>
                <c:numCache>
                  <c:formatCode>General</c:formatCode>
                  <c:ptCount val="3"/>
                  <c:pt idx="0">
                    <c:v>36012.954202208537</c:v>
                  </c:pt>
                  <c:pt idx="1">
                    <c:v>24135.454940505777</c:v>
                  </c:pt>
                  <c:pt idx="2">
                    <c:v>66398.767279944906</c:v>
                  </c:pt>
                </c:numCache>
              </c:numRef>
            </c:minus>
          </c:errBars>
          <c:cat>
            <c:strRef>
              <c:f>[1]Sheet7!$E$119:$H$119</c:f>
              <c:strCache>
                <c:ptCount val="4"/>
                <c:pt idx="0">
                  <c:v>ST-WT</c:v>
                </c:pt>
                <c:pt idx="1">
                  <c:v>ST-ΔTolC</c:v>
                </c:pt>
                <c:pt idx="2">
                  <c:v>ST-∆tolC+</c:v>
                </c:pt>
              </c:strCache>
            </c:strRef>
          </c:cat>
          <c:val>
            <c:numRef>
              <c:f>[1]Sheet7!$E$120:$H$120</c:f>
              <c:numCache>
                <c:formatCode>General</c:formatCode>
                <c:ptCount val="4"/>
                <c:pt idx="0">
                  <c:v>1019375</c:v>
                </c:pt>
                <c:pt idx="1">
                  <c:v>470516.66666666669</c:v>
                </c:pt>
                <c:pt idx="2">
                  <c:v>1368333.3333333335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B-4E75-B85B-40343C76B495}"/>
            </c:ext>
          </c:extLst>
        </c:ser>
        <c:ser>
          <c:idx val="1"/>
          <c:order val="1"/>
          <c:tx>
            <c:strRef>
              <c:f>[1]Sheet7!$C$121:$D$121</c:f>
              <c:strCache>
                <c:ptCount val="1"/>
                <c:pt idx="0">
                  <c:v>Invasion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>
                  <a:alpha val="90000"/>
                </a:sysClr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[1]Sheet7!$E$125:$G$125</c:f>
                <c:numCache>
                  <c:formatCode>General</c:formatCode>
                  <c:ptCount val="3"/>
                  <c:pt idx="0">
                    <c:v>48612.698386784272</c:v>
                  </c:pt>
                  <c:pt idx="1">
                    <c:v>23.570226039551592</c:v>
                  </c:pt>
                  <c:pt idx="2">
                    <c:v>51044.642770378487</c:v>
                  </c:pt>
                </c:numCache>
              </c:numRef>
            </c:plus>
            <c:minus>
              <c:numRef>
                <c:f>[1]Sheet7!$E$125:$G$125</c:f>
                <c:numCache>
                  <c:formatCode>General</c:formatCode>
                  <c:ptCount val="3"/>
                  <c:pt idx="0">
                    <c:v>48612.698386784272</c:v>
                  </c:pt>
                  <c:pt idx="1">
                    <c:v>23.570226039551592</c:v>
                  </c:pt>
                  <c:pt idx="2">
                    <c:v>51044.642770378487</c:v>
                  </c:pt>
                </c:numCache>
              </c:numRef>
            </c:minus>
          </c:errBars>
          <c:cat>
            <c:strRef>
              <c:f>[1]Sheet7!$E$119:$H$119</c:f>
              <c:strCache>
                <c:ptCount val="4"/>
                <c:pt idx="0">
                  <c:v>ST-WT</c:v>
                </c:pt>
                <c:pt idx="1">
                  <c:v>ST-ΔTolC</c:v>
                </c:pt>
                <c:pt idx="2">
                  <c:v>ST-∆tolC+</c:v>
                </c:pt>
              </c:strCache>
            </c:strRef>
          </c:cat>
          <c:val>
            <c:numRef>
              <c:f>[1]Sheet7!$E$121:$H$121</c:f>
              <c:numCache>
                <c:formatCode>General</c:formatCode>
                <c:ptCount val="4"/>
                <c:pt idx="0">
                  <c:v>417500</c:v>
                </c:pt>
                <c:pt idx="1">
                  <c:v>233.33333333333334</c:v>
                </c:pt>
                <c:pt idx="2">
                  <c:v>716666.66666666663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B-4E75-B85B-40343C76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48200"/>
        <c:axId val="172646240"/>
      </c:barChart>
      <c:catAx>
        <c:axId val="172648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646240"/>
        <c:crosses val="autoZero"/>
        <c:auto val="1"/>
        <c:lblAlgn val="ctr"/>
        <c:lblOffset val="100"/>
        <c:noMultiLvlLbl val="0"/>
      </c:catAx>
      <c:valAx>
        <c:axId val="1726462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CFU/ml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2648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rgbClr val="00B050"/>
          </a:solidFill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11111111111112"/>
          <c:y val="7.1829405162738502E-2"/>
          <c:w val="0.63380686789151364"/>
          <c:h val="0.75771043771043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[2]Sheet7!$C$120:$D$120</c:f>
              <c:strCache>
                <c:ptCount val="1"/>
                <c:pt idx="0">
                  <c:v>Adhesion</c:v>
                </c:pt>
              </c:strCache>
            </c:strRef>
          </c:tx>
          <c:spPr>
            <a:noFill/>
            <a:ln w="15875">
              <a:solidFill>
                <a:sysClr val="windowText" lastClr="000000">
                  <a:alpha val="80000"/>
                </a:sysClr>
              </a:solidFill>
              <a:round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[2]Sheet7!$E$124:$G$124</c:f>
                <c:numCache>
                  <c:formatCode>General</c:formatCode>
                  <c:ptCount val="3"/>
                  <c:pt idx="0">
                    <c:v>224953.69893972995</c:v>
                  </c:pt>
                  <c:pt idx="1">
                    <c:v>45464.901755823317</c:v>
                  </c:pt>
                  <c:pt idx="2">
                    <c:v>118669.31957084521</c:v>
                  </c:pt>
                </c:numCache>
              </c:numRef>
            </c:plus>
            <c:minus>
              <c:numRef>
                <c:f>[2]Sheet7!$E$124:$G$124</c:f>
                <c:numCache>
                  <c:formatCode>General</c:formatCode>
                  <c:ptCount val="3"/>
                  <c:pt idx="0">
                    <c:v>224953.69893972995</c:v>
                  </c:pt>
                  <c:pt idx="1">
                    <c:v>45464.901755823317</c:v>
                  </c:pt>
                  <c:pt idx="2">
                    <c:v>118669.31957084521</c:v>
                  </c:pt>
                </c:numCache>
              </c:numRef>
            </c:minus>
          </c:errBars>
          <c:cat>
            <c:strRef>
              <c:f>[2]Sheet7!$E$119:$H$119</c:f>
              <c:strCache>
                <c:ptCount val="4"/>
                <c:pt idx="0">
                  <c:v>ST-WT</c:v>
                </c:pt>
                <c:pt idx="1">
                  <c:v>ST-ΔTolC</c:v>
                </c:pt>
                <c:pt idx="2">
                  <c:v>ST-∆tolC+</c:v>
                </c:pt>
              </c:strCache>
            </c:strRef>
          </c:cat>
          <c:val>
            <c:numRef>
              <c:f>[2]Sheet7!$E$120:$H$120</c:f>
              <c:numCache>
                <c:formatCode>General</c:formatCode>
                <c:ptCount val="4"/>
                <c:pt idx="0">
                  <c:v>1737500</c:v>
                </c:pt>
                <c:pt idx="1">
                  <c:v>783812.50000000012</c:v>
                </c:pt>
                <c:pt idx="2">
                  <c:v>3247500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5-4CE7-81B6-64D7DD8863FE}"/>
            </c:ext>
          </c:extLst>
        </c:ser>
        <c:ser>
          <c:idx val="1"/>
          <c:order val="1"/>
          <c:tx>
            <c:strRef>
              <c:f>[2]Sheet7!$C$121:$D$121</c:f>
              <c:strCache>
                <c:ptCount val="1"/>
                <c:pt idx="0">
                  <c:v>Invasion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>
                  <a:alpha val="90000"/>
                </a:sysClr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[2]Sheet7!$E$125:$G$125</c:f>
                <c:numCache>
                  <c:formatCode>General</c:formatCode>
                  <c:ptCount val="3"/>
                  <c:pt idx="0">
                    <c:v>75622.417311270867</c:v>
                  </c:pt>
                  <c:pt idx="1">
                    <c:v>10433.320021290756</c:v>
                  </c:pt>
                  <c:pt idx="2">
                    <c:v>60461.190490723551</c:v>
                  </c:pt>
                </c:numCache>
              </c:numRef>
            </c:plus>
            <c:minus>
              <c:numRef>
                <c:f>[2]Sheet7!$E$125:$G$125</c:f>
                <c:numCache>
                  <c:formatCode>General</c:formatCode>
                  <c:ptCount val="3"/>
                  <c:pt idx="0">
                    <c:v>75622.417311270867</c:v>
                  </c:pt>
                  <c:pt idx="1">
                    <c:v>10433.320021290756</c:v>
                  </c:pt>
                  <c:pt idx="2">
                    <c:v>60461.190490723551</c:v>
                  </c:pt>
                </c:numCache>
              </c:numRef>
            </c:minus>
          </c:errBars>
          <c:cat>
            <c:strRef>
              <c:f>[2]Sheet7!$E$119:$H$119</c:f>
              <c:strCache>
                <c:ptCount val="4"/>
                <c:pt idx="0">
                  <c:v>ST-WT</c:v>
                </c:pt>
                <c:pt idx="1">
                  <c:v>ST-ΔTolC</c:v>
                </c:pt>
                <c:pt idx="2">
                  <c:v>ST-∆tolC+</c:v>
                </c:pt>
              </c:strCache>
            </c:strRef>
          </c:cat>
          <c:val>
            <c:numRef>
              <c:f>[2]Sheet7!$E$121:$H$121</c:f>
              <c:numCache>
                <c:formatCode>General</c:formatCode>
                <c:ptCount val="4"/>
                <c:pt idx="0">
                  <c:v>652500</c:v>
                </c:pt>
                <c:pt idx="1">
                  <c:v>140249.99999999997</c:v>
                </c:pt>
                <c:pt idx="2">
                  <c:v>1590000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5-4CE7-81B6-64D7DD88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62920"/>
        <c:axId val="226266448"/>
      </c:barChart>
      <c:catAx>
        <c:axId val="22626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266448"/>
        <c:crosses val="autoZero"/>
        <c:auto val="1"/>
        <c:lblAlgn val="ctr"/>
        <c:lblOffset val="100"/>
        <c:noMultiLvlLbl val="0"/>
      </c:catAx>
      <c:valAx>
        <c:axId val="2262664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CFU/ml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2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rgbClr val="00B050"/>
          </a:solidFill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11</xdr:row>
      <xdr:rowOff>38101</xdr:rowOff>
    </xdr:from>
    <xdr:to>
      <xdr:col>24</xdr:col>
      <xdr:colOff>295275</xdr:colOff>
      <xdr:row>26</xdr:row>
      <xdr:rowOff>95251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A84692-6996-4193-BF5A-951B62532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209549</xdr:colOff>
      <xdr:row>26</xdr:row>
      <xdr:rowOff>85724</xdr:rowOff>
    </xdr:from>
    <xdr:to>
      <xdr:col>26</xdr:col>
      <xdr:colOff>228600</xdr:colOff>
      <xdr:row>32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163741-A66E-C1C3-4D8A-C82301B69FB5}"/>
            </a:ext>
          </a:extLst>
        </xdr:cNvPr>
        <xdr:cNvSpPr txBox="1"/>
      </xdr:nvSpPr>
      <xdr:spPr>
        <a:xfrm>
          <a:off x="11934824" y="5038724"/>
          <a:ext cx="6934201" cy="1104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</a:t>
          </a:r>
          <a:r>
            <a:rPr lang="en-GB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Typhi strains ST-WT, ST-∆</a:t>
          </a:r>
          <a:r>
            <a:rPr lang="en-GB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tolC,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ST-∆</a:t>
          </a:r>
          <a:r>
            <a:rPr lang="en-GB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tolC+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were grown at 37 °C, and their CFU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was recorded for up to 72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hours.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viable cell count using two methods: Colony-forming unit (CFU) method and optical density (OD) analysis at 595 nm. Both methods gave consistent results for the growth pattern of live cells</a:t>
          </a:r>
          <a:endParaRPr lang="en-GB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113</xdr:row>
      <xdr:rowOff>66675</xdr:rowOff>
    </xdr:from>
    <xdr:to>
      <xdr:col>18</xdr:col>
      <xdr:colOff>304800</xdr:colOff>
      <xdr:row>128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7849E4-9634-472A-A8CD-CA82825CC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144</xdr:row>
      <xdr:rowOff>114299</xdr:rowOff>
    </xdr:from>
    <xdr:to>
      <xdr:col>13</xdr:col>
      <xdr:colOff>28575</xdr:colOff>
      <xdr:row>145</xdr:row>
      <xdr:rowOff>123824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D54E9C-84DB-4A71-B77B-D9A906B3EAE4}"/>
            </a:ext>
          </a:extLst>
        </xdr:cNvPr>
        <xdr:cNvSpPr txBox="1"/>
      </xdr:nvSpPr>
      <xdr:spPr>
        <a:xfrm>
          <a:off x="9963150" y="26739849"/>
          <a:ext cx="485775" cy="19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0">
              <a:latin typeface="Times New Roman" pitchFamily="18" charset="0"/>
              <a:cs typeface="Times New Roman" pitchFamily="18" charset="0"/>
            </a:rPr>
            <a:t>  </a:t>
          </a:r>
          <a:r>
            <a:rPr lang="en-US" sz="1100" b="0">
              <a:latin typeface="Times New Roman" pitchFamily="18" charset="0"/>
              <a:cs typeface="Times New Roman" pitchFamily="18" charset="0"/>
            </a:rPr>
            <a:t>*</a:t>
          </a:r>
        </a:p>
      </xdr:txBody>
    </xdr:sp>
    <xdr:clientData/>
  </xdr:twoCellAnchor>
  <xdr:twoCellAnchor>
    <xdr:from>
      <xdr:col>14</xdr:col>
      <xdr:colOff>304800</xdr:colOff>
      <xdr:row>141</xdr:row>
      <xdr:rowOff>66675</xdr:rowOff>
    </xdr:from>
    <xdr:to>
      <xdr:col>15</xdr:col>
      <xdr:colOff>171450</xdr:colOff>
      <xdr:row>142</xdr:row>
      <xdr:rowOff>47624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E87FFC7-9DAF-4B52-A3E3-EB4BCB7BBB59}"/>
            </a:ext>
          </a:extLst>
        </xdr:cNvPr>
        <xdr:cNvSpPr txBox="1"/>
      </xdr:nvSpPr>
      <xdr:spPr>
        <a:xfrm>
          <a:off x="11366500" y="26139775"/>
          <a:ext cx="476250" cy="16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11</xdr:col>
      <xdr:colOff>28575</xdr:colOff>
      <xdr:row>128</xdr:row>
      <xdr:rowOff>114300</xdr:rowOff>
    </xdr:from>
    <xdr:to>
      <xdr:col>20</xdr:col>
      <xdr:colOff>457199</xdr:colOff>
      <xdr:row>136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0506E2-6D15-4261-90B8-7EBAAACFF83B}"/>
            </a:ext>
          </a:extLst>
        </xdr:cNvPr>
        <xdr:cNvSpPr txBox="1"/>
      </xdr:nvSpPr>
      <xdr:spPr>
        <a:xfrm>
          <a:off x="8829675" y="24555450"/>
          <a:ext cx="5743574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 </a:t>
          </a:r>
          <a:r>
            <a:rPr lang="en-US" sz="1200" b="1"/>
            <a:t>Fig.1</a:t>
          </a:r>
          <a:r>
            <a:rPr lang="en-US" sz="1200" baseline="0"/>
            <a:t> </a:t>
          </a:r>
          <a:r>
            <a:rPr lang="en-US" sz="1200"/>
            <a:t> Deletion of </a:t>
          </a:r>
          <a:r>
            <a:rPr lang="en-US" sz="1200" i="1"/>
            <a:t>S</a:t>
          </a:r>
          <a:r>
            <a:rPr lang="en-US" sz="1200"/>
            <a:t>. Typhi </a:t>
          </a:r>
          <a:r>
            <a:rPr lang="en-US" sz="1200" i="1"/>
            <a:t>tolC </a:t>
          </a:r>
          <a:r>
            <a:rPr lang="en-US" sz="1200"/>
            <a:t>affects bacterial adhesion, and invasion to </a:t>
          </a:r>
          <a:r>
            <a:rPr lang="en-US" sz="1200" baseline="0"/>
            <a:t> HT-29</a:t>
          </a:r>
          <a:r>
            <a:rPr lang="en-US" sz="1200"/>
            <a:t> cells.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Evaluation of the adhesion and invasion activity of 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Typhi strains on HT-29 cells. Data are displayed as the mean of at least three separate experiments performed in triplicate ± standard deviation. Values returning a 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value of ≤0.001 from a student’s t-test comparing ST-∆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tolC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ST-∆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tolC+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strains to the ST-WT strain. The asterisks above the bars represent the significance of the t-test, ***&lt;0.001.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0.73542</cdr:x>
      <cdr:y>0.67677</cdr:y>
    </cdr:from>
    <cdr:to>
      <cdr:x>0.93542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62325" y="1971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0.58542</cdr:x>
      <cdr:y>0.59933</cdr:y>
    </cdr:from>
    <cdr:to>
      <cdr:x>0.64167</cdr:x>
      <cdr:y>0.66667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76525" y="1695450"/>
          <a:ext cx="257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0.58333</cdr:x>
      <cdr:y>0.05051</cdr:y>
    </cdr:from>
    <cdr:to>
      <cdr:x>0.7</cdr:x>
      <cdr:y>0.12458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7000" y="142876"/>
          <a:ext cx="533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***</a:t>
          </a:r>
        </a:p>
      </cdr:txBody>
    </cdr:sp>
  </cdr:relSizeAnchor>
  <cdr:relSizeAnchor xmlns:cdr="http://schemas.openxmlformats.org/drawingml/2006/chartDrawing">
    <cdr:from>
      <cdr:x>0.48125</cdr:x>
      <cdr:y>0.74074</cdr:y>
    </cdr:from>
    <cdr:to>
      <cdr:x>0.60417</cdr:x>
      <cdr:y>0.81481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200275" y="2095500"/>
          <a:ext cx="5619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 ***</a:t>
          </a:r>
        </a:p>
      </cdr:txBody>
    </cdr:sp>
  </cdr:relSizeAnchor>
  <cdr:relSizeAnchor xmlns:cdr="http://schemas.openxmlformats.org/drawingml/2006/chartDrawing">
    <cdr:from>
      <cdr:x>0.42292</cdr:x>
      <cdr:y>0.53535</cdr:y>
    </cdr:from>
    <cdr:to>
      <cdr:x>0.54167</cdr:x>
      <cdr:y>0.60269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33590" y="1514476"/>
          <a:ext cx="542925" cy="190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 ***</a:t>
          </a:r>
        </a:p>
      </cdr:txBody>
    </cdr:sp>
  </cdr:relSizeAnchor>
  <cdr:relSizeAnchor xmlns:cdr="http://schemas.openxmlformats.org/drawingml/2006/chartDrawing">
    <cdr:from>
      <cdr:x>0.6375</cdr:x>
      <cdr:y>0.38384</cdr:y>
    </cdr:from>
    <cdr:to>
      <cdr:x>0.7875</cdr:x>
      <cdr:y>0.44108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14650" y="1085849"/>
          <a:ext cx="6858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***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113</xdr:row>
      <xdr:rowOff>66675</xdr:rowOff>
    </xdr:from>
    <xdr:to>
      <xdr:col>18</xdr:col>
      <xdr:colOff>304800</xdr:colOff>
      <xdr:row>128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B46815-ADDD-412C-B4E5-8A638EE08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184150</xdr:colOff>
      <xdr:row>141</xdr:row>
      <xdr:rowOff>101599</xdr:rowOff>
    </xdr:from>
    <xdr:to>
      <xdr:col>13</xdr:col>
      <xdr:colOff>60325</xdr:colOff>
      <xdr:row>142</xdr:row>
      <xdr:rowOff>111124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BBB700-5D2D-4D0B-B529-4CCA385CE26D}"/>
            </a:ext>
          </a:extLst>
        </xdr:cNvPr>
        <xdr:cNvSpPr txBox="1"/>
      </xdr:nvSpPr>
      <xdr:spPr>
        <a:xfrm>
          <a:off x="9258300" y="26174699"/>
          <a:ext cx="485775" cy="19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638176</xdr:colOff>
      <xdr:row>128</xdr:row>
      <xdr:rowOff>95249</xdr:rowOff>
    </xdr:from>
    <xdr:to>
      <xdr:col>20</xdr:col>
      <xdr:colOff>266700</xdr:colOff>
      <xdr:row>136</xdr:row>
      <xdr:rowOff>76199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E732C7-36F9-4907-DBFA-603D5962E147}"/>
            </a:ext>
          </a:extLst>
        </xdr:cNvPr>
        <xdr:cNvSpPr txBox="1"/>
      </xdr:nvSpPr>
      <xdr:spPr>
        <a:xfrm>
          <a:off x="7934326" y="24536399"/>
          <a:ext cx="5743574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 </a:t>
          </a:r>
          <a:r>
            <a:rPr lang="en-US" sz="1200" b="1"/>
            <a:t>Fig.1</a:t>
          </a:r>
          <a:r>
            <a:rPr lang="en-US" sz="1200" baseline="0"/>
            <a:t> </a:t>
          </a:r>
          <a:r>
            <a:rPr lang="en-US" sz="1200"/>
            <a:t> Deletion of </a:t>
          </a:r>
          <a:r>
            <a:rPr lang="en-US" sz="1200" i="1"/>
            <a:t>S</a:t>
          </a:r>
          <a:r>
            <a:rPr lang="en-US" sz="1200"/>
            <a:t>. Typhi </a:t>
          </a:r>
          <a:r>
            <a:rPr lang="en-US" sz="1200" i="1"/>
            <a:t>tolC </a:t>
          </a:r>
          <a:r>
            <a:rPr lang="en-US" sz="1200"/>
            <a:t>affects bacterial adhesion, and invasion to THP-1 cells.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Evaluation of the adhesion and invasion activity of 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Typhi strains on THP-1 cells. Data are displayed as the mean of at least three separate experiments performed in triplicate ± standard deviation. Values returning a 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value of ≤0.001 from a student’s t-test comparing ST-∆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tolC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ST-∆</a:t>
          </a:r>
          <a:r>
            <a:rPr lang="en-GB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tolC+</a:t>
          </a:r>
          <a:r>
            <a:rPr lang="en-GB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strains to the ST-WT strain. The asterisks above the bars represent the significance of the t-test, ***&lt;0.001.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0.73542</cdr:x>
      <cdr:y>0.67677</cdr:y>
    </cdr:from>
    <cdr:to>
      <cdr:x>0.93542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62325" y="1971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0.58542</cdr:x>
      <cdr:y>0.59933</cdr:y>
    </cdr:from>
    <cdr:to>
      <cdr:x>0.64167</cdr:x>
      <cdr:y>0.66667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76525" y="1695450"/>
          <a:ext cx="257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0.58333</cdr:x>
      <cdr:y>0.10438</cdr:y>
    </cdr:from>
    <cdr:to>
      <cdr:x>0.7</cdr:x>
      <cdr:y>0.17508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85" y="295275"/>
          <a:ext cx="533415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***</a:t>
          </a:r>
        </a:p>
      </cdr:txBody>
    </cdr:sp>
  </cdr:relSizeAnchor>
  <cdr:relSizeAnchor xmlns:cdr="http://schemas.openxmlformats.org/drawingml/2006/chartDrawing">
    <cdr:from>
      <cdr:x>0.47708</cdr:x>
      <cdr:y>0.72391</cdr:y>
    </cdr:from>
    <cdr:to>
      <cdr:x>0.60417</cdr:x>
      <cdr:y>0.81481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181225" y="2047875"/>
          <a:ext cx="581040" cy="257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***</a:t>
          </a:r>
        </a:p>
      </cdr:txBody>
    </cdr:sp>
  </cdr:relSizeAnchor>
  <cdr:relSizeAnchor xmlns:cdr="http://schemas.openxmlformats.org/drawingml/2006/chartDrawing">
    <cdr:from>
      <cdr:x>0.41042</cdr:x>
      <cdr:y>0.59596</cdr:y>
    </cdr:from>
    <cdr:to>
      <cdr:x>0.5375</cdr:x>
      <cdr:y>0.7138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76425" y="1685924"/>
          <a:ext cx="581026" cy="333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>
              <a:latin typeface="Times New Roman" panose="02020603050405020304" pitchFamily="18" charset="0"/>
              <a:cs typeface="Times New Roman" panose="02020603050405020304" pitchFamily="18" charset="0"/>
            </a:rPr>
            <a:t>  ***</a:t>
          </a:r>
        </a:p>
      </cdr:txBody>
    </cdr:sp>
  </cdr:relSizeAnchor>
  <cdr:relSizeAnchor xmlns:cdr="http://schemas.openxmlformats.org/drawingml/2006/chartDrawing">
    <cdr:from>
      <cdr:x>0.6375</cdr:x>
      <cdr:y>0.46128</cdr:y>
    </cdr:from>
    <cdr:to>
      <cdr:x>0.74792</cdr:x>
      <cdr:y>0.54209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14650" y="1304925"/>
          <a:ext cx="504825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***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ssa\Downloads\HT-29%20invasion%202h%20%20of%20n=4%2027-1-2016%20-%20with%20same%20time%20four%20exprimental%20replicate_copy.xlsx" TargetMode="External"/><Relationship Id="rId1" Type="http://schemas.openxmlformats.org/officeDocument/2006/relationships/externalLinkPath" Target="/Users/hussa/Downloads/HT-29%20invasion%202h%20%20of%20n=4%2027-1-2016%20-%20with%20same%20time%20four%20exprimental%20replicate_cop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ssa\Downloads\THP-1%20invasion%202h%20%20of%20n=2%2027-1-2016%20-%20with%20same%20time%20four%20one%20reading%20very%201880000%20exprimental%20replicate_copy.xlsx" TargetMode="External"/><Relationship Id="rId1" Type="http://schemas.openxmlformats.org/officeDocument/2006/relationships/externalLinkPath" Target="/Users/hussa/Downloads/THP-1%20invasion%202h%20%20of%20n=2%2027-1-2016%20-%20with%20same%20time%20four%20one%20reading%20very%201880000%20exprimental%20replicate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7"/>
      <sheetName val="Sheet4"/>
    </sheetNames>
    <sheetDataSet>
      <sheetData sheetId="0"/>
      <sheetData sheetId="1">
        <row r="7">
          <cell r="F7" t="str">
            <v xml:space="preserve">mean </v>
          </cell>
          <cell r="G7" t="str">
            <v>SD</v>
          </cell>
        </row>
        <row r="8">
          <cell r="A8" t="str">
            <v>WT</v>
          </cell>
        </row>
        <row r="9">
          <cell r="A9" t="str">
            <v>∆tolC</v>
          </cell>
        </row>
        <row r="10">
          <cell r="A10" t="str">
            <v>∆tolC+</v>
          </cell>
        </row>
      </sheetData>
      <sheetData sheetId="2"/>
      <sheetData sheetId="3">
        <row r="119">
          <cell r="E119" t="str">
            <v>ST-WT</v>
          </cell>
          <cell r="F119" t="str">
            <v>ST-ΔTolC</v>
          </cell>
          <cell r="G119" t="str">
            <v>ST-∆tolC+</v>
          </cell>
        </row>
        <row r="120">
          <cell r="C120" t="str">
            <v>Adhesion</v>
          </cell>
          <cell r="E120">
            <v>1019375</v>
          </cell>
          <cell r="F120">
            <v>470516.66666666669</v>
          </cell>
          <cell r="G120">
            <v>1368333.3333333335</v>
          </cell>
        </row>
        <row r="121">
          <cell r="C121" t="str">
            <v xml:space="preserve">Invasion </v>
          </cell>
          <cell r="E121">
            <v>417500</v>
          </cell>
          <cell r="F121">
            <v>233.33333333333334</v>
          </cell>
          <cell r="G121">
            <v>716666.66666666663</v>
          </cell>
        </row>
        <row r="124">
          <cell r="E124">
            <v>36012.954202208537</v>
          </cell>
          <cell r="F124">
            <v>24135.454940505777</v>
          </cell>
          <cell r="G124">
            <v>66398.767279944906</v>
          </cell>
        </row>
        <row r="125">
          <cell r="E125">
            <v>48612.698386784272</v>
          </cell>
          <cell r="F125">
            <v>23.570226039551592</v>
          </cell>
          <cell r="G125">
            <v>51044.642770378487</v>
          </cell>
        </row>
        <row r="139">
          <cell r="E139" t="str">
            <v>ST-WT</v>
          </cell>
          <cell r="F139" t="str">
            <v>ST-ΔTolC</v>
          </cell>
          <cell r="G139" t="str">
            <v>ST-∆tolC+</v>
          </cell>
        </row>
        <row r="140">
          <cell r="C140" t="str">
            <v>Adhesion</v>
          </cell>
          <cell r="E140">
            <v>1</v>
          </cell>
          <cell r="F140">
            <v>0.46157367668097282</v>
          </cell>
          <cell r="G140">
            <v>1.342325771510321</v>
          </cell>
        </row>
        <row r="141">
          <cell r="C141" t="str">
            <v xml:space="preserve">Invasion </v>
          </cell>
          <cell r="E141">
            <v>1</v>
          </cell>
          <cell r="F141">
            <v>5.5888223552894218E-4</v>
          </cell>
          <cell r="G141">
            <v>1.7165668662674649</v>
          </cell>
        </row>
        <row r="144">
          <cell r="F144">
            <v>5.1295642960941752E-2</v>
          </cell>
          <cell r="G144">
            <v>4.8525286684490791E-2</v>
          </cell>
        </row>
        <row r="145">
          <cell r="F145">
            <v>0.10101525445522111</v>
          </cell>
          <cell r="G145">
            <v>7.122508293541184E-2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7"/>
      <sheetName val="Sheet4"/>
    </sheetNames>
    <sheetDataSet>
      <sheetData sheetId="0"/>
      <sheetData sheetId="1">
        <row r="7">
          <cell r="F7" t="str">
            <v xml:space="preserve">mean </v>
          </cell>
          <cell r="G7" t="str">
            <v>SD</v>
          </cell>
        </row>
        <row r="8">
          <cell r="A8" t="str">
            <v>WT</v>
          </cell>
        </row>
        <row r="9">
          <cell r="A9" t="str">
            <v>∆tolC</v>
          </cell>
        </row>
        <row r="10">
          <cell r="A10" t="str">
            <v>∆tolC+</v>
          </cell>
        </row>
      </sheetData>
      <sheetData sheetId="2"/>
      <sheetData sheetId="3">
        <row r="119">
          <cell r="E119" t="str">
            <v>ST-WT</v>
          </cell>
          <cell r="F119" t="str">
            <v>ST-ΔTolC</v>
          </cell>
          <cell r="G119" t="str">
            <v>ST-∆tolC+</v>
          </cell>
        </row>
        <row r="120">
          <cell r="C120" t="str">
            <v>Adhesion</v>
          </cell>
          <cell r="E120">
            <v>1737500</v>
          </cell>
          <cell r="F120">
            <v>783812.50000000012</v>
          </cell>
          <cell r="G120">
            <v>3247500</v>
          </cell>
        </row>
        <row r="121">
          <cell r="C121" t="str">
            <v xml:space="preserve">Invasion </v>
          </cell>
          <cell r="E121">
            <v>652500</v>
          </cell>
          <cell r="F121">
            <v>140249.99999999997</v>
          </cell>
          <cell r="G121">
            <v>1590000</v>
          </cell>
        </row>
        <row r="124">
          <cell r="E124">
            <v>224953.69893972995</v>
          </cell>
          <cell r="F124">
            <v>45464.901755823317</v>
          </cell>
          <cell r="G124">
            <v>118669.31957084521</v>
          </cell>
        </row>
        <row r="125">
          <cell r="E125">
            <v>75622.417311270867</v>
          </cell>
          <cell r="F125">
            <v>10433.320021290756</v>
          </cell>
          <cell r="G125">
            <v>60461.190490723551</v>
          </cell>
        </row>
        <row r="139">
          <cell r="E139" t="str">
            <v>ST-WT</v>
          </cell>
          <cell r="F139" t="str">
            <v>ST-ΔTolC</v>
          </cell>
          <cell r="G139" t="str">
            <v>ST-∆tolC+</v>
          </cell>
        </row>
        <row r="140">
          <cell r="C140" t="str">
            <v>Adhesion</v>
          </cell>
          <cell r="E140">
            <v>1</v>
          </cell>
          <cell r="F140">
            <v>0.45111510791366916</v>
          </cell>
          <cell r="G140">
            <v>1.8690647482014389</v>
          </cell>
        </row>
        <row r="141">
          <cell r="C141" t="str">
            <v xml:space="preserve">Invasion </v>
          </cell>
          <cell r="E141">
            <v>1</v>
          </cell>
          <cell r="F141">
            <v>0.21494252873563213</v>
          </cell>
          <cell r="G141">
            <v>2.4367816091954024</v>
          </cell>
        </row>
        <row r="144">
          <cell r="F144">
            <v>5.8004818442960925E-2</v>
          </cell>
          <cell r="G144">
            <v>3.6541745826280281E-2</v>
          </cell>
        </row>
        <row r="145">
          <cell r="F145">
            <v>7.439087359209097E-2</v>
          </cell>
          <cell r="G145">
            <v>3.8025905969008525E-2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136"/>
  <sheetViews>
    <sheetView tabSelected="1" zoomScalePageLayoutView="70" workbookViewId="0">
      <selection activeCell="S36" sqref="S36"/>
    </sheetView>
  </sheetViews>
  <sheetFormatPr defaultColWidth="8.85546875" defaultRowHeight="15" x14ac:dyDescent="0.25"/>
  <cols>
    <col min="1" max="1" width="16.28515625" customWidth="1"/>
    <col min="2" max="6" width="11" bestFit="1" customWidth="1"/>
    <col min="7" max="7" width="12" bestFit="1" customWidth="1"/>
    <col min="10" max="10" width="11.140625" customWidth="1"/>
    <col min="11" max="14" width="13.7109375" bestFit="1" customWidth="1"/>
    <col min="17" max="17" width="5.42578125" customWidth="1"/>
    <col min="18" max="18" width="15.140625" customWidth="1"/>
    <col min="21" max="21" width="12" customWidth="1"/>
    <col min="25" max="25" width="9.140625" customWidth="1"/>
  </cols>
  <sheetData>
    <row r="2" spans="1:22" x14ac:dyDescent="0.25">
      <c r="S2" s="32"/>
      <c r="T2" s="32"/>
      <c r="U2" s="32"/>
      <c r="V2" s="32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R3" s="2"/>
      <c r="S3" s="7"/>
      <c r="T3" s="7"/>
      <c r="U3" s="7"/>
      <c r="V3" s="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K4" s="32"/>
      <c r="L4" s="32"/>
      <c r="M4" s="32"/>
      <c r="N4" s="32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2"/>
      <c r="K6" s="7"/>
      <c r="L6" s="7"/>
      <c r="M6" s="7"/>
      <c r="N6" s="7"/>
      <c r="U6" s="8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K7" s="9"/>
      <c r="L7" s="9"/>
      <c r="M7" s="9"/>
      <c r="N7" s="9"/>
      <c r="U7" s="8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K8" s="9"/>
      <c r="L8" s="9"/>
      <c r="M8" s="9"/>
      <c r="N8" s="9"/>
      <c r="U8" s="8"/>
    </row>
    <row r="9" spans="1:22" x14ac:dyDescent="0.25">
      <c r="A9" s="1"/>
      <c r="E9" t="s">
        <v>0</v>
      </c>
      <c r="K9" s="9"/>
      <c r="L9" s="9"/>
      <c r="M9" s="9"/>
      <c r="N9" s="9"/>
    </row>
    <row r="10" spans="1:22" x14ac:dyDescent="0.25">
      <c r="A10" t="s">
        <v>1</v>
      </c>
      <c r="B10" t="s">
        <v>42</v>
      </c>
      <c r="C10" t="s">
        <v>43</v>
      </c>
      <c r="D10" t="s">
        <v>44</v>
      </c>
      <c r="E10" t="s">
        <v>45</v>
      </c>
      <c r="H10" s="1"/>
      <c r="I10" s="1"/>
      <c r="K10" s="9"/>
      <c r="L10" s="9"/>
      <c r="M10" s="9"/>
      <c r="N10" s="9"/>
    </row>
    <row r="11" spans="1:22" x14ac:dyDescent="0.25">
      <c r="A11" t="s">
        <v>2</v>
      </c>
      <c r="B11">
        <v>1</v>
      </c>
      <c r="C11">
        <v>2</v>
      </c>
      <c r="D11">
        <v>3</v>
      </c>
      <c r="E11">
        <v>4</v>
      </c>
      <c r="F11" t="s">
        <v>3</v>
      </c>
      <c r="G11" t="s">
        <v>4</v>
      </c>
      <c r="H11" s="1"/>
      <c r="I11" s="1"/>
      <c r="K11" s="9"/>
      <c r="L11" s="9"/>
      <c r="M11" s="9"/>
      <c r="N11" s="9"/>
      <c r="O11" s="1"/>
    </row>
    <row r="12" spans="1:22" x14ac:dyDescent="0.25">
      <c r="A12" s="7" t="s">
        <v>5</v>
      </c>
      <c r="B12" s="8">
        <v>1360000000</v>
      </c>
      <c r="C12" s="8">
        <v>1300000000</v>
      </c>
      <c r="D12" s="8">
        <v>1300000000</v>
      </c>
      <c r="E12" s="8">
        <v>1360000000</v>
      </c>
      <c r="F12" s="8">
        <f>AVERAGE(B12:E12)</f>
        <v>1330000000</v>
      </c>
      <c r="G12" s="8">
        <f>_xlfn.STDEV.S(B12:E12)</f>
        <v>34641016.151377544</v>
      </c>
      <c r="K12" s="9"/>
      <c r="L12" s="9"/>
      <c r="M12" s="9"/>
      <c r="N12" s="9"/>
      <c r="O12" s="1"/>
    </row>
    <row r="13" spans="1:22" x14ac:dyDescent="0.25">
      <c r="A13" s="7" t="s">
        <v>6</v>
      </c>
      <c r="B13" s="8">
        <v>2000000000</v>
      </c>
      <c r="C13" s="8">
        <v>1900000000</v>
      </c>
      <c r="D13" s="8">
        <v>2000000000</v>
      </c>
      <c r="E13" s="8">
        <v>2000000000</v>
      </c>
      <c r="F13" s="8">
        <f t="shared" ref="F13:F14" si="0">AVERAGE(B13:E13)</f>
        <v>1975000000</v>
      </c>
      <c r="G13" s="8">
        <f t="shared" ref="G13:G14" si="1">_xlfn.STDEV.S(B13:E13)</f>
        <v>50000000</v>
      </c>
      <c r="K13" s="9"/>
      <c r="L13" s="9"/>
      <c r="M13" s="9"/>
      <c r="N13" s="9"/>
      <c r="O13" s="1"/>
    </row>
    <row r="14" spans="1:22" x14ac:dyDescent="0.25">
      <c r="A14" s="7" t="s">
        <v>7</v>
      </c>
      <c r="B14" s="8">
        <v>2100000000</v>
      </c>
      <c r="C14" s="8">
        <v>2400000000</v>
      </c>
      <c r="D14" s="8">
        <v>2400000000</v>
      </c>
      <c r="E14" s="8">
        <v>2300000000</v>
      </c>
      <c r="F14" s="8">
        <f t="shared" si="0"/>
        <v>2300000000</v>
      </c>
      <c r="G14" s="8">
        <f t="shared" si="1"/>
        <v>141421356.23730952</v>
      </c>
      <c r="R14" s="2"/>
      <c r="S14" s="2"/>
      <c r="T14" s="2"/>
      <c r="U14" s="2"/>
      <c r="V14" s="2"/>
    </row>
    <row r="16" spans="1:22" x14ac:dyDescent="0.25">
      <c r="G16" s="8"/>
    </row>
    <row r="17" spans="1:22" x14ac:dyDescent="0.25">
      <c r="A17" t="s">
        <v>8</v>
      </c>
      <c r="B17" t="s">
        <v>42</v>
      </c>
      <c r="C17" t="s">
        <v>43</v>
      </c>
      <c r="D17" t="s">
        <v>44</v>
      </c>
      <c r="E17" t="s">
        <v>45</v>
      </c>
      <c r="G17" s="8"/>
    </row>
    <row r="18" spans="1:22" x14ac:dyDescent="0.25">
      <c r="A18" t="s">
        <v>2</v>
      </c>
      <c r="B18">
        <v>1</v>
      </c>
      <c r="C18">
        <v>2</v>
      </c>
      <c r="D18">
        <v>3</v>
      </c>
      <c r="E18">
        <v>4</v>
      </c>
      <c r="F18" t="s">
        <v>3</v>
      </c>
      <c r="G18" s="8" t="s">
        <v>4</v>
      </c>
    </row>
    <row r="19" spans="1:22" x14ac:dyDescent="0.25">
      <c r="A19" s="7" t="s">
        <v>5</v>
      </c>
      <c r="B19" s="8">
        <v>1340000000</v>
      </c>
      <c r="C19" s="8">
        <v>1500000000</v>
      </c>
      <c r="D19" s="8">
        <v>1500000000</v>
      </c>
      <c r="E19" s="8">
        <v>1340000000</v>
      </c>
      <c r="F19" s="8">
        <f>AVERAGE(B19:E19)</f>
        <v>1420000000</v>
      </c>
      <c r="G19" s="8">
        <f>_xlfn.STDEV.S(B19:E19)</f>
        <v>92376043.070340127</v>
      </c>
    </row>
    <row r="20" spans="1:22" x14ac:dyDescent="0.25">
      <c r="A20" s="7" t="s">
        <v>6</v>
      </c>
      <c r="B20" s="8">
        <v>2200000000</v>
      </c>
      <c r="C20" s="8">
        <v>2400000000</v>
      </c>
      <c r="D20" s="8">
        <v>2400000000</v>
      </c>
      <c r="E20" s="8">
        <v>2200000000</v>
      </c>
      <c r="F20" s="8">
        <f>AVERAGE(B20:E20)</f>
        <v>2300000000</v>
      </c>
      <c r="G20" s="8">
        <f t="shared" ref="G20:G21" si="2">_xlfn.STDEV.S(B20:E20)</f>
        <v>115470053.83792515</v>
      </c>
    </row>
    <row r="21" spans="1:22" x14ac:dyDescent="0.25">
      <c r="A21" s="7" t="s">
        <v>7</v>
      </c>
      <c r="B21" s="8">
        <v>2400000000</v>
      </c>
      <c r="C21" s="8">
        <v>2300000000</v>
      </c>
      <c r="D21" s="8">
        <v>2400000000</v>
      </c>
      <c r="E21" s="8">
        <v>2400000000</v>
      </c>
      <c r="F21" s="8">
        <f>AVERAGE(B21:E21)</f>
        <v>2375000000</v>
      </c>
      <c r="G21" s="8">
        <f t="shared" si="2"/>
        <v>50000000</v>
      </c>
      <c r="K21" s="32" t="s">
        <v>9</v>
      </c>
      <c r="L21" s="32"/>
      <c r="M21" s="32"/>
      <c r="N21" s="32"/>
    </row>
    <row r="23" spans="1:22" x14ac:dyDescent="0.25">
      <c r="B23" t="s">
        <v>42</v>
      </c>
      <c r="C23" t="s">
        <v>43</v>
      </c>
      <c r="D23" t="s">
        <v>44</v>
      </c>
      <c r="E23" t="s">
        <v>45</v>
      </c>
      <c r="F23" s="8"/>
      <c r="G23" s="8"/>
      <c r="J23" s="2" t="s">
        <v>10</v>
      </c>
      <c r="K23" s="7" t="s">
        <v>11</v>
      </c>
      <c r="L23" s="7"/>
      <c r="M23" s="7" t="s">
        <v>6</v>
      </c>
      <c r="N23" s="7" t="s">
        <v>12</v>
      </c>
    </row>
    <row r="24" spans="1:22" x14ac:dyDescent="0.25">
      <c r="A24" t="s">
        <v>13</v>
      </c>
      <c r="B24">
        <v>1</v>
      </c>
      <c r="C24">
        <v>2</v>
      </c>
      <c r="D24">
        <v>3</v>
      </c>
      <c r="E24">
        <v>4</v>
      </c>
      <c r="F24" s="8"/>
      <c r="G24" s="8"/>
      <c r="J24">
        <v>0</v>
      </c>
      <c r="K24" s="8">
        <v>0</v>
      </c>
      <c r="L24" s="8"/>
      <c r="M24" s="8">
        <v>0</v>
      </c>
      <c r="N24" s="8">
        <v>0</v>
      </c>
    </row>
    <row r="25" spans="1:22" x14ac:dyDescent="0.25">
      <c r="A25" t="s">
        <v>2</v>
      </c>
      <c r="B25" s="8"/>
      <c r="C25" s="8"/>
      <c r="D25" s="8"/>
      <c r="E25" s="8"/>
      <c r="F25" s="8"/>
      <c r="G25" s="8"/>
      <c r="J25">
        <v>16</v>
      </c>
      <c r="K25" s="8">
        <v>1330000000</v>
      </c>
      <c r="L25" s="8"/>
      <c r="M25" s="8">
        <f>$F$13</f>
        <v>1975000000</v>
      </c>
      <c r="N25" s="8">
        <f>$F$14</f>
        <v>2300000000</v>
      </c>
    </row>
    <row r="26" spans="1:22" x14ac:dyDescent="0.25">
      <c r="A26" s="7" t="s">
        <v>5</v>
      </c>
      <c r="B26" s="8">
        <v>1000000000</v>
      </c>
      <c r="C26" s="8">
        <v>1140000000</v>
      </c>
      <c r="D26" s="8">
        <v>1000000000</v>
      </c>
      <c r="E26" s="8">
        <v>1140000000</v>
      </c>
      <c r="F26" s="8">
        <f t="shared" ref="F26" si="3">AVERAGE(B26:E26)</f>
        <v>1070000000</v>
      </c>
      <c r="G26" s="8">
        <f t="shared" ref="G26:G33" si="4">_xlfn.STDEV.S(B26:E26)</f>
        <v>80829037.686547607</v>
      </c>
      <c r="J26">
        <v>24</v>
      </c>
      <c r="K26" s="8">
        <v>1420000000</v>
      </c>
      <c r="L26" s="8"/>
      <c r="M26" s="8">
        <v>2300000000</v>
      </c>
      <c r="N26" s="8">
        <v>2375000000</v>
      </c>
    </row>
    <row r="27" spans="1:22" x14ac:dyDescent="0.25">
      <c r="A27" s="7" t="s">
        <v>6</v>
      </c>
      <c r="B27" s="8">
        <v>2800000000</v>
      </c>
      <c r="C27" s="8">
        <v>2200000000</v>
      </c>
      <c r="D27" s="8">
        <v>2300000000</v>
      </c>
      <c r="E27" s="8">
        <v>2700000000</v>
      </c>
      <c r="F27" s="8">
        <f>AVERAGE(B27:E27)</f>
        <v>2500000000</v>
      </c>
      <c r="G27" s="8">
        <f>_xlfn.STDEV.S(B27:E27)</f>
        <v>294392028.87759489</v>
      </c>
      <c r="J27">
        <v>48</v>
      </c>
      <c r="K27" s="8">
        <v>1070000000</v>
      </c>
      <c r="L27" s="8"/>
      <c r="M27" s="8">
        <f>$F$27</f>
        <v>2500000000</v>
      </c>
      <c r="N27" s="8">
        <v>2475000000</v>
      </c>
    </row>
    <row r="28" spans="1:22" x14ac:dyDescent="0.25">
      <c r="A28" s="7" t="s">
        <v>14</v>
      </c>
      <c r="B28" s="8">
        <v>2900000000</v>
      </c>
      <c r="C28" s="8">
        <v>2300000000</v>
      </c>
      <c r="D28" s="8">
        <v>2400000000</v>
      </c>
      <c r="E28" s="8">
        <v>2300000000</v>
      </c>
      <c r="F28" s="8">
        <f>AVERAGE(B28:E28)</f>
        <v>2475000000</v>
      </c>
      <c r="G28" s="8">
        <f>_xlfn.STDEV.S(B28:E28)</f>
        <v>287228132.32690144</v>
      </c>
      <c r="J28">
        <v>72</v>
      </c>
      <c r="K28" s="8">
        <v>430000000</v>
      </c>
      <c r="L28" s="8"/>
      <c r="M28" s="8">
        <f>$F$34</f>
        <v>2550000000</v>
      </c>
      <c r="N28" s="8">
        <v>2625000000</v>
      </c>
    </row>
    <row r="29" spans="1:22" x14ac:dyDescent="0.25">
      <c r="K29" s="8"/>
      <c r="L29" s="8"/>
      <c r="M29" s="8"/>
      <c r="N29" s="8"/>
    </row>
    <row r="30" spans="1:22" x14ac:dyDescent="0.25">
      <c r="A30" s="7"/>
      <c r="B30" t="s">
        <v>42</v>
      </c>
      <c r="C30" t="s">
        <v>43</v>
      </c>
      <c r="D30" t="s">
        <v>44</v>
      </c>
      <c r="E30" t="s">
        <v>45</v>
      </c>
      <c r="K30" s="8"/>
      <c r="L30" s="8"/>
      <c r="M30" s="8"/>
      <c r="N30" s="8"/>
    </row>
    <row r="31" spans="1:22" ht="15.75" x14ac:dyDescent="0.25">
      <c r="A31" s="7" t="s">
        <v>15</v>
      </c>
      <c r="B31">
        <v>1</v>
      </c>
      <c r="C31">
        <v>2</v>
      </c>
      <c r="D31">
        <v>3</v>
      </c>
      <c r="E31">
        <v>4</v>
      </c>
      <c r="R31" s="33"/>
    </row>
    <row r="32" spans="1:22" x14ac:dyDescent="0.25">
      <c r="A32" t="s">
        <v>2</v>
      </c>
      <c r="B32" s="8"/>
      <c r="C32" s="8"/>
      <c r="D32" s="8"/>
      <c r="E32" s="8"/>
      <c r="V32" s="10"/>
    </row>
    <row r="33" spans="1:47" x14ac:dyDescent="0.25">
      <c r="A33" s="7" t="s">
        <v>5</v>
      </c>
      <c r="B33" s="8">
        <v>460000000</v>
      </c>
      <c r="C33" s="8">
        <v>460000000</v>
      </c>
      <c r="D33" s="8">
        <v>400000000</v>
      </c>
      <c r="E33" s="8">
        <v>400000000</v>
      </c>
      <c r="F33" s="8">
        <f t="shared" ref="F33" si="5">AVERAGE(B33:E33)</f>
        <v>430000000</v>
      </c>
      <c r="G33" s="8">
        <f t="shared" si="4"/>
        <v>34641016.151377544</v>
      </c>
      <c r="J33" t="s">
        <v>4</v>
      </c>
      <c r="AU33" s="5"/>
    </row>
    <row r="34" spans="1:47" x14ac:dyDescent="0.25">
      <c r="A34" s="7" t="s">
        <v>6</v>
      </c>
      <c r="B34" s="8">
        <v>2500000000</v>
      </c>
      <c r="C34" s="8">
        <v>2300000000</v>
      </c>
      <c r="D34" s="8">
        <v>3000000000</v>
      </c>
      <c r="E34" s="8">
        <v>2400000000</v>
      </c>
      <c r="F34" s="8">
        <f>AVERAGE(B34:E34)</f>
        <v>2550000000</v>
      </c>
      <c r="G34" s="8">
        <f>_xlfn.STDEV.S(B34:E34)</f>
        <v>310912635.10296053</v>
      </c>
      <c r="K34" s="32" t="s">
        <v>9</v>
      </c>
      <c r="L34" s="32"/>
      <c r="M34" s="32"/>
      <c r="N34" s="32"/>
      <c r="AU34" s="5"/>
    </row>
    <row r="35" spans="1:47" x14ac:dyDescent="0.25">
      <c r="A35" s="7" t="s">
        <v>14</v>
      </c>
      <c r="B35" s="8">
        <v>2500000000</v>
      </c>
      <c r="C35" s="8">
        <v>2500000000</v>
      </c>
      <c r="D35" s="8">
        <v>3000000000</v>
      </c>
      <c r="E35" s="8">
        <v>2500000000</v>
      </c>
      <c r="F35" s="8">
        <f>AVERAGE(B35:E35)</f>
        <v>2625000000</v>
      </c>
      <c r="G35" s="8">
        <f>_xlfn.STDEV.S(B35:E35)</f>
        <v>250000000</v>
      </c>
      <c r="J35" s="2" t="s">
        <v>10</v>
      </c>
      <c r="K35" s="7" t="s">
        <v>5</v>
      </c>
      <c r="L35" s="7"/>
      <c r="M35" s="7" t="s">
        <v>6</v>
      </c>
      <c r="N35" s="7" t="s">
        <v>16</v>
      </c>
      <c r="AU35" s="5"/>
    </row>
    <row r="37" spans="1:47" x14ac:dyDescent="0.25">
      <c r="J37">
        <v>0</v>
      </c>
      <c r="K37" s="8">
        <v>0</v>
      </c>
      <c r="L37" s="8"/>
      <c r="M37" s="8">
        <v>0</v>
      </c>
      <c r="N37" s="8">
        <v>0</v>
      </c>
      <c r="O37" s="6"/>
      <c r="P37" s="6"/>
    </row>
    <row r="38" spans="1:47" x14ac:dyDescent="0.25">
      <c r="A38" s="7"/>
      <c r="J38">
        <v>16</v>
      </c>
      <c r="K38" s="8">
        <v>34641016.151377544</v>
      </c>
      <c r="L38" s="8"/>
      <c r="M38" s="8">
        <f>$G$13</f>
        <v>50000000</v>
      </c>
      <c r="N38" s="8">
        <f>$G$14</f>
        <v>141421356.23730952</v>
      </c>
      <c r="O38" s="6"/>
      <c r="P38" s="6"/>
    </row>
    <row r="39" spans="1:47" x14ac:dyDescent="0.25">
      <c r="B39" s="8"/>
      <c r="C39" s="8"/>
      <c r="D39" s="8"/>
      <c r="E39" s="8"/>
      <c r="F39" s="8"/>
      <c r="G39" s="8"/>
      <c r="J39">
        <v>24</v>
      </c>
      <c r="K39" s="8">
        <v>92376043.070340127</v>
      </c>
      <c r="L39" s="8"/>
      <c r="M39" s="8">
        <v>115470053.83792515</v>
      </c>
      <c r="N39" s="8">
        <v>50000000</v>
      </c>
      <c r="O39" s="6"/>
      <c r="P39" s="6"/>
    </row>
    <row r="40" spans="1:47" x14ac:dyDescent="0.25">
      <c r="A40" s="7"/>
      <c r="B40" s="8"/>
      <c r="C40" s="8"/>
      <c r="D40" s="8"/>
      <c r="E40" s="8"/>
      <c r="F40" s="8"/>
      <c r="G40" s="8"/>
      <c r="J40">
        <v>48</v>
      </c>
      <c r="K40" s="8">
        <v>80829037.686547607</v>
      </c>
      <c r="L40" s="8"/>
      <c r="M40" s="8">
        <f>$G$27</f>
        <v>294392028.87759489</v>
      </c>
      <c r="N40" s="8">
        <f>$G$28</f>
        <v>287228132.32690144</v>
      </c>
      <c r="O40" s="6"/>
      <c r="P40" s="6"/>
    </row>
    <row r="41" spans="1:47" x14ac:dyDescent="0.25">
      <c r="A41" s="7"/>
      <c r="B41" s="8"/>
      <c r="C41" s="8"/>
      <c r="D41" s="8"/>
      <c r="E41" s="8"/>
      <c r="F41" s="8"/>
      <c r="G41" s="8"/>
      <c r="J41">
        <v>72</v>
      </c>
      <c r="K41" s="8">
        <v>34641016.151377544</v>
      </c>
      <c r="L41" s="8"/>
      <c r="M41" s="8">
        <f>$G$34</f>
        <v>310912635.10296053</v>
      </c>
      <c r="N41" s="8">
        <v>250000000</v>
      </c>
    </row>
    <row r="42" spans="1:47" x14ac:dyDescent="0.25">
      <c r="A42" s="7"/>
      <c r="B42" s="8"/>
      <c r="C42" s="8"/>
      <c r="D42" s="8"/>
      <c r="E42" s="8"/>
      <c r="F42" s="8"/>
      <c r="G42" s="8"/>
      <c r="K42" s="8"/>
      <c r="L42" s="8"/>
      <c r="M42" s="8"/>
      <c r="N42" s="8"/>
    </row>
    <row r="43" spans="1:47" x14ac:dyDescent="0.25">
      <c r="A43" s="7"/>
      <c r="B43" s="8"/>
      <c r="C43" s="8"/>
      <c r="D43" s="8"/>
      <c r="E43" s="8"/>
      <c r="F43" s="8"/>
      <c r="G43" s="8"/>
      <c r="K43" s="8"/>
      <c r="L43" s="8"/>
      <c r="M43" s="8"/>
      <c r="N43" s="8"/>
    </row>
    <row r="44" spans="1:47" x14ac:dyDescent="0.25">
      <c r="F44" s="8"/>
      <c r="G44" s="8"/>
    </row>
    <row r="45" spans="1:47" x14ac:dyDescent="0.25">
      <c r="A45" s="7"/>
    </row>
    <row r="47" spans="1:47" x14ac:dyDescent="0.25">
      <c r="A47" s="7"/>
    </row>
    <row r="48" spans="1:47" x14ac:dyDescent="0.25">
      <c r="A48" s="7"/>
    </row>
    <row r="49" spans="1:15" x14ac:dyDescent="0.25">
      <c r="A49" s="7"/>
    </row>
    <row r="50" spans="1:15" x14ac:dyDescent="0.25">
      <c r="A50" s="7"/>
    </row>
    <row r="52" spans="1:15" x14ac:dyDescent="0.25">
      <c r="A52" s="7"/>
    </row>
    <row r="54" spans="1:15" x14ac:dyDescent="0.25">
      <c r="A54" s="7"/>
    </row>
    <row r="55" spans="1:15" x14ac:dyDescent="0.25">
      <c r="A55" s="7"/>
    </row>
    <row r="56" spans="1:15" x14ac:dyDescent="0.25">
      <c r="A56" s="7"/>
    </row>
    <row r="57" spans="1:15" x14ac:dyDescent="0.25">
      <c r="A57" s="7"/>
      <c r="B57" s="6"/>
      <c r="C57" s="6"/>
      <c r="D57" s="6"/>
      <c r="E57" s="6"/>
      <c r="H57" s="5"/>
      <c r="I57" s="5"/>
      <c r="J57" s="5"/>
      <c r="K57" s="5"/>
      <c r="L57" s="5"/>
      <c r="M57" s="5"/>
    </row>
    <row r="63" spans="1:15" x14ac:dyDescent="0.25">
      <c r="O63" s="6"/>
    </row>
    <row r="64" spans="1:15" x14ac:dyDescent="0.25">
      <c r="O64" s="6"/>
    </row>
    <row r="65" spans="1:15" x14ac:dyDescent="0.25">
      <c r="O65" s="6"/>
    </row>
    <row r="66" spans="1:15" x14ac:dyDescent="0.25">
      <c r="A66" s="5"/>
    </row>
    <row r="75" spans="1:15" x14ac:dyDescent="0.25">
      <c r="O75" s="5"/>
    </row>
    <row r="76" spans="1:15" x14ac:dyDescent="0.25">
      <c r="O76" s="5"/>
    </row>
    <row r="77" spans="1:15" x14ac:dyDescent="0.25">
      <c r="O77" s="5"/>
    </row>
    <row r="108" spans="1:3" ht="15.75" thickBot="1" x14ac:dyDescent="0.3"/>
    <row r="109" spans="1:3" x14ac:dyDescent="0.25">
      <c r="A109" s="4"/>
      <c r="B109" s="4"/>
      <c r="C109" s="4"/>
    </row>
    <row r="120" spans="1:3" ht="15.75" thickBot="1" x14ac:dyDescent="0.3">
      <c r="A120" s="3"/>
      <c r="B120" s="3"/>
      <c r="C120" s="3"/>
    </row>
    <row r="124" spans="1:3" ht="15.75" thickBot="1" x14ac:dyDescent="0.3"/>
    <row r="125" spans="1:3" x14ac:dyDescent="0.25">
      <c r="A125" s="4"/>
      <c r="B125" s="4"/>
      <c r="C125" s="4"/>
    </row>
    <row r="136" spans="1:3" ht="15.75" thickBot="1" x14ac:dyDescent="0.3">
      <c r="A136" s="3"/>
      <c r="B136" s="3"/>
      <c r="C136" s="3"/>
    </row>
  </sheetData>
  <mergeCells count="4">
    <mergeCell ref="S2:V2"/>
    <mergeCell ref="K21:N21"/>
    <mergeCell ref="K34:N34"/>
    <mergeCell ref="K4:N4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5926-98E1-4994-91E6-B6B782F489A7}">
  <dimension ref="A2:AB186"/>
  <sheetViews>
    <sheetView workbookViewId="0">
      <selection activeCell="Q89" sqref="Q89"/>
    </sheetView>
  </sheetViews>
  <sheetFormatPr defaultRowHeight="15" x14ac:dyDescent="0.25"/>
  <cols>
    <col min="1" max="1" width="9.140625" customWidth="1"/>
    <col min="2" max="2" width="14" customWidth="1"/>
    <col min="3" max="3" width="21.5703125" customWidth="1"/>
    <col min="4" max="4" width="10.5703125" bestFit="1" customWidth="1"/>
    <col min="6" max="6" width="9.28515625" bestFit="1" customWidth="1"/>
    <col min="7" max="7" width="13.140625" bestFit="1" customWidth="1"/>
    <col min="8" max="8" width="12" bestFit="1" customWidth="1"/>
    <col min="10" max="11" width="12" bestFit="1" customWidth="1"/>
    <col min="12" max="12" width="9.28515625" bestFit="1" customWidth="1"/>
    <col min="14" max="14" width="9.140625" customWidth="1"/>
    <col min="16" max="16" width="13.5703125" customWidth="1"/>
    <col min="19" max="19" width="5.28515625" customWidth="1"/>
    <col min="20" max="20" width="5.85546875" customWidth="1"/>
    <col min="22" max="22" width="6.5703125" customWidth="1"/>
  </cols>
  <sheetData>
    <row r="2" spans="1:18" x14ac:dyDescent="0.25">
      <c r="A2" s="11" t="s">
        <v>58</v>
      </c>
    </row>
    <row r="4" spans="1:18" x14ac:dyDescent="0.25">
      <c r="A4" t="s">
        <v>56</v>
      </c>
    </row>
    <row r="7" spans="1:18" x14ac:dyDescent="0.25">
      <c r="A7" t="s">
        <v>18</v>
      </c>
      <c r="G7" t="s">
        <v>19</v>
      </c>
    </row>
    <row r="9" spans="1:18" x14ac:dyDescent="0.25">
      <c r="A9" t="s">
        <v>20</v>
      </c>
      <c r="B9">
        <v>1600000</v>
      </c>
      <c r="C9">
        <v>1300000</v>
      </c>
      <c r="D9">
        <v>1400000</v>
      </c>
      <c r="E9">
        <v>1520000</v>
      </c>
      <c r="G9" s="8">
        <f>AVERAGE(B9:E9)</f>
        <v>1455000</v>
      </c>
      <c r="J9" s="8"/>
      <c r="L9" s="8"/>
      <c r="R9" s="8"/>
    </row>
    <row r="10" spans="1:18" x14ac:dyDescent="0.25">
      <c r="A10" t="s">
        <v>21</v>
      </c>
      <c r="B10">
        <v>480000</v>
      </c>
      <c r="C10">
        <v>420000</v>
      </c>
      <c r="D10">
        <v>460000</v>
      </c>
      <c r="E10">
        <v>450000</v>
      </c>
      <c r="G10" s="8">
        <f t="shared" ref="G10:G11" si="0">AVERAGE(B10:E10)</f>
        <v>452500</v>
      </c>
      <c r="J10" s="8"/>
      <c r="L10" s="8"/>
      <c r="R10" s="8"/>
    </row>
    <row r="11" spans="1:18" ht="15.75" x14ac:dyDescent="0.3">
      <c r="A11" t="s">
        <v>22</v>
      </c>
      <c r="B11">
        <v>1970000</v>
      </c>
      <c r="C11">
        <v>2100000</v>
      </c>
      <c r="D11">
        <v>1990000</v>
      </c>
      <c r="E11">
        <v>2290000</v>
      </c>
      <c r="G11" s="8">
        <f t="shared" si="0"/>
        <v>2087500</v>
      </c>
      <c r="J11" s="8"/>
      <c r="L11" s="8"/>
      <c r="R11" s="8"/>
    </row>
    <row r="15" spans="1:18" x14ac:dyDescent="0.25">
      <c r="A15" t="s">
        <v>57</v>
      </c>
    </row>
    <row r="16" spans="1:18" x14ac:dyDescent="0.25">
      <c r="F16" t="s">
        <v>23</v>
      </c>
      <c r="G16" t="s">
        <v>4</v>
      </c>
    </row>
    <row r="17" spans="1:28" x14ac:dyDescent="0.25">
      <c r="A17" t="s">
        <v>20</v>
      </c>
      <c r="B17">
        <v>480000</v>
      </c>
      <c r="C17">
        <v>400000</v>
      </c>
      <c r="D17">
        <v>520000</v>
      </c>
      <c r="F17" s="8">
        <f>AVERAGE(B17:D17)</f>
        <v>466666.66666666669</v>
      </c>
      <c r="G17" s="8">
        <f>STDEV(B17:E17)</f>
        <v>61101.009266077701</v>
      </c>
    </row>
    <row r="18" spans="1:28" x14ac:dyDescent="0.25">
      <c r="A18" t="s">
        <v>21</v>
      </c>
      <c r="B18">
        <v>200</v>
      </c>
      <c r="C18">
        <v>300</v>
      </c>
      <c r="D18">
        <v>200</v>
      </c>
      <c r="F18" s="8">
        <f>AVERAGE(B18:E18)</f>
        <v>233.33333333333334</v>
      </c>
      <c r="G18" s="8">
        <f>STDEV(B18:E18)</f>
        <v>57.735026918962532</v>
      </c>
      <c r="U18" s="12"/>
      <c r="W18" s="13"/>
      <c r="Y18" s="12"/>
      <c r="AA18" s="13"/>
    </row>
    <row r="19" spans="1:28" ht="15.75" x14ac:dyDescent="0.3">
      <c r="A19" t="s">
        <v>22</v>
      </c>
      <c r="B19">
        <v>720000</v>
      </c>
      <c r="C19">
        <v>750000</v>
      </c>
      <c r="D19">
        <v>890000</v>
      </c>
      <c r="F19" s="8">
        <f>AVERAGE(B19:E19)</f>
        <v>786666.66666666663</v>
      </c>
      <c r="G19" s="8">
        <f>STDEV(B19:E19)</f>
        <v>90737.717258774661</v>
      </c>
      <c r="U19" s="14"/>
      <c r="V19" s="7"/>
      <c r="W19" s="14"/>
      <c r="X19" s="12"/>
      <c r="Y19" s="14"/>
      <c r="Z19" s="7"/>
      <c r="AA19" s="14"/>
      <c r="AB19" s="12"/>
    </row>
    <row r="20" spans="1:28" x14ac:dyDescent="0.25">
      <c r="U20" s="14"/>
      <c r="V20" s="7"/>
      <c r="W20" s="14"/>
      <c r="X20" s="12"/>
      <c r="Y20" s="14"/>
      <c r="Z20" s="7"/>
      <c r="AA20" s="14"/>
      <c r="AB20" s="12"/>
    </row>
    <row r="23" spans="1:28" ht="15.75" x14ac:dyDescent="0.25">
      <c r="A23" t="s">
        <v>64</v>
      </c>
      <c r="K23" s="11" t="s">
        <v>24</v>
      </c>
      <c r="L23" s="11"/>
      <c r="M23" s="11"/>
      <c r="P23" s="15"/>
      <c r="W23" s="13"/>
    </row>
    <row r="24" spans="1:28" x14ac:dyDescent="0.25">
      <c r="A24" t="s">
        <v>20</v>
      </c>
      <c r="C24" s="8">
        <f t="shared" ref="C24:C26" si="1">G9</f>
        <v>1455000</v>
      </c>
      <c r="F24" s="8">
        <f t="shared" ref="F24:F26" si="2">F17</f>
        <v>466666.66666666669</v>
      </c>
      <c r="J24" t="s">
        <v>20</v>
      </c>
      <c r="K24" s="8">
        <f>(C24-F24)</f>
        <v>988333.33333333326</v>
      </c>
      <c r="L24">
        <v>0</v>
      </c>
      <c r="M24">
        <v>0</v>
      </c>
    </row>
    <row r="25" spans="1:28" x14ac:dyDescent="0.25">
      <c r="A25" t="s">
        <v>21</v>
      </c>
      <c r="C25" s="8">
        <f t="shared" si="1"/>
        <v>452500</v>
      </c>
      <c r="F25" s="8">
        <f t="shared" si="2"/>
        <v>233.33333333333334</v>
      </c>
      <c r="J25" t="s">
        <v>21</v>
      </c>
      <c r="K25" s="8">
        <f>(C25-F25)</f>
        <v>452266.66666666669</v>
      </c>
      <c r="L25">
        <v>0</v>
      </c>
      <c r="M25">
        <v>0</v>
      </c>
    </row>
    <row r="26" spans="1:28" ht="15.75" x14ac:dyDescent="0.3">
      <c r="A26" t="s">
        <v>22</v>
      </c>
      <c r="C26" s="8">
        <f t="shared" si="1"/>
        <v>2087500</v>
      </c>
      <c r="F26" s="8">
        <f t="shared" si="2"/>
        <v>786666.66666666663</v>
      </c>
      <c r="J26" t="s">
        <v>22</v>
      </c>
      <c r="K26" s="8">
        <f t="shared" ref="K26" si="3">(C26-F26)</f>
        <v>1300833.3333333335</v>
      </c>
      <c r="L26">
        <v>0</v>
      </c>
      <c r="M26">
        <v>0</v>
      </c>
    </row>
    <row r="29" spans="1:28" x14ac:dyDescent="0.25">
      <c r="A29" t="s">
        <v>65</v>
      </c>
      <c r="G29" t="s">
        <v>19</v>
      </c>
    </row>
    <row r="30" spans="1:28" x14ac:dyDescent="0.25">
      <c r="R30" s="13"/>
    </row>
    <row r="31" spans="1:28" x14ac:dyDescent="0.25">
      <c r="A31" t="s">
        <v>20</v>
      </c>
      <c r="B31">
        <v>1300000</v>
      </c>
      <c r="C31">
        <v>1390000</v>
      </c>
      <c r="D31">
        <v>1400000</v>
      </c>
      <c r="E31">
        <v>1490000</v>
      </c>
      <c r="G31" s="8">
        <f>AVERAGE(B31:E31)</f>
        <v>1395000</v>
      </c>
      <c r="R31" s="13"/>
    </row>
    <row r="32" spans="1:28" x14ac:dyDescent="0.25">
      <c r="A32" t="s">
        <v>21</v>
      </c>
      <c r="B32">
        <v>480000</v>
      </c>
      <c r="C32">
        <v>469000</v>
      </c>
      <c r="D32">
        <v>478000</v>
      </c>
      <c r="E32">
        <v>460000</v>
      </c>
      <c r="G32" s="8">
        <f t="shared" ref="G32:G33" si="4">AVERAGE(B32:E32)</f>
        <v>471750</v>
      </c>
    </row>
    <row r="33" spans="1:17" x14ac:dyDescent="0.25">
      <c r="A33" t="s">
        <v>25</v>
      </c>
      <c r="B33">
        <v>1990000</v>
      </c>
      <c r="C33">
        <v>2200000</v>
      </c>
      <c r="D33">
        <v>1990000</v>
      </c>
      <c r="E33">
        <v>1980000</v>
      </c>
      <c r="G33" s="8">
        <f t="shared" si="4"/>
        <v>2040000</v>
      </c>
    </row>
    <row r="36" spans="1:17" x14ac:dyDescent="0.25">
      <c r="Q36" s="13"/>
    </row>
    <row r="37" spans="1:17" x14ac:dyDescent="0.25">
      <c r="A37" s="11" t="s">
        <v>75</v>
      </c>
      <c r="B37" s="11"/>
      <c r="C37" s="11"/>
      <c r="D37" s="11"/>
      <c r="E37" s="11"/>
      <c r="F37" s="11"/>
      <c r="G37" s="11"/>
      <c r="Q37" s="16"/>
    </row>
    <row r="38" spans="1:17" x14ac:dyDescent="0.25">
      <c r="F38" t="str">
        <f>[1]Sheet2!F7</f>
        <v xml:space="preserve">mean </v>
      </c>
      <c r="G38" t="str">
        <f>[1]Sheet2!G7</f>
        <v>SD</v>
      </c>
    </row>
    <row r="39" spans="1:17" x14ac:dyDescent="0.25">
      <c r="A39" t="str">
        <f>[1]Sheet2!A8</f>
        <v>WT</v>
      </c>
      <c r="B39" s="9">
        <v>300000</v>
      </c>
      <c r="C39" s="9">
        <v>320000</v>
      </c>
      <c r="D39" s="9">
        <v>390000</v>
      </c>
      <c r="F39" s="8">
        <f>AVERAGE(B39:D39)</f>
        <v>336666.66666666669</v>
      </c>
      <c r="G39" s="8"/>
      <c r="O39" s="8"/>
    </row>
    <row r="40" spans="1:17" x14ac:dyDescent="0.25">
      <c r="A40" t="str">
        <f>[1]Sheet2!A9</f>
        <v>∆tolC</v>
      </c>
      <c r="B40" s="9">
        <v>200</v>
      </c>
      <c r="C40" s="9">
        <v>300</v>
      </c>
      <c r="D40" s="9">
        <v>300</v>
      </c>
      <c r="F40" s="8">
        <f t="shared" ref="F40:F41" si="5">AVERAGE(B40:D40)</f>
        <v>266.66666666666669</v>
      </c>
      <c r="G40" s="8"/>
      <c r="O40" s="8"/>
    </row>
    <row r="41" spans="1:17" x14ac:dyDescent="0.25">
      <c r="A41" t="str">
        <f>[1]Sheet2!A10</f>
        <v>∆tolC+</v>
      </c>
      <c r="B41" s="9">
        <v>680000</v>
      </c>
      <c r="C41" s="9">
        <v>650000</v>
      </c>
      <c r="D41" s="9">
        <v>600000</v>
      </c>
      <c r="F41" s="8">
        <f t="shared" si="5"/>
        <v>643333.33333333337</v>
      </c>
      <c r="G41" s="8"/>
      <c r="O41" s="8"/>
    </row>
    <row r="43" spans="1:17" x14ac:dyDescent="0.25">
      <c r="A43" t="s">
        <v>64</v>
      </c>
      <c r="L43" s="11" t="s">
        <v>26</v>
      </c>
      <c r="M43" s="11"/>
      <c r="N43" s="11"/>
      <c r="O43" s="11"/>
    </row>
    <row r="45" spans="1:17" x14ac:dyDescent="0.25">
      <c r="A45" t="str">
        <f>A39</f>
        <v>WT</v>
      </c>
      <c r="B45" s="8"/>
      <c r="C45" s="8">
        <f>G31</f>
        <v>1395000</v>
      </c>
      <c r="F45" s="8">
        <f>F39</f>
        <v>336666.66666666669</v>
      </c>
      <c r="K45" t="str">
        <f>A45</f>
        <v>WT</v>
      </c>
      <c r="L45" s="8">
        <f>(C45-F45)</f>
        <v>1058333.3333333333</v>
      </c>
    </row>
    <row r="46" spans="1:17" x14ac:dyDescent="0.25">
      <c r="A46" t="str">
        <f>A40</f>
        <v>∆tolC</v>
      </c>
      <c r="B46" s="8"/>
      <c r="C46" s="8">
        <f>G32</f>
        <v>471750</v>
      </c>
      <c r="F46" s="8">
        <f>F40</f>
        <v>266.66666666666669</v>
      </c>
      <c r="K46" t="str">
        <f>A46</f>
        <v>∆tolC</v>
      </c>
      <c r="L46" s="8">
        <f>(C46-F46)</f>
        <v>471483.33333333331</v>
      </c>
    </row>
    <row r="47" spans="1:17" x14ac:dyDescent="0.25">
      <c r="A47" t="str">
        <f>A41</f>
        <v>∆tolC+</v>
      </c>
      <c r="B47" s="8"/>
      <c r="C47" s="8">
        <f>G33</f>
        <v>2040000</v>
      </c>
      <c r="F47" s="8">
        <f>F41</f>
        <v>643333.33333333337</v>
      </c>
      <c r="K47" t="str">
        <f>A47</f>
        <v>∆tolC+</v>
      </c>
      <c r="L47" s="8">
        <f>(C47-F47)</f>
        <v>1396666.6666666665</v>
      </c>
    </row>
    <row r="50" spans="1:22" x14ac:dyDescent="0.25">
      <c r="U50" s="17"/>
      <c r="V50" s="17"/>
    </row>
    <row r="51" spans="1:22" x14ac:dyDescent="0.25">
      <c r="P51" s="17"/>
      <c r="U51" s="8"/>
      <c r="V51" s="8"/>
    </row>
    <row r="52" spans="1:22" x14ac:dyDescent="0.25">
      <c r="A52" t="s">
        <v>66</v>
      </c>
      <c r="G52" t="s">
        <v>19</v>
      </c>
      <c r="P52" s="8"/>
    </row>
    <row r="54" spans="1:22" x14ac:dyDescent="0.25">
      <c r="A54" t="s">
        <v>20</v>
      </c>
      <c r="B54">
        <v>1460000</v>
      </c>
      <c r="C54">
        <v>1490000</v>
      </c>
      <c r="D54">
        <v>1410000</v>
      </c>
      <c r="E54">
        <v>1540000</v>
      </c>
      <c r="G54" s="8">
        <f>AVERAGE(B54:E54)</f>
        <v>1475000</v>
      </c>
    </row>
    <row r="55" spans="1:22" x14ac:dyDescent="0.25">
      <c r="A55" t="s">
        <v>21</v>
      </c>
      <c r="B55">
        <v>590000</v>
      </c>
      <c r="C55">
        <v>530000</v>
      </c>
      <c r="D55">
        <v>488000</v>
      </c>
      <c r="E55">
        <v>410000</v>
      </c>
      <c r="G55" s="8">
        <f t="shared" ref="G55:G56" si="6">AVERAGE(B55:E55)</f>
        <v>504500</v>
      </c>
    </row>
    <row r="56" spans="1:22" x14ac:dyDescent="0.25">
      <c r="A56" t="s">
        <v>25</v>
      </c>
      <c r="B56">
        <v>1990000</v>
      </c>
      <c r="C56">
        <v>2240000</v>
      </c>
      <c r="D56">
        <v>1990000</v>
      </c>
      <c r="E56">
        <v>2000000</v>
      </c>
      <c r="G56" s="8">
        <f t="shared" si="6"/>
        <v>2055000</v>
      </c>
    </row>
    <row r="60" spans="1:22" x14ac:dyDescent="0.25">
      <c r="A60" t="s">
        <v>76</v>
      </c>
    </row>
    <row r="61" spans="1:22" x14ac:dyDescent="0.25">
      <c r="F61" t="s">
        <v>27</v>
      </c>
      <c r="G61">
        <f>[1]Sheet2!G30</f>
        <v>0</v>
      </c>
    </row>
    <row r="62" spans="1:22" x14ac:dyDescent="0.25">
      <c r="A62" t="s">
        <v>20</v>
      </c>
      <c r="B62">
        <v>450000</v>
      </c>
      <c r="C62">
        <v>420000</v>
      </c>
      <c r="D62">
        <v>430000</v>
      </c>
      <c r="F62" s="8">
        <f>AVERAGE(B62:D62)</f>
        <v>433333.33333333331</v>
      </c>
    </row>
    <row r="63" spans="1:22" x14ac:dyDescent="0.25">
      <c r="A63" t="s">
        <v>21</v>
      </c>
      <c r="B63">
        <v>200</v>
      </c>
      <c r="C63">
        <v>200</v>
      </c>
      <c r="D63">
        <v>200</v>
      </c>
      <c r="F63" s="8">
        <f t="shared" ref="F63:F64" si="7">AVERAGE(B63:D63)</f>
        <v>200</v>
      </c>
    </row>
    <row r="64" spans="1:22" x14ac:dyDescent="0.25">
      <c r="A64" t="s">
        <v>25</v>
      </c>
      <c r="B64">
        <v>710000</v>
      </c>
      <c r="C64">
        <v>750000</v>
      </c>
      <c r="D64">
        <v>720000</v>
      </c>
      <c r="F64" s="8">
        <f t="shared" si="7"/>
        <v>726666.66666666663</v>
      </c>
    </row>
    <row r="66" spans="1:13" x14ac:dyDescent="0.25">
      <c r="A66" t="s">
        <v>64</v>
      </c>
      <c r="L66" t="s">
        <v>26</v>
      </c>
    </row>
    <row r="68" spans="1:13" x14ac:dyDescent="0.25">
      <c r="A68" t="str">
        <f>A62</f>
        <v>WT</v>
      </c>
      <c r="C68" s="8">
        <f>G54</f>
        <v>1475000</v>
      </c>
      <c r="F68" s="8">
        <f>F62</f>
        <v>433333.33333333331</v>
      </c>
      <c r="K68" t="str">
        <f>A68</f>
        <v>WT</v>
      </c>
      <c r="L68" s="8">
        <f>(C68-F68)</f>
        <v>1041666.6666666667</v>
      </c>
    </row>
    <row r="69" spans="1:13" x14ac:dyDescent="0.25">
      <c r="A69" t="str">
        <f>A63</f>
        <v>∆tolC</v>
      </c>
      <c r="C69" s="8">
        <f>G55</f>
        <v>504500</v>
      </c>
      <c r="F69" s="8">
        <f>F63</f>
        <v>200</v>
      </c>
      <c r="K69" t="str">
        <f>A69</f>
        <v>∆tolC</v>
      </c>
      <c r="L69" s="8">
        <f>(C69-F69)</f>
        <v>504300</v>
      </c>
    </row>
    <row r="70" spans="1:13" x14ac:dyDescent="0.25">
      <c r="A70" t="str">
        <f>A64</f>
        <v>∆tolC+</v>
      </c>
      <c r="C70" s="8">
        <f>G56</f>
        <v>2055000</v>
      </c>
      <c r="F70" s="8">
        <f>F64</f>
        <v>726666.66666666663</v>
      </c>
      <c r="K70" t="str">
        <f>A70</f>
        <v>∆tolC+</v>
      </c>
      <c r="L70" s="8">
        <f>(C70-F70)</f>
        <v>1328333.3333333335</v>
      </c>
    </row>
    <row r="74" spans="1:13" x14ac:dyDescent="0.25">
      <c r="A74" s="17" t="s">
        <v>67</v>
      </c>
      <c r="B74" s="17"/>
      <c r="C74" s="17"/>
      <c r="F74" s="17"/>
      <c r="G74" s="17" t="s">
        <v>19</v>
      </c>
      <c r="H74" s="17"/>
      <c r="K74" s="17"/>
      <c r="L74" s="17"/>
      <c r="M74" s="17"/>
    </row>
    <row r="75" spans="1:13" x14ac:dyDescent="0.25">
      <c r="B75" s="8"/>
      <c r="C75" s="8"/>
      <c r="G75" s="8"/>
      <c r="H75" s="8"/>
    </row>
    <row r="76" spans="1:13" x14ac:dyDescent="0.25">
      <c r="A76" t="s">
        <v>20</v>
      </c>
      <c r="B76">
        <v>1460000</v>
      </c>
      <c r="C76">
        <v>1490000</v>
      </c>
      <c r="D76">
        <v>1400000</v>
      </c>
      <c r="E76">
        <v>1340000</v>
      </c>
      <c r="G76" s="8">
        <f>AVERAGE(B76:E76)</f>
        <v>1422500</v>
      </c>
    </row>
    <row r="77" spans="1:13" x14ac:dyDescent="0.25">
      <c r="A77" t="s">
        <v>21</v>
      </c>
      <c r="B77">
        <v>440000</v>
      </c>
      <c r="C77">
        <v>459000</v>
      </c>
      <c r="D77">
        <v>468000</v>
      </c>
      <c r="E77">
        <v>450000</v>
      </c>
      <c r="G77" s="8">
        <f t="shared" ref="G77:G78" si="8">AVERAGE(B77:E77)</f>
        <v>454250</v>
      </c>
    </row>
    <row r="78" spans="1:13" x14ac:dyDescent="0.25">
      <c r="A78" t="s">
        <v>25</v>
      </c>
      <c r="B78">
        <v>2290000</v>
      </c>
      <c r="C78">
        <v>2360000</v>
      </c>
      <c r="D78">
        <v>1990000</v>
      </c>
      <c r="E78">
        <v>1990000</v>
      </c>
      <c r="G78" s="8">
        <f t="shared" si="8"/>
        <v>2157500</v>
      </c>
    </row>
    <row r="82" spans="1:25" x14ac:dyDescent="0.25">
      <c r="A82" t="s">
        <v>74</v>
      </c>
    </row>
    <row r="83" spans="1:25" x14ac:dyDescent="0.25">
      <c r="F83" t="s">
        <v>27</v>
      </c>
      <c r="G83">
        <f>[1]Sheet2!G52</f>
        <v>0</v>
      </c>
      <c r="V83" s="1"/>
      <c r="W83" s="1"/>
      <c r="X83" s="1"/>
      <c r="Y83" s="1"/>
    </row>
    <row r="84" spans="1:25" x14ac:dyDescent="0.25">
      <c r="A84" t="s">
        <v>20</v>
      </c>
      <c r="B84">
        <v>450000</v>
      </c>
      <c r="C84">
        <v>420000</v>
      </c>
      <c r="D84">
        <v>430000</v>
      </c>
      <c r="F84" s="8">
        <f>AVERAGE(B84:D84)</f>
        <v>433333.33333333331</v>
      </c>
      <c r="V84" s="1"/>
      <c r="W84" s="1"/>
      <c r="X84" s="1"/>
      <c r="Y84" s="1"/>
    </row>
    <row r="85" spans="1:25" x14ac:dyDescent="0.25">
      <c r="A85" t="s">
        <v>21</v>
      </c>
      <c r="B85">
        <v>200</v>
      </c>
      <c r="C85">
        <v>300</v>
      </c>
      <c r="D85">
        <v>200</v>
      </c>
      <c r="F85" s="8">
        <f t="shared" ref="F85:F86" si="9">AVERAGE(B85:D85)</f>
        <v>233.33333333333334</v>
      </c>
      <c r="V85" s="1"/>
      <c r="W85" s="1"/>
      <c r="X85" s="1"/>
      <c r="Y85" s="1"/>
    </row>
    <row r="86" spans="1:25" x14ac:dyDescent="0.25">
      <c r="A86" t="s">
        <v>25</v>
      </c>
      <c r="B86">
        <v>710000</v>
      </c>
      <c r="C86">
        <v>690000</v>
      </c>
      <c r="D86">
        <v>730000</v>
      </c>
      <c r="F86" s="8">
        <f t="shared" si="9"/>
        <v>710000</v>
      </c>
      <c r="V86" s="1"/>
      <c r="W86" s="1"/>
      <c r="X86" s="1"/>
      <c r="Y86" s="1"/>
    </row>
    <row r="87" spans="1:25" x14ac:dyDescent="0.25">
      <c r="V87" s="1"/>
      <c r="W87" s="1"/>
      <c r="X87" s="1"/>
      <c r="Y87" s="1"/>
    </row>
    <row r="88" spans="1:25" x14ac:dyDescent="0.25">
      <c r="A88" t="s">
        <v>64</v>
      </c>
      <c r="L88" t="s">
        <v>26</v>
      </c>
      <c r="V88" s="1"/>
      <c r="W88" s="1"/>
      <c r="X88" s="1"/>
      <c r="Y88" s="1"/>
    </row>
    <row r="89" spans="1:25" x14ac:dyDescent="0.25">
      <c r="V89" s="1"/>
      <c r="W89" s="1"/>
      <c r="X89" s="1"/>
      <c r="Y89" s="1"/>
    </row>
    <row r="90" spans="1:25" x14ac:dyDescent="0.25">
      <c r="A90" t="str">
        <f>A84</f>
        <v>WT</v>
      </c>
      <c r="C90">
        <f>G76</f>
        <v>1422500</v>
      </c>
      <c r="F90" s="8">
        <f>F84</f>
        <v>433333.33333333331</v>
      </c>
      <c r="K90" t="str">
        <f>A90</f>
        <v>WT</v>
      </c>
      <c r="L90" s="8">
        <f>(C90-F90)</f>
        <v>989166.66666666674</v>
      </c>
      <c r="V90" s="1"/>
      <c r="W90" s="1"/>
      <c r="X90" s="1"/>
      <c r="Y90" s="1"/>
    </row>
    <row r="91" spans="1:25" x14ac:dyDescent="0.25">
      <c r="A91" t="str">
        <f>A85</f>
        <v>∆tolC</v>
      </c>
      <c r="C91">
        <f>G77</f>
        <v>454250</v>
      </c>
      <c r="F91" s="8">
        <f>F85</f>
        <v>233.33333333333334</v>
      </c>
      <c r="K91" t="str">
        <f>A91</f>
        <v>∆tolC</v>
      </c>
      <c r="L91" s="8">
        <f>(C91-F91)</f>
        <v>454016.66666666669</v>
      </c>
      <c r="V91" s="1"/>
      <c r="W91" s="1"/>
      <c r="X91" s="1"/>
      <c r="Y91" s="1"/>
    </row>
    <row r="92" spans="1:25" x14ac:dyDescent="0.25">
      <c r="A92" t="str">
        <f>A86</f>
        <v>∆tolC+</v>
      </c>
      <c r="C92">
        <f>G78</f>
        <v>2157500</v>
      </c>
      <c r="F92" s="8">
        <f>F86</f>
        <v>710000</v>
      </c>
      <c r="K92" t="str">
        <f>A92</f>
        <v>∆tolC+</v>
      </c>
      <c r="L92" s="8">
        <f>(C92-F92)</f>
        <v>1447500</v>
      </c>
      <c r="V92" s="1"/>
      <c r="W92" s="1"/>
      <c r="X92" s="1"/>
      <c r="Y92" s="1"/>
    </row>
    <row r="93" spans="1:25" x14ac:dyDescent="0.25">
      <c r="V93" s="1"/>
      <c r="W93" s="1"/>
      <c r="X93" s="1"/>
      <c r="Y93" s="1"/>
    </row>
    <row r="94" spans="1:25" x14ac:dyDescent="0.25">
      <c r="V94" s="1"/>
      <c r="W94" s="1"/>
      <c r="X94" s="1"/>
      <c r="Y94" s="1"/>
    </row>
    <row r="95" spans="1:25" x14ac:dyDescent="0.25">
      <c r="V95" s="1"/>
      <c r="W95" s="1"/>
      <c r="X95" s="1"/>
      <c r="Y95" s="1"/>
    </row>
    <row r="96" spans="1:25" x14ac:dyDescent="0.25">
      <c r="V96" s="1"/>
      <c r="W96" s="1"/>
      <c r="X96" s="1"/>
      <c r="Y96" s="1"/>
    </row>
    <row r="97" spans="1:25" x14ac:dyDescent="0.25">
      <c r="A97" t="s">
        <v>59</v>
      </c>
      <c r="M97" s="17"/>
      <c r="N97" s="17"/>
      <c r="O97" s="17"/>
      <c r="V97" s="1"/>
      <c r="W97" s="1"/>
      <c r="X97" s="1"/>
      <c r="Y97" s="1"/>
    </row>
    <row r="98" spans="1:25" x14ac:dyDescent="0.25">
      <c r="A98" s="17"/>
      <c r="B98" s="17" t="s">
        <v>40</v>
      </c>
      <c r="C98" s="17"/>
      <c r="D98" s="18"/>
      <c r="V98" s="1"/>
      <c r="W98" s="1"/>
      <c r="X98" s="1"/>
      <c r="Y98" s="1"/>
    </row>
    <row r="99" spans="1:25" x14ac:dyDescent="0.25">
      <c r="D99" t="s">
        <v>42</v>
      </c>
      <c r="E99" t="s">
        <v>43</v>
      </c>
      <c r="F99" t="s">
        <v>44</v>
      </c>
      <c r="G99" t="s">
        <v>45</v>
      </c>
      <c r="H99" t="s">
        <v>46</v>
      </c>
      <c r="M99" t="s">
        <v>47</v>
      </c>
      <c r="P99" s="17"/>
    </row>
    <row r="100" spans="1:25" x14ac:dyDescent="0.25">
      <c r="C100" t="s">
        <v>20</v>
      </c>
      <c r="D100" s="8">
        <f>F17</f>
        <v>466666.66666666669</v>
      </c>
      <c r="E100" s="8">
        <f>F39</f>
        <v>336666.66666666669</v>
      </c>
      <c r="F100" s="8">
        <f>F62</f>
        <v>433333.33333333331</v>
      </c>
      <c r="G100" s="8">
        <f t="shared" ref="G100:G102" si="10">F84</f>
        <v>433333.33333333331</v>
      </c>
      <c r="H100" s="8">
        <f>AVERAGE(D100:G100)</f>
        <v>417500</v>
      </c>
      <c r="I100" s="8"/>
      <c r="M100" s="8">
        <f>STDEV(D100:H100)</f>
        <v>48612.698386784272</v>
      </c>
    </row>
    <row r="101" spans="1:25" x14ac:dyDescent="0.25">
      <c r="C101" t="s">
        <v>21</v>
      </c>
      <c r="D101" s="8">
        <f>F18</f>
        <v>233.33333333333334</v>
      </c>
      <c r="E101" s="8">
        <f>F40</f>
        <v>266.66666666666669</v>
      </c>
      <c r="F101" s="8">
        <f>F63</f>
        <v>200</v>
      </c>
      <c r="G101" s="8">
        <f t="shared" si="10"/>
        <v>233.33333333333334</v>
      </c>
      <c r="H101" s="8">
        <f t="shared" ref="H101:H102" si="11">AVERAGE(D101:G101)</f>
        <v>233.33333333333334</v>
      </c>
      <c r="I101" s="8"/>
      <c r="M101" s="8">
        <f t="shared" ref="M101:M102" si="12">STDEV(D101:H101)</f>
        <v>23.570226039551592</v>
      </c>
    </row>
    <row r="102" spans="1:25" x14ac:dyDescent="0.25">
      <c r="C102" t="s">
        <v>25</v>
      </c>
      <c r="D102" s="8">
        <f>F19</f>
        <v>786666.66666666663</v>
      </c>
      <c r="E102" s="8">
        <f>F41</f>
        <v>643333.33333333337</v>
      </c>
      <c r="F102" s="8">
        <f>F64</f>
        <v>726666.66666666663</v>
      </c>
      <c r="G102" s="8">
        <f t="shared" si="10"/>
        <v>710000</v>
      </c>
      <c r="H102" s="8">
        <f t="shared" si="11"/>
        <v>716666.66666666663</v>
      </c>
      <c r="I102" s="8"/>
      <c r="M102" s="8">
        <f t="shared" si="12"/>
        <v>51044.642770378487</v>
      </c>
    </row>
    <row r="105" spans="1:25" x14ac:dyDescent="0.25">
      <c r="P105" s="8"/>
    </row>
    <row r="106" spans="1:25" x14ac:dyDescent="0.25">
      <c r="P106" s="8"/>
    </row>
    <row r="107" spans="1:25" x14ac:dyDescent="0.25">
      <c r="A107" t="s">
        <v>60</v>
      </c>
    </row>
    <row r="108" spans="1:25" x14ac:dyDescent="0.25">
      <c r="B108" t="s">
        <v>49</v>
      </c>
      <c r="D108" s="18" t="s">
        <v>50</v>
      </c>
      <c r="E108" t="s">
        <v>41</v>
      </c>
    </row>
    <row r="109" spans="1:25" x14ac:dyDescent="0.25">
      <c r="D109" t="s">
        <v>42</v>
      </c>
      <c r="E109" t="s">
        <v>43</v>
      </c>
      <c r="F109" t="s">
        <v>44</v>
      </c>
      <c r="G109" t="s">
        <v>61</v>
      </c>
      <c r="H109" t="s">
        <v>46</v>
      </c>
      <c r="M109" t="s">
        <v>47</v>
      </c>
    </row>
    <row r="110" spans="1:25" x14ac:dyDescent="0.25">
      <c r="C110" t="s">
        <v>20</v>
      </c>
      <c r="D110" s="8">
        <f>K24</f>
        <v>988333.33333333326</v>
      </c>
      <c r="E110" s="8">
        <f>L45</f>
        <v>1058333.3333333333</v>
      </c>
      <c r="F110" s="8">
        <f>L68</f>
        <v>1041666.6666666667</v>
      </c>
      <c r="G110" s="8">
        <f t="shared" ref="G110:G112" si="13">L90</f>
        <v>989166.66666666674</v>
      </c>
      <c r="H110" s="8"/>
      <c r="I110" s="8">
        <f>AVERAGE(D110:G110)</f>
        <v>1019375</v>
      </c>
      <c r="M110" s="8">
        <f>STDEV(D110:G110)</f>
        <v>36012.954202208537</v>
      </c>
    </row>
    <row r="111" spans="1:25" x14ac:dyDescent="0.25">
      <c r="C111" t="s">
        <v>21</v>
      </c>
      <c r="D111" s="8">
        <f>K25</f>
        <v>452266.66666666669</v>
      </c>
      <c r="E111" s="8">
        <f>L46</f>
        <v>471483.33333333331</v>
      </c>
      <c r="F111" s="8">
        <f>L69</f>
        <v>504300</v>
      </c>
      <c r="G111" s="8">
        <f t="shared" si="13"/>
        <v>454016.66666666669</v>
      </c>
      <c r="H111" s="8"/>
      <c r="I111" s="8">
        <f t="shared" ref="I111:I112" si="14">AVERAGE(D111:G111)</f>
        <v>470516.66666666669</v>
      </c>
      <c r="M111" s="8">
        <f t="shared" ref="M111:M112" si="15">STDEV(D111:G111)</f>
        <v>24135.454940505777</v>
      </c>
    </row>
    <row r="112" spans="1:25" x14ac:dyDescent="0.25">
      <c r="C112" t="s">
        <v>25</v>
      </c>
      <c r="D112" s="8">
        <f>K26</f>
        <v>1300833.3333333335</v>
      </c>
      <c r="E112" s="8">
        <f>L47</f>
        <v>1396666.6666666665</v>
      </c>
      <c r="F112" s="8">
        <f>L70</f>
        <v>1328333.3333333335</v>
      </c>
      <c r="G112" s="8">
        <f t="shared" si="13"/>
        <v>1447500</v>
      </c>
      <c r="H112" s="8"/>
      <c r="I112" s="8">
        <f t="shared" si="14"/>
        <v>1368333.3333333335</v>
      </c>
      <c r="M112" s="8">
        <f t="shared" si="15"/>
        <v>66398.767279944906</v>
      </c>
    </row>
    <row r="115" spans="2:9" x14ac:dyDescent="0.25">
      <c r="B115" t="s">
        <v>77</v>
      </c>
      <c r="H115" s="19"/>
      <c r="I115" s="19"/>
    </row>
    <row r="116" spans="2:9" x14ac:dyDescent="0.25">
      <c r="B116" t="s">
        <v>68</v>
      </c>
    </row>
    <row r="117" spans="2:9" x14ac:dyDescent="0.25">
      <c r="I117" s="7" t="s">
        <v>5</v>
      </c>
    </row>
    <row r="118" spans="2:9" x14ac:dyDescent="0.25">
      <c r="I118" s="7" t="s">
        <v>6</v>
      </c>
    </row>
    <row r="119" spans="2:9" x14ac:dyDescent="0.25">
      <c r="B119" t="s">
        <v>3</v>
      </c>
      <c r="C119" s="29"/>
      <c r="D119" s="29"/>
      <c r="E119" s="30" t="s">
        <v>6</v>
      </c>
      <c r="F119" s="30" t="s">
        <v>5</v>
      </c>
      <c r="G119" s="30" t="s">
        <v>14</v>
      </c>
      <c r="I119" s="7" t="s">
        <v>14</v>
      </c>
    </row>
    <row r="120" spans="2:9" x14ac:dyDescent="0.25">
      <c r="C120" s="29" t="s">
        <v>53</v>
      </c>
      <c r="D120" s="29"/>
      <c r="E120" s="31">
        <f>$I$110</f>
        <v>1019375</v>
      </c>
      <c r="F120" s="31">
        <f>$I$111</f>
        <v>470516.66666666669</v>
      </c>
      <c r="G120" s="31">
        <f>$I$112</f>
        <v>1368333.3333333335</v>
      </c>
    </row>
    <row r="121" spans="2:9" x14ac:dyDescent="0.25">
      <c r="C121" s="29" t="s">
        <v>40</v>
      </c>
      <c r="D121" s="29"/>
      <c r="E121" s="31">
        <f>$H$100</f>
        <v>417500</v>
      </c>
      <c r="F121" s="31">
        <f>$H$101</f>
        <v>233.33333333333334</v>
      </c>
      <c r="G121" s="31">
        <f>$H$102</f>
        <v>716666.66666666663</v>
      </c>
    </row>
    <row r="122" spans="2:9" x14ac:dyDescent="0.25">
      <c r="C122" s="29"/>
      <c r="D122" s="29"/>
      <c r="E122" s="29"/>
      <c r="F122" s="29"/>
      <c r="G122" s="29"/>
    </row>
    <row r="123" spans="2:9" x14ac:dyDescent="0.25">
      <c r="C123" s="29" t="s">
        <v>4</v>
      </c>
      <c r="D123" s="29"/>
      <c r="E123" s="29" t="s">
        <v>20</v>
      </c>
      <c r="F123" s="29" t="s">
        <v>21</v>
      </c>
      <c r="G123" s="29" t="s">
        <v>25</v>
      </c>
    </row>
    <row r="124" spans="2:9" x14ac:dyDescent="0.25">
      <c r="B124" t="s">
        <v>4</v>
      </c>
      <c r="C124" s="29" t="s">
        <v>53</v>
      </c>
      <c r="D124" s="29"/>
      <c r="E124" s="31">
        <f>$M$110</f>
        <v>36012.954202208537</v>
      </c>
      <c r="F124" s="31">
        <f>$M$111</f>
        <v>24135.454940505777</v>
      </c>
      <c r="G124" s="31">
        <f>$M$112</f>
        <v>66398.767279944906</v>
      </c>
    </row>
    <row r="125" spans="2:9" x14ac:dyDescent="0.25">
      <c r="C125" s="29" t="s">
        <v>40</v>
      </c>
      <c r="D125" s="29"/>
      <c r="E125" s="31">
        <f>$M$100</f>
        <v>48612.698386784272</v>
      </c>
      <c r="F125" s="31">
        <f>$M$101</f>
        <v>23.570226039551592</v>
      </c>
      <c r="G125" s="31">
        <f>$M$102</f>
        <v>51044.642770378487</v>
      </c>
    </row>
    <row r="129" spans="3:11" ht="15.75" x14ac:dyDescent="0.25">
      <c r="C129" s="20"/>
      <c r="D129" s="21"/>
      <c r="E129" s="21"/>
      <c r="F129" s="21"/>
      <c r="G129" s="21"/>
      <c r="H129" s="21"/>
      <c r="I129" s="21"/>
      <c r="J129" s="21"/>
      <c r="K129" s="21"/>
    </row>
    <row r="130" spans="3:11" ht="15.75" x14ac:dyDescent="0.25">
      <c r="C130" s="20"/>
      <c r="D130" s="21"/>
      <c r="E130" s="21"/>
      <c r="F130" s="21"/>
      <c r="G130" s="21"/>
      <c r="H130" s="21"/>
      <c r="I130" s="21"/>
      <c r="J130" s="21"/>
      <c r="K130" s="21"/>
    </row>
    <row r="131" spans="3:11" ht="15.75" x14ac:dyDescent="0.25">
      <c r="C131" s="7"/>
      <c r="D131" s="22"/>
      <c r="E131" s="20"/>
      <c r="F131" s="22"/>
      <c r="G131" s="20"/>
      <c r="H131" s="22"/>
      <c r="I131" s="20"/>
      <c r="J131" s="22"/>
      <c r="K131" s="20"/>
    </row>
    <row r="132" spans="3:11" ht="15.75" x14ac:dyDescent="0.25">
      <c r="C132" s="7"/>
      <c r="D132" s="23"/>
      <c r="E132" s="20"/>
      <c r="F132" s="23"/>
      <c r="H132" s="23"/>
      <c r="I132" s="20"/>
      <c r="J132" s="23"/>
    </row>
    <row r="133" spans="3:11" ht="15.75" x14ac:dyDescent="0.25">
      <c r="C133" s="7"/>
      <c r="D133" s="23"/>
      <c r="E133" s="20"/>
      <c r="F133" s="23"/>
      <c r="H133" s="23"/>
      <c r="I133" s="20"/>
      <c r="J133" s="23"/>
    </row>
    <row r="139" spans="3:11" x14ac:dyDescent="0.25">
      <c r="E139" s="7"/>
      <c r="F139" s="7"/>
      <c r="G139" s="7"/>
    </row>
    <row r="140" spans="3:11" x14ac:dyDescent="0.25">
      <c r="E140" s="26"/>
      <c r="F140" s="16"/>
      <c r="G140" s="16"/>
    </row>
    <row r="141" spans="3:11" x14ac:dyDescent="0.25">
      <c r="E141" s="26"/>
      <c r="F141" s="16"/>
      <c r="G141" s="16"/>
    </row>
    <row r="144" spans="3:11" x14ac:dyDescent="0.25">
      <c r="E144" s="26"/>
      <c r="F144" s="16"/>
      <c r="G144" s="16"/>
    </row>
    <row r="145" spans="1:9" x14ac:dyDescent="0.25">
      <c r="E145" s="26"/>
      <c r="F145" s="16"/>
      <c r="G145" s="16"/>
    </row>
    <row r="152" spans="1:9" x14ac:dyDescent="0.25">
      <c r="A152" t="s">
        <v>62</v>
      </c>
    </row>
    <row r="154" spans="1:9" x14ac:dyDescent="0.25">
      <c r="A154" t="s">
        <v>28</v>
      </c>
      <c r="F154" t="s">
        <v>28</v>
      </c>
    </row>
    <row r="155" spans="1:9" ht="15.75" thickBot="1" x14ac:dyDescent="0.3"/>
    <row r="156" spans="1:9" x14ac:dyDescent="0.25">
      <c r="A156" s="4"/>
      <c r="B156" s="4" t="s">
        <v>20</v>
      </c>
      <c r="C156" s="4" t="s">
        <v>21</v>
      </c>
      <c r="E156" s="17"/>
      <c r="F156" s="4"/>
      <c r="G156" s="4" t="s">
        <v>20</v>
      </c>
      <c r="H156" s="4" t="s">
        <v>25</v>
      </c>
    </row>
    <row r="157" spans="1:9" x14ac:dyDescent="0.25">
      <c r="A157" t="s">
        <v>23</v>
      </c>
      <c r="B157" s="8">
        <v>1019375</v>
      </c>
      <c r="C157" s="8">
        <v>462329.16666666669</v>
      </c>
      <c r="D157" s="28"/>
      <c r="E157" s="8"/>
      <c r="F157" t="s">
        <v>23</v>
      </c>
      <c r="G157" s="8">
        <v>1019375</v>
      </c>
      <c r="H157" s="8">
        <v>1367500</v>
      </c>
    </row>
    <row r="158" spans="1:9" x14ac:dyDescent="0.25">
      <c r="A158" t="s">
        <v>29</v>
      </c>
      <c r="B158" s="8">
        <v>1296932870.3703697</v>
      </c>
      <c r="C158" s="8">
        <v>28169143.518518388</v>
      </c>
      <c r="D158" s="8"/>
      <c r="F158" t="s">
        <v>29</v>
      </c>
      <c r="G158" s="8">
        <v>1296932870.3703697</v>
      </c>
      <c r="H158" s="8">
        <v>3200462962.9629631</v>
      </c>
      <c r="I158" s="17"/>
    </row>
    <row r="159" spans="1:9" x14ac:dyDescent="0.25">
      <c r="A159" t="s">
        <v>30</v>
      </c>
      <c r="B159">
        <v>4</v>
      </c>
      <c r="C159">
        <v>4</v>
      </c>
      <c r="F159" t="s">
        <v>30</v>
      </c>
      <c r="G159">
        <v>4</v>
      </c>
      <c r="H159">
        <v>4</v>
      </c>
      <c r="I159" s="8"/>
    </row>
    <row r="160" spans="1:9" x14ac:dyDescent="0.25">
      <c r="A160" t="s">
        <v>31</v>
      </c>
      <c r="B160">
        <v>662551006.94444406</v>
      </c>
      <c r="F160" t="s">
        <v>31</v>
      </c>
      <c r="G160">
        <v>2248697916.6666665</v>
      </c>
    </row>
    <row r="161" spans="1:8" x14ac:dyDescent="0.25">
      <c r="A161" t="s">
        <v>32</v>
      </c>
      <c r="B161">
        <v>0</v>
      </c>
      <c r="F161" t="s">
        <v>32</v>
      </c>
      <c r="G161">
        <v>0</v>
      </c>
    </row>
    <row r="162" spans="1:8" x14ac:dyDescent="0.25">
      <c r="A162" t="s">
        <v>33</v>
      </c>
      <c r="B162">
        <v>6</v>
      </c>
      <c r="F162" t="s">
        <v>33</v>
      </c>
      <c r="G162">
        <v>6</v>
      </c>
    </row>
    <row r="163" spans="1:8" x14ac:dyDescent="0.25">
      <c r="A163" t="s">
        <v>34</v>
      </c>
      <c r="B163">
        <v>30.605273772733913</v>
      </c>
      <c r="F163" t="s">
        <v>34</v>
      </c>
      <c r="G163">
        <v>-10.382086706319367</v>
      </c>
    </row>
    <row r="164" spans="1:8" x14ac:dyDescent="0.25">
      <c r="A164" t="s">
        <v>35</v>
      </c>
      <c r="B164">
        <v>4.0384653369362751E-8</v>
      </c>
      <c r="F164" t="s">
        <v>35</v>
      </c>
      <c r="G164">
        <v>2.337587235955926E-5</v>
      </c>
    </row>
    <row r="165" spans="1:8" x14ac:dyDescent="0.25">
      <c r="A165" t="s">
        <v>36</v>
      </c>
      <c r="B165">
        <v>1.9431802805153031</v>
      </c>
      <c r="F165" t="s">
        <v>36</v>
      </c>
      <c r="G165">
        <v>1.9431802805153031</v>
      </c>
    </row>
    <row r="166" spans="1:8" x14ac:dyDescent="0.25">
      <c r="A166" t="s">
        <v>37</v>
      </c>
      <c r="B166">
        <v>8.0769306738725503E-8</v>
      </c>
      <c r="F166" t="s">
        <v>37</v>
      </c>
      <c r="G166">
        <v>4.6751744719118519E-5</v>
      </c>
    </row>
    <row r="167" spans="1:8" ht="15.75" thickBot="1" x14ac:dyDescent="0.3">
      <c r="A167" s="3" t="s">
        <v>38</v>
      </c>
      <c r="B167" s="3">
        <v>2.4469118511449697</v>
      </c>
      <c r="C167" s="3"/>
      <c r="F167" s="3" t="s">
        <v>38</v>
      </c>
      <c r="G167" s="3">
        <v>2.4469118511449697</v>
      </c>
      <c r="H167" s="3"/>
    </row>
    <row r="168" spans="1:8" x14ac:dyDescent="0.25">
      <c r="H168" s="27"/>
    </row>
    <row r="171" spans="1:8" x14ac:dyDescent="0.25">
      <c r="A171" t="s">
        <v>63</v>
      </c>
    </row>
    <row r="173" spans="1:8" x14ac:dyDescent="0.25">
      <c r="A173" t="s">
        <v>28</v>
      </c>
      <c r="F173" t="s">
        <v>28</v>
      </c>
    </row>
    <row r="174" spans="1:8" ht="15.75" thickBot="1" x14ac:dyDescent="0.3"/>
    <row r="175" spans="1:8" x14ac:dyDescent="0.25">
      <c r="A175" s="4"/>
      <c r="B175" s="4" t="s">
        <v>20</v>
      </c>
      <c r="C175" s="4" t="s">
        <v>21</v>
      </c>
      <c r="F175" s="4"/>
      <c r="G175" s="4" t="s">
        <v>20</v>
      </c>
      <c r="H175" s="4" t="s">
        <v>25</v>
      </c>
    </row>
    <row r="176" spans="1:8" x14ac:dyDescent="0.25">
      <c r="A176" t="s">
        <v>23</v>
      </c>
      <c r="B176" s="8">
        <v>417500</v>
      </c>
      <c r="C176" s="8">
        <v>233.33333333333334</v>
      </c>
      <c r="F176" t="s">
        <v>23</v>
      </c>
      <c r="G176" s="8">
        <v>417500</v>
      </c>
      <c r="H176" s="8">
        <v>717500</v>
      </c>
    </row>
    <row r="177" spans="1:9" x14ac:dyDescent="0.25">
      <c r="A177" t="s">
        <v>29</v>
      </c>
      <c r="B177">
        <v>3150925925.9259439</v>
      </c>
      <c r="C177">
        <v>740.74074074073962</v>
      </c>
      <c r="F177" t="s">
        <v>29</v>
      </c>
      <c r="G177">
        <v>3150925925.9259439</v>
      </c>
      <c r="H177">
        <v>54629629.629629284</v>
      </c>
    </row>
    <row r="178" spans="1:9" x14ac:dyDescent="0.25">
      <c r="A178" t="s">
        <v>30</v>
      </c>
      <c r="B178">
        <v>4</v>
      </c>
      <c r="C178">
        <v>4</v>
      </c>
      <c r="F178" t="s">
        <v>30</v>
      </c>
      <c r="G178">
        <v>4</v>
      </c>
      <c r="H178">
        <v>4</v>
      </c>
    </row>
    <row r="179" spans="1:9" x14ac:dyDescent="0.25">
      <c r="A179" t="s">
        <v>31</v>
      </c>
      <c r="B179">
        <v>1575463333.3333423</v>
      </c>
      <c r="D179" s="17"/>
      <c r="F179" t="s">
        <v>31</v>
      </c>
      <c r="G179">
        <v>1602777777.7777865</v>
      </c>
      <c r="I179" s="17"/>
    </row>
    <row r="180" spans="1:9" x14ac:dyDescent="0.25">
      <c r="A180" t="s">
        <v>32</v>
      </c>
      <c r="B180">
        <v>0</v>
      </c>
      <c r="D180" s="8"/>
      <c r="F180" t="s">
        <v>32</v>
      </c>
      <c r="G180">
        <v>0</v>
      </c>
    </row>
    <row r="181" spans="1:9" x14ac:dyDescent="0.25">
      <c r="A181" t="s">
        <v>33</v>
      </c>
      <c r="B181">
        <v>6</v>
      </c>
      <c r="F181" t="s">
        <v>33</v>
      </c>
      <c r="G181">
        <v>6</v>
      </c>
    </row>
    <row r="182" spans="1:9" x14ac:dyDescent="0.25">
      <c r="A182" t="s">
        <v>34</v>
      </c>
      <c r="B182">
        <v>14.867041040789273</v>
      </c>
      <c r="F182" t="s">
        <v>34</v>
      </c>
      <c r="G182">
        <v>-10.597406569370317</v>
      </c>
    </row>
    <row r="183" spans="1:9" x14ac:dyDescent="0.25">
      <c r="A183" t="s">
        <v>35</v>
      </c>
      <c r="B183">
        <v>2.9132789730424863E-6</v>
      </c>
      <c r="F183" t="s">
        <v>35</v>
      </c>
      <c r="G183">
        <v>2.0782697802720681E-5</v>
      </c>
    </row>
    <row r="184" spans="1:9" x14ac:dyDescent="0.25">
      <c r="A184" t="s">
        <v>36</v>
      </c>
      <c r="B184">
        <v>1.9431802805153031</v>
      </c>
      <c r="F184" t="s">
        <v>36</v>
      </c>
      <c r="G184">
        <v>1.9431802805153031</v>
      </c>
    </row>
    <row r="185" spans="1:9" x14ac:dyDescent="0.25">
      <c r="A185" t="s">
        <v>37</v>
      </c>
      <c r="B185">
        <v>5.8265579460849726E-6</v>
      </c>
      <c r="F185" t="s">
        <v>37</v>
      </c>
      <c r="G185">
        <v>4.1565395605441363E-5</v>
      </c>
    </row>
    <row r="186" spans="1:9" ht="15.75" thickBot="1" x14ac:dyDescent="0.3">
      <c r="A186" s="3" t="s">
        <v>38</v>
      </c>
      <c r="B186" s="3">
        <v>2.4469118511449697</v>
      </c>
      <c r="C186" s="3"/>
      <c r="F186" s="3" t="s">
        <v>38</v>
      </c>
      <c r="G186" s="3">
        <v>2.4469118511449697</v>
      </c>
      <c r="H186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9575-7F7F-4DB6-AAB0-4ABD50CEC369}">
  <dimension ref="A2:AB190"/>
  <sheetViews>
    <sheetView topLeftCell="B126" workbookViewId="0">
      <selection activeCell="T86" sqref="T86"/>
    </sheetView>
  </sheetViews>
  <sheetFormatPr defaultRowHeight="15" x14ac:dyDescent="0.25"/>
  <cols>
    <col min="1" max="1" width="9.140625" customWidth="1"/>
    <col min="2" max="2" width="14" customWidth="1"/>
    <col min="3" max="3" width="11" bestFit="1" customWidth="1"/>
    <col min="4" max="4" width="10.5703125" bestFit="1" customWidth="1"/>
    <col min="6" max="6" width="9.28515625" bestFit="1" customWidth="1"/>
    <col min="7" max="7" width="13.140625" bestFit="1" customWidth="1"/>
    <col min="8" max="8" width="12" bestFit="1" customWidth="1"/>
    <col min="10" max="11" width="12" bestFit="1" customWidth="1"/>
    <col min="12" max="12" width="9.28515625" bestFit="1" customWidth="1"/>
    <col min="14" max="14" width="9.140625" customWidth="1"/>
    <col min="16" max="16" width="13.5703125" customWidth="1"/>
    <col min="19" max="19" width="5.28515625" customWidth="1"/>
    <col min="20" max="20" width="5.85546875" customWidth="1"/>
    <col min="22" max="22" width="6.5703125" customWidth="1"/>
  </cols>
  <sheetData>
    <row r="2" spans="1:18" x14ac:dyDescent="0.25">
      <c r="A2" s="11" t="s">
        <v>69</v>
      </c>
      <c r="B2" s="11"/>
      <c r="C2" s="11"/>
      <c r="D2" s="11"/>
      <c r="E2" s="11"/>
      <c r="F2" s="11"/>
      <c r="G2" s="11"/>
    </row>
    <row r="4" spans="1:18" x14ac:dyDescent="0.25">
      <c r="A4" t="s">
        <v>17</v>
      </c>
    </row>
    <row r="7" spans="1:18" x14ac:dyDescent="0.25">
      <c r="A7" t="s">
        <v>18</v>
      </c>
      <c r="G7" t="s">
        <v>19</v>
      </c>
    </row>
    <row r="9" spans="1:18" x14ac:dyDescent="0.25">
      <c r="A9" t="s">
        <v>20</v>
      </c>
      <c r="B9">
        <v>1990000</v>
      </c>
      <c r="C9">
        <v>2340000</v>
      </c>
      <c r="D9">
        <v>2470000</v>
      </c>
      <c r="E9">
        <v>2180000</v>
      </c>
      <c r="G9" s="8">
        <f>AVERAGE(B9:E9)</f>
        <v>2245000</v>
      </c>
      <c r="J9" s="8"/>
      <c r="L9" s="8"/>
      <c r="R9" s="8"/>
    </row>
    <row r="10" spans="1:18" x14ac:dyDescent="0.25">
      <c r="A10" t="s">
        <v>21</v>
      </c>
      <c r="B10">
        <v>975000</v>
      </c>
      <c r="C10">
        <v>880000</v>
      </c>
      <c r="D10">
        <v>920000</v>
      </c>
      <c r="E10">
        <v>940000</v>
      </c>
      <c r="G10" s="8">
        <f t="shared" ref="G10:G11" si="0">AVERAGE(B10:E10)</f>
        <v>928750</v>
      </c>
      <c r="J10" s="8"/>
      <c r="L10" s="8"/>
      <c r="R10" s="8"/>
    </row>
    <row r="11" spans="1:18" ht="15.75" x14ac:dyDescent="0.3">
      <c r="A11" t="s">
        <v>22</v>
      </c>
      <c r="B11">
        <v>4800000</v>
      </c>
      <c r="C11">
        <v>4600000</v>
      </c>
      <c r="D11">
        <v>4700000</v>
      </c>
      <c r="E11">
        <v>4500000</v>
      </c>
      <c r="G11" s="8">
        <f t="shared" si="0"/>
        <v>4650000</v>
      </c>
      <c r="J11" s="8"/>
      <c r="L11" s="8"/>
      <c r="R11" s="8"/>
    </row>
    <row r="15" spans="1:18" x14ac:dyDescent="0.25">
      <c r="A15" t="s">
        <v>70</v>
      </c>
    </row>
    <row r="16" spans="1:18" x14ac:dyDescent="0.25">
      <c r="F16" t="s">
        <v>23</v>
      </c>
      <c r="G16" t="s">
        <v>4</v>
      </c>
    </row>
    <row r="17" spans="1:28" x14ac:dyDescent="0.25">
      <c r="A17" t="s">
        <v>20</v>
      </c>
      <c r="B17">
        <v>660000</v>
      </c>
      <c r="C17">
        <v>860000</v>
      </c>
      <c r="D17">
        <v>760000</v>
      </c>
      <c r="F17" s="8">
        <f>AVERAGE(B17:D17)</f>
        <v>760000</v>
      </c>
      <c r="G17" s="8">
        <f>STDEV(B17:E17)</f>
        <v>100000</v>
      </c>
    </row>
    <row r="18" spans="1:28" x14ac:dyDescent="0.25">
      <c r="A18" t="s">
        <v>21</v>
      </c>
      <c r="B18">
        <v>162000</v>
      </c>
      <c r="C18">
        <v>150000</v>
      </c>
      <c r="D18">
        <v>140000</v>
      </c>
      <c r="F18" s="8">
        <f>AVERAGE(B18:D18)</f>
        <v>150666.66666666666</v>
      </c>
      <c r="G18" s="8">
        <f>STDEV(B18:E18)</f>
        <v>11015.141094572204</v>
      </c>
      <c r="U18" s="12"/>
      <c r="W18" s="13"/>
      <c r="Y18" s="12"/>
      <c r="AA18" s="13"/>
    </row>
    <row r="19" spans="1:28" ht="15.75" x14ac:dyDescent="0.3">
      <c r="A19" t="s">
        <v>22</v>
      </c>
      <c r="B19">
        <v>1640000</v>
      </c>
      <c r="C19">
        <v>1400000</v>
      </c>
      <c r="D19">
        <v>1520000</v>
      </c>
      <c r="F19" s="8">
        <f>AVERAGE(B19:D19)</f>
        <v>1520000</v>
      </c>
      <c r="G19" s="8">
        <f>STDEV(B19:E19)</f>
        <v>120000</v>
      </c>
      <c r="U19" s="14"/>
      <c r="V19" s="7"/>
      <c r="W19" s="14"/>
      <c r="X19" s="12"/>
      <c r="Y19" s="14"/>
      <c r="Z19" s="7"/>
      <c r="AA19" s="14"/>
      <c r="AB19" s="12"/>
    </row>
    <row r="20" spans="1:28" x14ac:dyDescent="0.25">
      <c r="U20" s="14"/>
      <c r="V20" s="7"/>
      <c r="W20" s="14"/>
      <c r="X20" s="12"/>
      <c r="Y20" s="14"/>
      <c r="Z20" s="7"/>
      <c r="AA20" s="14"/>
      <c r="AB20" s="12"/>
    </row>
    <row r="23" spans="1:28" ht="15.75" x14ac:dyDescent="0.25">
      <c r="A23" t="s">
        <v>64</v>
      </c>
      <c r="K23" s="11" t="s">
        <v>24</v>
      </c>
      <c r="L23" s="11"/>
      <c r="M23" s="11"/>
      <c r="P23" s="15"/>
      <c r="W23" s="13"/>
    </row>
    <row r="24" spans="1:28" x14ac:dyDescent="0.25">
      <c r="A24" t="s">
        <v>20</v>
      </c>
      <c r="C24" s="8">
        <f t="shared" ref="C24:C26" si="1">G9</f>
        <v>2245000</v>
      </c>
      <c r="F24" s="8">
        <f t="shared" ref="F24:F26" si="2">F17</f>
        <v>760000</v>
      </c>
      <c r="J24" t="s">
        <v>20</v>
      </c>
      <c r="K24" s="8">
        <f>(C24-F24)</f>
        <v>1485000</v>
      </c>
      <c r="L24">
        <v>0</v>
      </c>
      <c r="M24">
        <v>0</v>
      </c>
    </row>
    <row r="25" spans="1:28" x14ac:dyDescent="0.25">
      <c r="A25" t="s">
        <v>21</v>
      </c>
      <c r="C25" s="8">
        <f t="shared" si="1"/>
        <v>928750</v>
      </c>
      <c r="F25" s="8">
        <f t="shared" si="2"/>
        <v>150666.66666666666</v>
      </c>
      <c r="J25" t="s">
        <v>21</v>
      </c>
      <c r="K25" s="8">
        <f>(C25-F25)</f>
        <v>778083.33333333337</v>
      </c>
      <c r="L25">
        <v>0</v>
      </c>
      <c r="M25">
        <v>0</v>
      </c>
    </row>
    <row r="26" spans="1:28" ht="15.75" x14ac:dyDescent="0.3">
      <c r="A26" t="s">
        <v>22</v>
      </c>
      <c r="C26" s="8">
        <f t="shared" si="1"/>
        <v>4650000</v>
      </c>
      <c r="F26" s="8">
        <f t="shared" si="2"/>
        <v>1520000</v>
      </c>
      <c r="J26" t="s">
        <v>22</v>
      </c>
      <c r="K26" s="8">
        <f t="shared" ref="K26" si="3">(C26-F26)</f>
        <v>3130000</v>
      </c>
      <c r="L26">
        <v>0</v>
      </c>
      <c r="M26">
        <v>0</v>
      </c>
    </row>
    <row r="29" spans="1:28" x14ac:dyDescent="0.25">
      <c r="A29" t="s">
        <v>65</v>
      </c>
      <c r="G29" t="s">
        <v>19</v>
      </c>
    </row>
    <row r="30" spans="1:28" x14ac:dyDescent="0.25">
      <c r="R30" s="13"/>
    </row>
    <row r="31" spans="1:28" x14ac:dyDescent="0.25">
      <c r="A31" t="s">
        <v>20</v>
      </c>
      <c r="B31">
        <v>2340000</v>
      </c>
      <c r="C31">
        <v>2600000</v>
      </c>
      <c r="D31">
        <v>2500000</v>
      </c>
      <c r="E31">
        <v>2590000</v>
      </c>
      <c r="G31" s="8">
        <f>AVERAGE(B31:E31)</f>
        <v>2507500</v>
      </c>
      <c r="R31" s="13"/>
    </row>
    <row r="32" spans="1:28" x14ac:dyDescent="0.25">
      <c r="A32" t="s">
        <v>21</v>
      </c>
      <c r="B32">
        <v>980000</v>
      </c>
      <c r="C32">
        <v>870000</v>
      </c>
      <c r="D32">
        <v>970000</v>
      </c>
      <c r="E32">
        <v>950000</v>
      </c>
      <c r="G32" s="8">
        <f t="shared" ref="G32:G33" si="4">AVERAGE(B32:E32)</f>
        <v>942500</v>
      </c>
    </row>
    <row r="33" spans="1:17" x14ac:dyDescent="0.25">
      <c r="A33" t="s">
        <v>25</v>
      </c>
      <c r="B33">
        <v>5700000</v>
      </c>
      <c r="C33">
        <v>4800000</v>
      </c>
      <c r="D33">
        <v>4000000</v>
      </c>
      <c r="E33">
        <v>4500000</v>
      </c>
      <c r="G33" s="8">
        <f t="shared" si="4"/>
        <v>4750000</v>
      </c>
    </row>
    <row r="36" spans="1:17" x14ac:dyDescent="0.25">
      <c r="Q36" s="13"/>
    </row>
    <row r="37" spans="1:17" x14ac:dyDescent="0.25">
      <c r="A37" s="11" t="s">
        <v>72</v>
      </c>
      <c r="B37" s="11"/>
      <c r="C37" s="11"/>
      <c r="D37" s="11"/>
      <c r="E37" s="11"/>
      <c r="F37" s="11"/>
      <c r="G37" s="11"/>
      <c r="Q37" s="16"/>
    </row>
    <row r="38" spans="1:17" x14ac:dyDescent="0.25">
      <c r="F38" t="str">
        <f>[2]Sheet2!F7</f>
        <v xml:space="preserve">mean </v>
      </c>
      <c r="G38" t="str">
        <f>[2]Sheet2!G7</f>
        <v>SD</v>
      </c>
    </row>
    <row r="39" spans="1:17" x14ac:dyDescent="0.25">
      <c r="A39" t="str">
        <f>[2]Sheet2!A8</f>
        <v>WT</v>
      </c>
      <c r="B39" s="9">
        <v>660000</v>
      </c>
      <c r="C39" s="9">
        <v>600000</v>
      </c>
      <c r="D39" s="9">
        <v>630000</v>
      </c>
      <c r="F39" s="8">
        <f>AVERAGE(B39:D39)</f>
        <v>630000</v>
      </c>
      <c r="G39" s="8"/>
      <c r="O39" s="8"/>
    </row>
    <row r="40" spans="1:17" x14ac:dyDescent="0.25">
      <c r="A40" t="str">
        <f>[2]Sheet2!A9</f>
        <v>∆tolC</v>
      </c>
      <c r="B40" s="9">
        <v>120000</v>
      </c>
      <c r="C40" s="9">
        <v>138000</v>
      </c>
      <c r="D40" s="9">
        <v>129000</v>
      </c>
      <c r="F40" s="8">
        <f t="shared" ref="F40:F41" si="5">AVERAGE(B40:D40)</f>
        <v>129000</v>
      </c>
      <c r="G40" s="8"/>
      <c r="O40" s="8"/>
    </row>
    <row r="41" spans="1:17" x14ac:dyDescent="0.25">
      <c r="A41" t="str">
        <f>[2]Sheet2!A10</f>
        <v>∆tolC+</v>
      </c>
      <c r="B41" s="9">
        <v>1500000</v>
      </c>
      <c r="C41" s="9">
        <v>1660000</v>
      </c>
      <c r="D41" s="9">
        <v>1560000</v>
      </c>
      <c r="F41" s="8">
        <f t="shared" si="5"/>
        <v>1573333.3333333333</v>
      </c>
      <c r="G41" s="8"/>
      <c r="O41" s="8"/>
    </row>
    <row r="43" spans="1:17" x14ac:dyDescent="0.25">
      <c r="A43" t="s">
        <v>64</v>
      </c>
      <c r="L43" s="11" t="s">
        <v>26</v>
      </c>
      <c r="M43" s="11"/>
      <c r="N43" s="11"/>
      <c r="O43" s="11"/>
    </row>
    <row r="45" spans="1:17" x14ac:dyDescent="0.25">
      <c r="A45" t="str">
        <f>A39</f>
        <v>WT</v>
      </c>
      <c r="B45" s="8"/>
      <c r="C45" s="8">
        <f>G31</f>
        <v>2507500</v>
      </c>
      <c r="F45" s="8">
        <f>F39</f>
        <v>630000</v>
      </c>
      <c r="K45" t="str">
        <f>A45</f>
        <v>WT</v>
      </c>
      <c r="L45" s="8">
        <f>(C45-F45)</f>
        <v>1877500</v>
      </c>
    </row>
    <row r="46" spans="1:17" x14ac:dyDescent="0.25">
      <c r="A46" t="str">
        <f>A40</f>
        <v>∆tolC</v>
      </c>
      <c r="B46" s="8"/>
      <c r="C46" s="8">
        <f>G32</f>
        <v>942500</v>
      </c>
      <c r="F46" s="8">
        <f>F40</f>
        <v>129000</v>
      </c>
      <c r="K46" t="str">
        <f>A46</f>
        <v>∆tolC</v>
      </c>
      <c r="L46" s="8">
        <f>(C46-F46)</f>
        <v>813500</v>
      </c>
    </row>
    <row r="47" spans="1:17" x14ac:dyDescent="0.25">
      <c r="A47" t="str">
        <f>A41</f>
        <v>∆tolC+</v>
      </c>
      <c r="B47" s="8"/>
      <c r="C47" s="8">
        <f>G33</f>
        <v>4750000</v>
      </c>
      <c r="F47" s="8">
        <f>F41</f>
        <v>1573333.3333333333</v>
      </c>
      <c r="K47" t="str">
        <f>A47</f>
        <v>∆tolC+</v>
      </c>
      <c r="L47" s="8">
        <f>(C47-F47)</f>
        <v>3176666.666666667</v>
      </c>
    </row>
    <row r="50" spans="1:22" x14ac:dyDescent="0.25">
      <c r="U50" s="17"/>
      <c r="V50" s="17"/>
    </row>
    <row r="51" spans="1:22" x14ac:dyDescent="0.25">
      <c r="P51" s="17"/>
      <c r="U51" s="8"/>
      <c r="V51" s="8"/>
    </row>
    <row r="52" spans="1:22" x14ac:dyDescent="0.25">
      <c r="A52" t="s">
        <v>71</v>
      </c>
      <c r="G52" t="s">
        <v>19</v>
      </c>
      <c r="P52" s="8"/>
    </row>
    <row r="54" spans="1:22" x14ac:dyDescent="0.25">
      <c r="A54" t="s">
        <v>20</v>
      </c>
      <c r="B54">
        <v>2360000</v>
      </c>
      <c r="C54">
        <v>2590000</v>
      </c>
      <c r="D54">
        <v>2760000</v>
      </c>
      <c r="E54">
        <v>2370000</v>
      </c>
      <c r="G54" s="8">
        <f>AVERAGE(B54:E54)</f>
        <v>2520000</v>
      </c>
    </row>
    <row r="55" spans="1:22" x14ac:dyDescent="0.25">
      <c r="A55" t="s">
        <v>21</v>
      </c>
      <c r="B55">
        <v>990000</v>
      </c>
      <c r="C55">
        <v>950000</v>
      </c>
      <c r="D55">
        <v>970000</v>
      </c>
      <c r="E55">
        <v>980000</v>
      </c>
      <c r="G55" s="8">
        <f t="shared" ref="G55:G56" si="6">AVERAGE(B55:E55)</f>
        <v>972500</v>
      </c>
    </row>
    <row r="56" spans="1:22" x14ac:dyDescent="0.25">
      <c r="A56" t="s">
        <v>25</v>
      </c>
      <c r="B56">
        <v>4800000</v>
      </c>
      <c r="C56">
        <v>4800000</v>
      </c>
      <c r="D56">
        <v>4600000</v>
      </c>
      <c r="E56">
        <v>5700000</v>
      </c>
      <c r="G56" s="8">
        <f t="shared" si="6"/>
        <v>4975000</v>
      </c>
    </row>
    <row r="60" spans="1:22" x14ac:dyDescent="0.25">
      <c r="A60" t="s">
        <v>73</v>
      </c>
    </row>
    <row r="61" spans="1:22" x14ac:dyDescent="0.25">
      <c r="F61" t="s">
        <v>27</v>
      </c>
      <c r="G61">
        <f>[2]Sheet2!G30</f>
        <v>0</v>
      </c>
    </row>
    <row r="62" spans="1:22" x14ac:dyDescent="0.25">
      <c r="A62" t="s">
        <v>20</v>
      </c>
      <c r="B62">
        <v>620000</v>
      </c>
      <c r="C62">
        <v>500000</v>
      </c>
      <c r="D62">
        <v>530000</v>
      </c>
      <c r="F62" s="8">
        <f>AVERAGE(B62:D62)</f>
        <v>550000</v>
      </c>
    </row>
    <row r="63" spans="1:22" x14ac:dyDescent="0.25">
      <c r="A63" t="s">
        <v>21</v>
      </c>
      <c r="B63">
        <v>162000</v>
      </c>
      <c r="C63">
        <v>150000</v>
      </c>
      <c r="D63">
        <v>140000</v>
      </c>
      <c r="F63" s="8">
        <f t="shared" ref="F63:F64" si="7">AVERAGE(B63:D63)</f>
        <v>150666.66666666666</v>
      </c>
    </row>
    <row r="64" spans="1:22" x14ac:dyDescent="0.25">
      <c r="A64" t="s">
        <v>25</v>
      </c>
      <c r="B64">
        <v>1540000</v>
      </c>
      <c r="C64">
        <v>1640000</v>
      </c>
      <c r="D64">
        <v>1560000</v>
      </c>
      <c r="F64" s="8">
        <f t="shared" si="7"/>
        <v>1580000</v>
      </c>
    </row>
    <row r="66" spans="1:13" x14ac:dyDescent="0.25">
      <c r="A66" t="s">
        <v>64</v>
      </c>
      <c r="L66" t="s">
        <v>26</v>
      </c>
    </row>
    <row r="68" spans="1:13" x14ac:dyDescent="0.25">
      <c r="A68" t="str">
        <f>A62</f>
        <v>WT</v>
      </c>
      <c r="C68" s="8">
        <f>G54</f>
        <v>2520000</v>
      </c>
      <c r="F68" s="8">
        <f>F62</f>
        <v>550000</v>
      </c>
      <c r="K68" t="str">
        <f>A68</f>
        <v>WT</v>
      </c>
      <c r="L68" s="8">
        <f>(C68-F68)</f>
        <v>1970000</v>
      </c>
    </row>
    <row r="69" spans="1:13" x14ac:dyDescent="0.25">
      <c r="A69" t="str">
        <f>A63</f>
        <v>∆tolC</v>
      </c>
      <c r="C69" s="8">
        <f>G55</f>
        <v>972500</v>
      </c>
      <c r="F69" s="8">
        <f>F63</f>
        <v>150666.66666666666</v>
      </c>
      <c r="K69" t="str">
        <f>A69</f>
        <v>∆tolC</v>
      </c>
      <c r="L69" s="8">
        <f>(C69-F69)</f>
        <v>821833.33333333337</v>
      </c>
    </row>
    <row r="70" spans="1:13" x14ac:dyDescent="0.25">
      <c r="A70" t="str">
        <f>A64</f>
        <v>∆tolC+</v>
      </c>
      <c r="C70" s="8">
        <f>G56</f>
        <v>4975000</v>
      </c>
      <c r="F70" s="8">
        <f>F64</f>
        <v>1580000</v>
      </c>
      <c r="K70" t="str">
        <f>A70</f>
        <v>∆tolC+</v>
      </c>
      <c r="L70" s="8">
        <f>(C70-F70)</f>
        <v>3395000</v>
      </c>
    </row>
    <row r="74" spans="1:13" x14ac:dyDescent="0.25">
      <c r="A74" s="17" t="s">
        <v>67</v>
      </c>
      <c r="B74" s="17"/>
      <c r="C74" s="17"/>
      <c r="F74" s="17"/>
      <c r="G74" s="17" t="s">
        <v>19</v>
      </c>
      <c r="H74" s="17"/>
      <c r="K74" s="17"/>
      <c r="L74" s="17"/>
      <c r="M74" s="17"/>
    </row>
    <row r="75" spans="1:13" x14ac:dyDescent="0.25">
      <c r="B75" s="8"/>
      <c r="C75" s="8"/>
      <c r="G75" s="8"/>
      <c r="H75" s="8"/>
    </row>
    <row r="76" spans="1:13" x14ac:dyDescent="0.25">
      <c r="A76" t="s">
        <v>20</v>
      </c>
      <c r="B76">
        <v>2180000</v>
      </c>
      <c r="C76">
        <v>2800000</v>
      </c>
      <c r="D76">
        <v>2180000</v>
      </c>
      <c r="E76">
        <v>1990000</v>
      </c>
      <c r="G76" s="8">
        <f>AVERAGE(B76:E76)</f>
        <v>2287500</v>
      </c>
    </row>
    <row r="77" spans="1:13" x14ac:dyDescent="0.25">
      <c r="A77" t="s">
        <v>21</v>
      </c>
      <c r="B77">
        <v>830000</v>
      </c>
      <c r="C77">
        <v>880000</v>
      </c>
      <c r="D77">
        <v>860000</v>
      </c>
      <c r="E77">
        <v>840000</v>
      </c>
      <c r="G77" s="8">
        <f t="shared" ref="G77:G78" si="8">AVERAGE(B77:E77)</f>
        <v>852500</v>
      </c>
    </row>
    <row r="78" spans="1:13" x14ac:dyDescent="0.25">
      <c r="A78" t="s">
        <v>25</v>
      </c>
      <c r="B78">
        <v>4800000</v>
      </c>
      <c r="C78">
        <v>4800000</v>
      </c>
      <c r="D78">
        <v>4600000</v>
      </c>
      <c r="E78">
        <v>5700000</v>
      </c>
      <c r="G78" s="8">
        <f t="shared" si="8"/>
        <v>4975000</v>
      </c>
    </row>
    <row r="82" spans="1:24" x14ac:dyDescent="0.25">
      <c r="A82" t="s">
        <v>74</v>
      </c>
    </row>
    <row r="83" spans="1:24" x14ac:dyDescent="0.25">
      <c r="F83" t="s">
        <v>27</v>
      </c>
      <c r="G83">
        <f>[2]Sheet2!G52</f>
        <v>0</v>
      </c>
    </row>
    <row r="84" spans="1:24" x14ac:dyDescent="0.25">
      <c r="A84" t="s">
        <v>20</v>
      </c>
      <c r="B84">
        <v>820000</v>
      </c>
      <c r="C84">
        <v>560000</v>
      </c>
      <c r="D84">
        <v>630000</v>
      </c>
      <c r="F84" s="8">
        <f>AVERAGE(B84:D84)</f>
        <v>670000</v>
      </c>
      <c r="V84" s="1"/>
      <c r="W84" s="1"/>
      <c r="X84" s="1"/>
    </row>
    <row r="85" spans="1:24" x14ac:dyDescent="0.25">
      <c r="A85" t="s">
        <v>21</v>
      </c>
      <c r="B85">
        <v>132000</v>
      </c>
      <c r="C85">
        <v>120000</v>
      </c>
      <c r="D85">
        <v>140000</v>
      </c>
      <c r="F85" s="8">
        <f t="shared" ref="F85:F86" si="9">AVERAGE(B85:D85)</f>
        <v>130666.66666666667</v>
      </c>
      <c r="V85" s="1"/>
      <c r="W85" s="1"/>
      <c r="X85" s="1"/>
    </row>
    <row r="86" spans="1:24" x14ac:dyDescent="0.25">
      <c r="A86" t="s">
        <v>25</v>
      </c>
      <c r="B86">
        <v>1540000</v>
      </c>
      <c r="C86">
        <v>1640000</v>
      </c>
      <c r="D86">
        <v>1880000</v>
      </c>
      <c r="F86" s="8">
        <f t="shared" si="9"/>
        <v>1686666.6666666667</v>
      </c>
      <c r="V86" s="1"/>
      <c r="W86" s="1"/>
      <c r="X86" s="1"/>
    </row>
    <row r="87" spans="1:24" x14ac:dyDescent="0.25">
      <c r="V87" s="1"/>
      <c r="W87" s="1"/>
      <c r="X87" s="1"/>
    </row>
    <row r="88" spans="1:24" x14ac:dyDescent="0.25">
      <c r="A88" t="s">
        <v>64</v>
      </c>
      <c r="L88" t="s">
        <v>26</v>
      </c>
      <c r="V88" s="1"/>
      <c r="W88" s="1"/>
      <c r="X88" s="1"/>
    </row>
    <row r="89" spans="1:24" x14ac:dyDescent="0.25">
      <c r="V89" s="1"/>
      <c r="W89" s="1"/>
      <c r="X89" s="1"/>
    </row>
    <row r="90" spans="1:24" x14ac:dyDescent="0.25">
      <c r="A90" t="str">
        <f>A84</f>
        <v>WT</v>
      </c>
      <c r="C90">
        <f>G76</f>
        <v>2287500</v>
      </c>
      <c r="F90" s="8">
        <f>F84</f>
        <v>670000</v>
      </c>
      <c r="K90" t="str">
        <f>A90</f>
        <v>WT</v>
      </c>
      <c r="L90" s="8">
        <f>(C90-F90)</f>
        <v>1617500</v>
      </c>
      <c r="V90" s="1"/>
      <c r="W90" s="1"/>
      <c r="X90" s="1"/>
    </row>
    <row r="91" spans="1:24" x14ac:dyDescent="0.25">
      <c r="A91" t="str">
        <f>A85</f>
        <v>∆tolC</v>
      </c>
      <c r="C91">
        <f>G77</f>
        <v>852500</v>
      </c>
      <c r="F91" s="8">
        <f>F85</f>
        <v>130666.66666666667</v>
      </c>
      <c r="K91" t="str">
        <f>A91</f>
        <v>∆tolC</v>
      </c>
      <c r="L91" s="8">
        <f>(C91-F91)</f>
        <v>721833.33333333337</v>
      </c>
      <c r="V91" s="1"/>
      <c r="W91" s="1"/>
      <c r="X91" s="1"/>
    </row>
    <row r="92" spans="1:24" x14ac:dyDescent="0.25">
      <c r="A92" t="str">
        <f>A86</f>
        <v>∆tolC+</v>
      </c>
      <c r="C92">
        <f>G78</f>
        <v>4975000</v>
      </c>
      <c r="F92" s="8">
        <f>F86</f>
        <v>1686666.6666666667</v>
      </c>
      <c r="K92" t="str">
        <f>A92</f>
        <v>∆tolC+</v>
      </c>
      <c r="L92" s="8">
        <f>(C92-F92)</f>
        <v>3288333.333333333</v>
      </c>
      <c r="V92" s="1"/>
      <c r="W92" s="1"/>
      <c r="X92" s="1"/>
    </row>
    <row r="93" spans="1:24" x14ac:dyDescent="0.25">
      <c r="V93" s="1"/>
      <c r="W93" s="1"/>
      <c r="X93" s="1"/>
    </row>
    <row r="94" spans="1:24" x14ac:dyDescent="0.25">
      <c r="V94" s="1"/>
      <c r="W94" s="1"/>
      <c r="X94" s="1"/>
    </row>
    <row r="95" spans="1:24" x14ac:dyDescent="0.25">
      <c r="V95" s="1"/>
      <c r="W95" s="1"/>
      <c r="X95" s="1"/>
    </row>
    <row r="96" spans="1:24" x14ac:dyDescent="0.25">
      <c r="V96" s="1"/>
      <c r="W96" s="1"/>
      <c r="X96" s="1"/>
    </row>
    <row r="97" spans="1:16" x14ac:dyDescent="0.25">
      <c r="A97" t="s">
        <v>39</v>
      </c>
      <c r="M97" s="17"/>
      <c r="N97" s="17"/>
      <c r="O97" s="17"/>
    </row>
    <row r="98" spans="1:16" x14ac:dyDescent="0.25">
      <c r="A98" s="17"/>
      <c r="B98" s="17" t="s">
        <v>40</v>
      </c>
      <c r="C98" s="17"/>
      <c r="D98" s="18"/>
    </row>
    <row r="99" spans="1:16" x14ac:dyDescent="0.25">
      <c r="D99" t="s">
        <v>42</v>
      </c>
      <c r="E99" t="s">
        <v>43</v>
      </c>
      <c r="F99" t="s">
        <v>44</v>
      </c>
      <c r="G99" t="s">
        <v>45</v>
      </c>
      <c r="H99" t="s">
        <v>46</v>
      </c>
      <c r="M99" t="s">
        <v>47</v>
      </c>
      <c r="P99" s="17"/>
    </row>
    <row r="100" spans="1:16" x14ac:dyDescent="0.25">
      <c r="C100" t="s">
        <v>20</v>
      </c>
      <c r="D100" s="8">
        <f>F17</f>
        <v>760000</v>
      </c>
      <c r="E100" s="8">
        <f>F39</f>
        <v>630000</v>
      </c>
      <c r="F100" s="8">
        <f>F62</f>
        <v>550000</v>
      </c>
      <c r="G100" s="8">
        <f t="shared" ref="G100:G102" si="10">F84</f>
        <v>670000</v>
      </c>
      <c r="H100" s="8">
        <f>AVERAGE(D100:G100)</f>
        <v>652500</v>
      </c>
      <c r="I100" s="8"/>
      <c r="M100" s="8">
        <f>STDEV(D100:H100)</f>
        <v>75622.417311270867</v>
      </c>
    </row>
    <row r="101" spans="1:16" x14ac:dyDescent="0.25">
      <c r="C101" t="s">
        <v>21</v>
      </c>
      <c r="D101" s="8">
        <f>F18</f>
        <v>150666.66666666666</v>
      </c>
      <c r="E101" s="8">
        <f>F40</f>
        <v>129000</v>
      </c>
      <c r="F101" s="8">
        <f>F63</f>
        <v>150666.66666666666</v>
      </c>
      <c r="G101" s="8">
        <f t="shared" si="10"/>
        <v>130666.66666666667</v>
      </c>
      <c r="H101" s="8">
        <f t="shared" ref="H101:H102" si="11">AVERAGE(D101:G101)</f>
        <v>140249.99999999997</v>
      </c>
      <c r="I101" s="8"/>
      <c r="M101" s="8">
        <f t="shared" ref="M101:M102" si="12">STDEV(D101:H101)</f>
        <v>10433.320021290756</v>
      </c>
    </row>
    <row r="102" spans="1:16" x14ac:dyDescent="0.25">
      <c r="C102" t="s">
        <v>25</v>
      </c>
      <c r="D102" s="8">
        <f>F19</f>
        <v>1520000</v>
      </c>
      <c r="E102" s="8">
        <f>F41</f>
        <v>1573333.3333333333</v>
      </c>
      <c r="F102" s="8">
        <f>F64</f>
        <v>1580000</v>
      </c>
      <c r="G102" s="8">
        <f t="shared" si="10"/>
        <v>1686666.6666666667</v>
      </c>
      <c r="H102" s="8">
        <f t="shared" si="11"/>
        <v>1590000</v>
      </c>
      <c r="I102" s="8"/>
      <c r="M102" s="8">
        <f t="shared" si="12"/>
        <v>60461.190490723551</v>
      </c>
    </row>
    <row r="105" spans="1:16" x14ac:dyDescent="0.25">
      <c r="P105" s="8"/>
    </row>
    <row r="106" spans="1:16" x14ac:dyDescent="0.25">
      <c r="P106" s="8"/>
    </row>
    <row r="107" spans="1:16" x14ac:dyDescent="0.25">
      <c r="A107" t="s">
        <v>48</v>
      </c>
    </row>
    <row r="108" spans="1:16" x14ac:dyDescent="0.25">
      <c r="B108" t="s">
        <v>49</v>
      </c>
      <c r="D108" s="18"/>
    </row>
    <row r="109" spans="1:16" x14ac:dyDescent="0.25">
      <c r="D109" t="s">
        <v>42</v>
      </c>
      <c r="E109" t="s">
        <v>43</v>
      </c>
      <c r="F109" t="s">
        <v>44</v>
      </c>
      <c r="H109" t="s">
        <v>46</v>
      </c>
      <c r="M109" t="s">
        <v>47</v>
      </c>
    </row>
    <row r="110" spans="1:16" x14ac:dyDescent="0.25">
      <c r="C110" t="s">
        <v>20</v>
      </c>
      <c r="D110" s="8">
        <f>K24</f>
        <v>1485000</v>
      </c>
      <c r="E110" s="8">
        <f>L45</f>
        <v>1877500</v>
      </c>
      <c r="F110" s="8">
        <f>L68</f>
        <v>1970000</v>
      </c>
      <c r="G110" s="8">
        <f t="shared" ref="G110:G112" si="13">L90</f>
        <v>1617500</v>
      </c>
      <c r="H110" s="8"/>
      <c r="I110" s="8">
        <f>AVERAGE(D110:G110)</f>
        <v>1737500</v>
      </c>
      <c r="M110" s="8">
        <f>STDEV(D110:G110)</f>
        <v>224953.69893972995</v>
      </c>
    </row>
    <row r="111" spans="1:16" x14ac:dyDescent="0.25">
      <c r="C111" t="s">
        <v>21</v>
      </c>
      <c r="D111" s="8">
        <f>K25</f>
        <v>778083.33333333337</v>
      </c>
      <c r="E111" s="8">
        <f>L46</f>
        <v>813500</v>
      </c>
      <c r="F111" s="8">
        <f>L69</f>
        <v>821833.33333333337</v>
      </c>
      <c r="G111" s="8">
        <f t="shared" si="13"/>
        <v>721833.33333333337</v>
      </c>
      <c r="H111" s="8"/>
      <c r="I111" s="8">
        <f t="shared" ref="I111:I112" si="14">AVERAGE(D111:G111)</f>
        <v>783812.50000000012</v>
      </c>
      <c r="M111" s="8">
        <f t="shared" ref="M111:M112" si="15">STDEV(D111:G111)</f>
        <v>45464.901755823317</v>
      </c>
    </row>
    <row r="112" spans="1:16" x14ac:dyDescent="0.25">
      <c r="C112" t="s">
        <v>25</v>
      </c>
      <c r="D112" s="8">
        <f>K26</f>
        <v>3130000</v>
      </c>
      <c r="E112" s="8">
        <f>L47</f>
        <v>3176666.666666667</v>
      </c>
      <c r="F112" s="8">
        <f>L70</f>
        <v>3395000</v>
      </c>
      <c r="G112" s="8">
        <f t="shared" si="13"/>
        <v>3288333.333333333</v>
      </c>
      <c r="H112" s="8"/>
      <c r="I112" s="8">
        <f t="shared" si="14"/>
        <v>3247500</v>
      </c>
      <c r="M112" s="8">
        <f t="shared" si="15"/>
        <v>118669.31957084521</v>
      </c>
    </row>
    <row r="115" spans="2:9" x14ac:dyDescent="0.25">
      <c r="B115" t="s">
        <v>51</v>
      </c>
      <c r="H115" s="19"/>
      <c r="I115" s="19"/>
    </row>
    <row r="116" spans="2:9" x14ac:dyDescent="0.25">
      <c r="B116" t="s">
        <v>52</v>
      </c>
      <c r="I116" s="7"/>
    </row>
    <row r="117" spans="2:9" x14ac:dyDescent="0.25">
      <c r="I117" s="7"/>
    </row>
    <row r="118" spans="2:9" x14ac:dyDescent="0.25">
      <c r="I118" s="7"/>
    </row>
    <row r="119" spans="2:9" x14ac:dyDescent="0.25">
      <c r="B119" s="29" t="s">
        <v>3</v>
      </c>
      <c r="C119" s="29"/>
      <c r="D119" s="29"/>
      <c r="E119" s="30" t="s">
        <v>6</v>
      </c>
      <c r="F119" s="30" t="s">
        <v>5</v>
      </c>
      <c r="G119" s="30" t="s">
        <v>14</v>
      </c>
    </row>
    <row r="120" spans="2:9" x14ac:dyDescent="0.25">
      <c r="B120" s="29"/>
      <c r="C120" s="29" t="s">
        <v>53</v>
      </c>
      <c r="D120" s="29"/>
      <c r="E120" s="31">
        <f>$I$110</f>
        <v>1737500</v>
      </c>
      <c r="F120" s="31">
        <f>$I$111</f>
        <v>783812.50000000012</v>
      </c>
      <c r="G120" s="31">
        <f>$I$112</f>
        <v>3247500</v>
      </c>
    </row>
    <row r="121" spans="2:9" x14ac:dyDescent="0.25">
      <c r="B121" s="29"/>
      <c r="C121" s="29" t="s">
        <v>40</v>
      </c>
      <c r="D121" s="29"/>
      <c r="E121" s="31">
        <f>$H$100</f>
        <v>652500</v>
      </c>
      <c r="F121" s="31">
        <f>$H$101</f>
        <v>140249.99999999997</v>
      </c>
      <c r="G121" s="31">
        <f>$H$102</f>
        <v>1590000</v>
      </c>
    </row>
    <row r="122" spans="2:9" x14ac:dyDescent="0.25">
      <c r="B122" s="29"/>
      <c r="C122" s="29"/>
      <c r="D122" s="29"/>
      <c r="E122" s="29"/>
      <c r="F122" s="29"/>
      <c r="G122" s="29"/>
    </row>
    <row r="123" spans="2:9" x14ac:dyDescent="0.25">
      <c r="B123" s="29"/>
      <c r="C123" s="29" t="s">
        <v>4</v>
      </c>
      <c r="D123" s="29"/>
      <c r="E123" s="29" t="s">
        <v>20</v>
      </c>
      <c r="F123" s="29" t="s">
        <v>21</v>
      </c>
      <c r="G123" s="29" t="s">
        <v>25</v>
      </c>
    </row>
    <row r="124" spans="2:9" x14ac:dyDescent="0.25">
      <c r="B124" s="29" t="s">
        <v>4</v>
      </c>
      <c r="C124" s="29" t="s">
        <v>53</v>
      </c>
      <c r="D124" s="29"/>
      <c r="E124" s="31">
        <f>$M$110</f>
        <v>224953.69893972995</v>
      </c>
      <c r="F124" s="31">
        <f>$M$111</f>
        <v>45464.901755823317</v>
      </c>
      <c r="G124" s="31">
        <f>$M$112</f>
        <v>118669.31957084521</v>
      </c>
    </row>
    <row r="125" spans="2:9" x14ac:dyDescent="0.25">
      <c r="B125" s="29"/>
      <c r="C125" s="29" t="s">
        <v>40</v>
      </c>
      <c r="D125" s="29"/>
      <c r="E125" s="31">
        <f>$M$100</f>
        <v>75622.417311270867</v>
      </c>
      <c r="F125" s="31">
        <f>$M$101</f>
        <v>10433.320021290756</v>
      </c>
      <c r="G125" s="31">
        <f>$M$102</f>
        <v>60461.190490723551</v>
      </c>
    </row>
    <row r="129" spans="3:11" ht="15.75" x14ac:dyDescent="0.25">
      <c r="C129" s="20"/>
      <c r="D129" s="21"/>
      <c r="E129" s="21"/>
      <c r="F129" s="21"/>
      <c r="G129" s="21"/>
      <c r="H129" s="21"/>
      <c r="I129" s="21"/>
      <c r="J129" s="21"/>
      <c r="K129" s="21"/>
    </row>
    <row r="130" spans="3:11" ht="15.75" x14ac:dyDescent="0.25">
      <c r="C130" s="20"/>
      <c r="D130" s="21"/>
      <c r="E130" s="21"/>
      <c r="F130" s="21"/>
      <c r="G130" s="21"/>
      <c r="H130" s="21"/>
      <c r="I130" s="21"/>
      <c r="J130" s="21"/>
      <c r="K130" s="21"/>
    </row>
    <row r="131" spans="3:11" ht="15.75" x14ac:dyDescent="0.25">
      <c r="C131" s="7"/>
      <c r="D131" s="22"/>
      <c r="E131" s="20"/>
      <c r="F131" s="22"/>
      <c r="G131" s="20"/>
      <c r="H131" s="22"/>
      <c r="I131" s="20"/>
      <c r="J131" s="22"/>
      <c r="K131" s="20"/>
    </row>
    <row r="132" spans="3:11" ht="15.75" x14ac:dyDescent="0.25">
      <c r="C132" s="7"/>
      <c r="D132" s="23"/>
      <c r="E132" s="20"/>
      <c r="F132" s="23"/>
      <c r="G132" s="20"/>
      <c r="H132" s="23"/>
      <c r="I132" s="20"/>
      <c r="J132" s="23"/>
      <c r="K132" s="20"/>
    </row>
    <row r="133" spans="3:11" ht="15.75" x14ac:dyDescent="0.25">
      <c r="C133" s="7"/>
      <c r="D133" s="23"/>
      <c r="E133" s="20"/>
      <c r="F133" s="23"/>
      <c r="G133" s="24"/>
      <c r="H133" s="23"/>
      <c r="I133" s="20"/>
      <c r="J133" s="23"/>
      <c r="K133" s="25"/>
    </row>
    <row r="139" spans="3:11" x14ac:dyDescent="0.25">
      <c r="E139" s="7"/>
      <c r="F139" s="7"/>
      <c r="G139" s="7"/>
    </row>
    <row r="140" spans="3:11" x14ac:dyDescent="0.25">
      <c r="E140" s="26"/>
      <c r="F140" s="16"/>
      <c r="G140" s="16"/>
    </row>
    <row r="141" spans="3:11" x14ac:dyDescent="0.25">
      <c r="E141" s="26"/>
      <c r="F141" s="16"/>
      <c r="G141" s="16"/>
    </row>
    <row r="144" spans="3:11" x14ac:dyDescent="0.25">
      <c r="E144" s="26"/>
      <c r="F144" s="16"/>
      <c r="G144" s="16"/>
    </row>
    <row r="145" spans="1:9" x14ac:dyDescent="0.25">
      <c r="E145" s="26"/>
      <c r="F145" s="16"/>
      <c r="G145" s="16"/>
    </row>
    <row r="152" spans="1:9" x14ac:dyDescent="0.25">
      <c r="A152" t="s">
        <v>54</v>
      </c>
    </row>
    <row r="155" spans="1:9" x14ac:dyDescent="0.25">
      <c r="B155" t="s">
        <v>28</v>
      </c>
    </row>
    <row r="156" spans="1:9" ht="15.75" thickBot="1" x14ac:dyDescent="0.3">
      <c r="G156" t="s">
        <v>28</v>
      </c>
    </row>
    <row r="157" spans="1:9" ht="15.75" thickBot="1" x14ac:dyDescent="0.3">
      <c r="B157" s="4"/>
      <c r="C157" s="4" t="s">
        <v>20</v>
      </c>
      <c r="D157" s="4" t="s">
        <v>21</v>
      </c>
    </row>
    <row r="158" spans="1:9" x14ac:dyDescent="0.25">
      <c r="B158" t="s">
        <v>23</v>
      </c>
      <c r="C158" s="8">
        <v>1737500</v>
      </c>
      <c r="D158" s="8">
        <v>798562.50000000012</v>
      </c>
      <c r="G158" s="4"/>
      <c r="H158" s="4" t="s">
        <v>20</v>
      </c>
      <c r="I158" s="4" t="s">
        <v>25</v>
      </c>
    </row>
    <row r="159" spans="1:9" x14ac:dyDescent="0.25">
      <c r="B159" t="s">
        <v>29</v>
      </c>
      <c r="C159">
        <v>50604166666.666664</v>
      </c>
      <c r="D159">
        <v>2778571180.5555549</v>
      </c>
      <c r="G159" t="s">
        <v>23</v>
      </c>
      <c r="H159" s="8">
        <v>1737500</v>
      </c>
      <c r="I159" s="8">
        <v>3274166.666666667</v>
      </c>
    </row>
    <row r="160" spans="1:9" x14ac:dyDescent="0.25">
      <c r="B160" t="s">
        <v>30</v>
      </c>
      <c r="C160">
        <v>4</v>
      </c>
      <c r="D160">
        <v>4</v>
      </c>
      <c r="G160" t="s">
        <v>29</v>
      </c>
      <c r="H160">
        <v>50604166666.666664</v>
      </c>
      <c r="I160">
        <v>19830555555.555538</v>
      </c>
    </row>
    <row r="161" spans="2:9" x14ac:dyDescent="0.25">
      <c r="B161" t="s">
        <v>31</v>
      </c>
      <c r="C161">
        <v>26691368923.611111</v>
      </c>
      <c r="G161" t="s">
        <v>30</v>
      </c>
      <c r="H161">
        <v>4</v>
      </c>
      <c r="I161">
        <v>4</v>
      </c>
    </row>
    <row r="162" spans="2:9" x14ac:dyDescent="0.25">
      <c r="B162" t="s">
        <v>32</v>
      </c>
      <c r="C162">
        <v>0</v>
      </c>
      <c r="G162" t="s">
        <v>31</v>
      </c>
      <c r="H162">
        <v>35217361111.111107</v>
      </c>
    </row>
    <row r="163" spans="2:9" x14ac:dyDescent="0.25">
      <c r="B163" t="s">
        <v>33</v>
      </c>
      <c r="C163">
        <v>6</v>
      </c>
      <c r="G163" t="s">
        <v>32</v>
      </c>
      <c r="H163">
        <v>0</v>
      </c>
    </row>
    <row r="164" spans="2:9" x14ac:dyDescent="0.25">
      <c r="B164" t="s">
        <v>34</v>
      </c>
      <c r="C164">
        <v>8.1276736742304472</v>
      </c>
      <c r="G164" t="s">
        <v>33</v>
      </c>
      <c r="H164">
        <v>6</v>
      </c>
    </row>
    <row r="165" spans="2:9" x14ac:dyDescent="0.25">
      <c r="B165" t="s">
        <v>35</v>
      </c>
      <c r="C165">
        <v>9.3166063943793791E-5</v>
      </c>
      <c r="G165" t="s">
        <v>34</v>
      </c>
      <c r="H165">
        <v>-11.580205416750333</v>
      </c>
    </row>
    <row r="166" spans="2:9" x14ac:dyDescent="0.25">
      <c r="B166" t="s">
        <v>36</v>
      </c>
      <c r="C166">
        <v>1.9431802805153031</v>
      </c>
      <c r="G166" t="s">
        <v>35</v>
      </c>
      <c r="H166">
        <v>1.2475261438317794E-5</v>
      </c>
    </row>
    <row r="167" spans="2:9" x14ac:dyDescent="0.25">
      <c r="B167" t="s">
        <v>37</v>
      </c>
      <c r="C167">
        <v>1.8633212788758799E-4</v>
      </c>
      <c r="G167" t="s">
        <v>36</v>
      </c>
      <c r="H167">
        <v>1.9431802805153031</v>
      </c>
    </row>
    <row r="168" spans="2:9" ht="15.75" thickBot="1" x14ac:dyDescent="0.3">
      <c r="B168" s="3" t="s">
        <v>38</v>
      </c>
      <c r="C168" s="3">
        <v>2.4469118511449697</v>
      </c>
      <c r="D168" s="3"/>
      <c r="G168" t="s">
        <v>37</v>
      </c>
      <c r="H168" s="27">
        <v>2.4950522876635601E-5</v>
      </c>
    </row>
    <row r="169" spans="2:9" ht="15.75" thickBot="1" x14ac:dyDescent="0.3">
      <c r="G169" s="3" t="s">
        <v>38</v>
      </c>
      <c r="H169" s="3">
        <v>2.4469118511449697</v>
      </c>
      <c r="I169" s="3"/>
    </row>
    <row r="175" spans="2:9" x14ac:dyDescent="0.25">
      <c r="B175" t="s">
        <v>55</v>
      </c>
    </row>
    <row r="177" spans="2:9" x14ac:dyDescent="0.25">
      <c r="B177" t="s">
        <v>28</v>
      </c>
      <c r="G177" t="s">
        <v>28</v>
      </c>
    </row>
    <row r="178" spans="2:9" ht="15.75" thickBot="1" x14ac:dyDescent="0.3"/>
    <row r="179" spans="2:9" x14ac:dyDescent="0.25">
      <c r="B179" s="4"/>
      <c r="C179" s="4" t="s">
        <v>20</v>
      </c>
      <c r="D179" s="4" t="s">
        <v>21</v>
      </c>
      <c r="G179" s="4"/>
      <c r="H179" s="4" t="s">
        <v>20</v>
      </c>
      <c r="I179" s="4" t="s">
        <v>25</v>
      </c>
    </row>
    <row r="180" spans="2:9" x14ac:dyDescent="0.25">
      <c r="B180" t="s">
        <v>23</v>
      </c>
      <c r="C180" s="8">
        <v>652500</v>
      </c>
      <c r="D180" s="8">
        <v>125500</v>
      </c>
      <c r="G180" t="s">
        <v>23</v>
      </c>
      <c r="H180">
        <v>652500</v>
      </c>
      <c r="I180">
        <v>1563333.3333333333</v>
      </c>
    </row>
    <row r="181" spans="2:9" x14ac:dyDescent="0.25">
      <c r="B181" t="s">
        <v>29</v>
      </c>
      <c r="C181">
        <v>7625000000</v>
      </c>
      <c r="D181">
        <v>705888888.888888</v>
      </c>
      <c r="G181" t="s">
        <v>29</v>
      </c>
      <c r="H181">
        <v>7625000000</v>
      </c>
      <c r="I181">
        <v>844444444.44444406</v>
      </c>
    </row>
    <row r="182" spans="2:9" x14ac:dyDescent="0.25">
      <c r="B182" t="s">
        <v>30</v>
      </c>
      <c r="C182">
        <v>4</v>
      </c>
      <c r="D182">
        <v>4</v>
      </c>
      <c r="G182" t="s">
        <v>30</v>
      </c>
      <c r="H182">
        <v>4</v>
      </c>
      <c r="I182">
        <v>4</v>
      </c>
    </row>
    <row r="183" spans="2:9" x14ac:dyDescent="0.25">
      <c r="B183" t="s">
        <v>31</v>
      </c>
      <c r="C183">
        <v>4165444444.4444442</v>
      </c>
      <c r="G183" t="s">
        <v>31</v>
      </c>
      <c r="H183">
        <v>4234722222.2222219</v>
      </c>
    </row>
    <row r="184" spans="2:9" x14ac:dyDescent="0.25">
      <c r="B184" t="s">
        <v>32</v>
      </c>
      <c r="C184">
        <v>0</v>
      </c>
      <c r="G184" t="s">
        <v>32</v>
      </c>
      <c r="H184">
        <v>0</v>
      </c>
    </row>
    <row r="185" spans="2:9" x14ac:dyDescent="0.25">
      <c r="B185" t="s">
        <v>33</v>
      </c>
      <c r="C185">
        <v>6</v>
      </c>
      <c r="G185" t="s">
        <v>33</v>
      </c>
      <c r="H185">
        <v>6</v>
      </c>
    </row>
    <row r="186" spans="2:9" x14ac:dyDescent="0.25">
      <c r="B186" t="s">
        <v>34</v>
      </c>
      <c r="C186">
        <v>11.547685296939111</v>
      </c>
      <c r="G186" t="s">
        <v>34</v>
      </c>
      <c r="H186">
        <v>-19.794359327858871</v>
      </c>
    </row>
    <row r="187" spans="2:9" x14ac:dyDescent="0.25">
      <c r="B187" t="s">
        <v>35</v>
      </c>
      <c r="C187">
        <v>1.2679494889016357E-5</v>
      </c>
      <c r="G187" t="s">
        <v>35</v>
      </c>
      <c r="H187">
        <v>5.3913385364515782E-7</v>
      </c>
    </row>
    <row r="188" spans="2:9" x14ac:dyDescent="0.25">
      <c r="B188" t="s">
        <v>36</v>
      </c>
      <c r="C188">
        <v>1.9431802805153031</v>
      </c>
      <c r="G188" t="s">
        <v>36</v>
      </c>
      <c r="H188">
        <v>1.9431802805153031</v>
      </c>
    </row>
    <row r="189" spans="2:9" x14ac:dyDescent="0.25">
      <c r="B189" t="s">
        <v>37</v>
      </c>
      <c r="C189">
        <v>2.53589897780327E-5</v>
      </c>
      <c r="G189" t="s">
        <v>37</v>
      </c>
      <c r="H189">
        <v>1.0782677072903156E-6</v>
      </c>
    </row>
    <row r="190" spans="2:9" ht="15.75" thickBot="1" x14ac:dyDescent="0.3">
      <c r="B190" s="3" t="s">
        <v>38</v>
      </c>
      <c r="C190" s="3">
        <v>2.4469118511449697</v>
      </c>
      <c r="D190" s="3"/>
      <c r="G190" s="3" t="s">
        <v>38</v>
      </c>
      <c r="H190" s="3">
        <v>2.4469118511449697</v>
      </c>
      <c r="I19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Growth curve with CFU</vt:lpstr>
      <vt:lpstr>HT-29 adhesion, and invasion</vt:lpstr>
      <vt:lpstr>THP-1 adhesion, and invasion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</dc:creator>
  <cp:keywords/>
  <dc:description/>
  <cp:lastModifiedBy>Hussain, Ashraf</cp:lastModifiedBy>
  <cp:revision/>
  <dcterms:created xsi:type="dcterms:W3CDTF">2013-09-02T12:25:46Z</dcterms:created>
  <dcterms:modified xsi:type="dcterms:W3CDTF">2023-10-26T16:43:10Z</dcterms:modified>
  <cp:category/>
  <cp:contentStatus/>
</cp:coreProperties>
</file>