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F:\Documents from innvolution laptop_new\Docs from old laptop\Research paper draft submitted to robin\porcine organs paper submitted to frontiers\Reviewers comment\Robins comment\"/>
    </mc:Choice>
  </mc:AlternateContent>
  <xr:revisionPtr revIDLastSave="0" documentId="13_ncr:1_{E73B5EDD-59B5-4DE2-8979-F2CF9CD25D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eart" sheetId="2" r:id="rId1"/>
    <sheet name="Kidney" sheetId="4" r:id="rId2"/>
    <sheet name="Liver" sheetId="3" r:id="rId3"/>
    <sheet name="Brain" sheetId="1" r:id="rId4"/>
    <sheet name="Strain Sweep" sheetId="5" r:id="rId5"/>
    <sheet name="SFKV model prediction" sheetId="6" r:id="rId6"/>
    <sheet name="Shear Modulus at 20 and 37 deg" sheetId="7" r:id="rId7"/>
    <sheet name="Uniaxial compression" sheetId="8" r:id="rId8"/>
    <sheet name="Inertia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9" i="9" l="1"/>
  <c r="Q39" i="9"/>
  <c r="P39" i="9"/>
  <c r="P55" i="9"/>
  <c r="O55" i="9"/>
  <c r="N55" i="9"/>
  <c r="M55" i="9"/>
  <c r="P53" i="9"/>
  <c r="O53" i="9"/>
  <c r="N53" i="9"/>
  <c r="M53" i="9"/>
  <c r="P47" i="9"/>
  <c r="O47" i="9"/>
  <c r="N47" i="9"/>
  <c r="P45" i="9"/>
  <c r="O45" i="9"/>
  <c r="N45" i="9"/>
  <c r="R37" i="9"/>
  <c r="Q37" i="9"/>
  <c r="P37" i="9"/>
  <c r="S30" i="9"/>
  <c r="R30" i="9"/>
  <c r="Q30" i="9"/>
  <c r="S28" i="9"/>
  <c r="R28" i="9"/>
  <c r="Q2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8" i="9"/>
  <c r="O9" i="9"/>
  <c r="O10" i="9"/>
  <c r="O11" i="9"/>
  <c r="O12" i="9"/>
  <c r="O13" i="9"/>
  <c r="O14" i="9"/>
  <c r="O15" i="9"/>
  <c r="O16" i="9"/>
  <c r="O17" i="9"/>
  <c r="O18" i="9"/>
  <c r="O19" i="9"/>
  <c r="O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8" i="9"/>
  <c r="A9" i="9"/>
  <c r="A10" i="9"/>
  <c r="A11" i="9"/>
  <c r="A12" i="9"/>
  <c r="A13" i="9"/>
  <c r="A14" i="9"/>
  <c r="A15" i="9"/>
  <c r="A16" i="9"/>
  <c r="A17" i="9"/>
  <c r="A18" i="9"/>
  <c r="A19" i="9"/>
  <c r="A8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9" i="9"/>
  <c r="T19" i="9"/>
  <c r="T10" i="9"/>
  <c r="T11" i="9"/>
  <c r="T12" i="9"/>
  <c r="T13" i="9"/>
  <c r="T14" i="9"/>
  <c r="T15" i="9"/>
  <c r="T16" i="9"/>
  <c r="T17" i="9"/>
  <c r="T18" i="9"/>
  <c r="T9" i="9"/>
  <c r="S9" i="9"/>
  <c r="M19" i="9"/>
  <c r="S19" i="9"/>
  <c r="S10" i="9"/>
  <c r="S11" i="9"/>
  <c r="S12" i="9"/>
  <c r="S13" i="9"/>
  <c r="S14" i="9"/>
  <c r="S15" i="9"/>
  <c r="S16" i="9"/>
  <c r="S17" i="9"/>
  <c r="S18" i="9"/>
  <c r="M10" i="9"/>
  <c r="M11" i="9"/>
  <c r="M12" i="9"/>
  <c r="M13" i="9"/>
  <c r="M14" i="9"/>
  <c r="M15" i="9"/>
  <c r="M16" i="9"/>
  <c r="M17" i="9"/>
  <c r="M18" i="9"/>
  <c r="M20" i="9"/>
  <c r="M21" i="9"/>
  <c r="M9" i="9"/>
  <c r="L10" i="9"/>
  <c r="L11" i="9"/>
  <c r="L12" i="9"/>
  <c r="L13" i="9"/>
  <c r="L14" i="9"/>
  <c r="L15" i="9"/>
  <c r="L16" i="9"/>
  <c r="L17" i="9"/>
  <c r="L18" i="9"/>
  <c r="L19" i="9"/>
  <c r="L20" i="9"/>
  <c r="L21" i="9"/>
  <c r="L9" i="9"/>
  <c r="F10" i="9"/>
  <c r="F11" i="9"/>
  <c r="F12" i="9"/>
  <c r="F13" i="9"/>
  <c r="F14" i="9"/>
  <c r="F15" i="9"/>
  <c r="F16" i="9"/>
  <c r="F17" i="9"/>
  <c r="F18" i="9"/>
  <c r="F19" i="9"/>
  <c r="F9" i="9"/>
  <c r="E10" i="9"/>
  <c r="E11" i="9"/>
  <c r="E12" i="9"/>
  <c r="E13" i="9"/>
  <c r="E14" i="9"/>
  <c r="E15" i="9"/>
  <c r="E16" i="9"/>
  <c r="E17" i="9"/>
  <c r="E18" i="9"/>
  <c r="E19" i="9"/>
  <c r="E9" i="9"/>
  <c r="E18" i="7" l="1"/>
  <c r="F17" i="7"/>
  <c r="F18" i="7" s="1"/>
  <c r="E17" i="7"/>
  <c r="F20" i="7" l="1"/>
</calcChain>
</file>

<file path=xl/sharedStrings.xml><?xml version="1.0" encoding="utf-8"?>
<sst xmlns="http://schemas.openxmlformats.org/spreadsheetml/2006/main" count="339" uniqueCount="112">
  <si>
    <t>0.1 N</t>
  </si>
  <si>
    <t>2% strain</t>
  </si>
  <si>
    <t>4% strain</t>
  </si>
  <si>
    <t>6% strain</t>
  </si>
  <si>
    <t>8% strain</t>
  </si>
  <si>
    <t>10% strain</t>
  </si>
  <si>
    <t>Semi-fractional KV model data (MATLAB)</t>
  </si>
  <si>
    <t>Frequency (Hz)</t>
  </si>
  <si>
    <t>α</t>
  </si>
  <si>
    <t>η</t>
  </si>
  <si>
    <t>Parameters</t>
  </si>
  <si>
    <t>Brain</t>
  </si>
  <si>
    <t>Heart</t>
  </si>
  <si>
    <t>Semi-fractional KV model Fit data (MATLAB)</t>
  </si>
  <si>
    <t>Pre-compression data (from Rheometer)</t>
  </si>
  <si>
    <t>Liver</t>
  </si>
  <si>
    <t>Kidney</t>
  </si>
  <si>
    <t>0.1±0.02</t>
  </si>
  <si>
    <t>0.1 N (Contact Force)</t>
  </si>
  <si>
    <t>10% axial strain</t>
  </si>
  <si>
    <r>
      <t>K</t>
    </r>
    <r>
      <rPr>
        <b/>
        <vertAlign val="subscript"/>
        <sz val="12"/>
        <color theme="1"/>
        <rFont val="Times New Roman"/>
        <family val="1"/>
      </rPr>
      <t>α</t>
    </r>
  </si>
  <si>
    <r>
      <t>0.25±0.03 kPa.(s)</t>
    </r>
    <r>
      <rPr>
        <vertAlign val="superscript"/>
        <sz val="12"/>
        <color theme="1"/>
        <rFont val="Times New Roman"/>
        <family val="1"/>
      </rPr>
      <t>α</t>
    </r>
  </si>
  <si>
    <r>
      <t>0.34±0.04 kPa.(s)</t>
    </r>
    <r>
      <rPr>
        <vertAlign val="superscript"/>
        <sz val="12"/>
        <color theme="1"/>
        <rFont val="Times New Roman"/>
        <family val="1"/>
      </rPr>
      <t>α</t>
    </r>
  </si>
  <si>
    <r>
      <t>0.6±0.12 kPa.(s)</t>
    </r>
    <r>
      <rPr>
        <vertAlign val="superscript"/>
        <sz val="12"/>
        <color theme="1"/>
        <rFont val="Times New Roman"/>
        <family val="1"/>
      </rPr>
      <t>α</t>
    </r>
  </si>
  <si>
    <t>12.3±2.8 Pa.s</t>
  </si>
  <si>
    <r>
      <t>2±0.64 kPa.(s)</t>
    </r>
    <r>
      <rPr>
        <vertAlign val="superscript"/>
        <sz val="12"/>
        <color theme="1"/>
        <rFont val="Times New Roman"/>
        <family val="1"/>
      </rPr>
      <t>α</t>
    </r>
  </si>
  <si>
    <t>10.3±6 Pa.s</t>
  </si>
  <si>
    <r>
      <t>3.9±1.6 kPa.(s)</t>
    </r>
    <r>
      <rPr>
        <vertAlign val="superscript"/>
        <sz val="12"/>
        <color theme="1"/>
        <rFont val="Times New Roman"/>
        <family val="1"/>
      </rPr>
      <t>α</t>
    </r>
  </si>
  <si>
    <t>25.6±9 Pa.s</t>
  </si>
  <si>
    <r>
      <t>0.27±0.06 kPa.(s)</t>
    </r>
    <r>
      <rPr>
        <vertAlign val="superscript"/>
        <sz val="12"/>
        <color theme="1"/>
        <rFont val="Times New Roman"/>
        <family val="1"/>
      </rPr>
      <t>α</t>
    </r>
  </si>
  <si>
    <t>9.7±1.8 Pa.s</t>
  </si>
  <si>
    <t>17.5±4.5 Pa.s</t>
  </si>
  <si>
    <r>
      <t>0.88±0.25 kPa.(s)</t>
    </r>
    <r>
      <rPr>
        <vertAlign val="superscript"/>
        <sz val="12"/>
        <color theme="1"/>
        <rFont val="Times New Roman"/>
        <family val="1"/>
      </rPr>
      <t>α</t>
    </r>
  </si>
  <si>
    <r>
      <t>2.5±0.74 kPa.(s)</t>
    </r>
    <r>
      <rPr>
        <vertAlign val="superscript"/>
        <sz val="12"/>
        <color theme="1"/>
        <rFont val="Times New Roman"/>
        <family val="1"/>
      </rPr>
      <t>α</t>
    </r>
  </si>
  <si>
    <t>22±8 Pa.s</t>
  </si>
  <si>
    <t>Storage Modulus (kPa)</t>
  </si>
  <si>
    <t>Loss Modulus (kPa)</t>
  </si>
  <si>
    <t>Coefficient of consistence</t>
  </si>
  <si>
    <t>Heart experimental relaxation</t>
  </si>
  <si>
    <t xml:space="preserve">Theoretical relaxation </t>
  </si>
  <si>
    <t>Kidney experimental relaxation</t>
  </si>
  <si>
    <t>Liver experimental relaxation</t>
  </si>
  <si>
    <t>Brain experimental relaxation</t>
  </si>
  <si>
    <t>Axial Strain (%)</t>
  </si>
  <si>
    <t>Avg</t>
  </si>
  <si>
    <t>SD</t>
  </si>
  <si>
    <t>% Change in Shear Modulus (kPa)</t>
  </si>
  <si>
    <t>Thickness (mm)</t>
  </si>
  <si>
    <t>Shear Modulus at 20 degrees (kPa)</t>
  </si>
  <si>
    <t>Shear Modulus at 37 degrees (kPa)</t>
  </si>
  <si>
    <t>Time  (s)</t>
  </si>
  <si>
    <t>Strain (%)</t>
  </si>
  <si>
    <t xml:space="preserve"> Semi-Fractional Kelvin Voight Model efficacy</t>
  </si>
  <si>
    <t>0.5% strain</t>
  </si>
  <si>
    <t>Strain</t>
  </si>
  <si>
    <t>Stress (kPa)</t>
  </si>
  <si>
    <t>Axial Strain kidney (%)</t>
  </si>
  <si>
    <t>Axial Strain liver (%)</t>
  </si>
  <si>
    <t>Axial Strain brain (%)</t>
  </si>
  <si>
    <t>Axial Strain heart (%)</t>
  </si>
  <si>
    <t>Brain Raw Data</t>
  </si>
  <si>
    <t>Angular Frequency</t>
  </si>
  <si>
    <t>Storage Modulus</t>
  </si>
  <si>
    <t>Loss Modulus</t>
  </si>
  <si>
    <t>[rad/s]</t>
  </si>
  <si>
    <t>[Pa]</t>
  </si>
  <si>
    <t>Heat Raw Data</t>
  </si>
  <si>
    <t>Liver Raw Data</t>
  </si>
  <si>
    <t>Kidney Raw Data</t>
  </si>
  <si>
    <t xml:space="preserve">This is the data which I have handpicked from our raw data </t>
  </si>
  <si>
    <t xml:space="preserve">Our liver data </t>
  </si>
  <si>
    <t>Our brain data</t>
  </si>
  <si>
    <t xml:space="preserve">Our kidney data </t>
  </si>
  <si>
    <t xml:space="preserve">Our heart data </t>
  </si>
  <si>
    <t>% drop in storage modulus</t>
  </si>
  <si>
    <t>0.5% strain or 0.1 N</t>
  </si>
  <si>
    <t>% increase in loss modulus</t>
  </si>
  <si>
    <t>Hz</t>
  </si>
  <si>
    <t xml:space="preserve">Frequency </t>
  </si>
  <si>
    <t xml:space="preserve"> </t>
  </si>
  <si>
    <t>Threshold values</t>
  </si>
  <si>
    <t>Threshold value</t>
  </si>
  <si>
    <t>Threshold vaule</t>
  </si>
  <si>
    <t>6% drop</t>
  </si>
  <si>
    <t>26% drop</t>
  </si>
  <si>
    <t>12% increase</t>
  </si>
  <si>
    <t>13% increase</t>
  </si>
  <si>
    <t>1% drop</t>
  </si>
  <si>
    <t>4% drop</t>
  </si>
  <si>
    <t>21% drop</t>
  </si>
  <si>
    <t>2% drop</t>
  </si>
  <si>
    <t xml:space="preserve">3% drop </t>
  </si>
  <si>
    <t>12% drop</t>
  </si>
  <si>
    <t>15% increase</t>
  </si>
  <si>
    <t>17% increase</t>
  </si>
  <si>
    <t>18% increase</t>
  </si>
  <si>
    <t>3% drop</t>
  </si>
  <si>
    <t>11% drop</t>
  </si>
  <si>
    <t>16% increase</t>
  </si>
  <si>
    <t xml:space="preserve">19% increase </t>
  </si>
  <si>
    <t>21% increase</t>
  </si>
  <si>
    <t>30% drop</t>
  </si>
  <si>
    <t>32% increase</t>
  </si>
  <si>
    <t>20% increase</t>
  </si>
  <si>
    <t>0.13±0.01</t>
  </si>
  <si>
    <t>0.12±0.01</t>
  </si>
  <si>
    <t>0.09±0.01</t>
  </si>
  <si>
    <t>0.16±0.02</t>
  </si>
  <si>
    <t>0.16±0.01</t>
  </si>
  <si>
    <t>0.15±0.01</t>
  </si>
  <si>
    <t>7.58±3 Pa.s</t>
  </si>
  <si>
    <t>10.5±2.5 Pa.s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</si>
</sst>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vertAlign val="subscript"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name val="Time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8" fillId="0" borderId="0" xfId="0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10107810702598"/>
          <c:y val="3.9508577052868393E-2"/>
          <c:w val="0.63967148500548421"/>
          <c:h val="0.85722722159730047"/>
        </c:manualLayout>
      </c:layout>
      <c:scatterChart>
        <c:scatterStyle val="lineMarker"/>
        <c:varyColors val="0"/>
        <c:ser>
          <c:idx val="0"/>
          <c:order val="0"/>
          <c:tx>
            <c:v>0.1 N force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Heart!$D$9:$O$9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Heart!$D$12:$O$12</c:f>
              <c:numCache>
                <c:formatCode>General</c:formatCode>
                <c:ptCount val="12"/>
                <c:pt idx="0">
                  <c:v>1.3511750000000002</c:v>
                </c:pt>
                <c:pt idx="1">
                  <c:v>1.4994999999999998</c:v>
                </c:pt>
                <c:pt idx="2">
                  <c:v>1.6101500000000002</c:v>
                </c:pt>
                <c:pt idx="3">
                  <c:v>1.7168000000000001</c:v>
                </c:pt>
                <c:pt idx="4">
                  <c:v>1.820125</c:v>
                </c:pt>
                <c:pt idx="5">
                  <c:v>1.9223999999999999</c:v>
                </c:pt>
                <c:pt idx="6">
                  <c:v>2.0258500000000002</c:v>
                </c:pt>
                <c:pt idx="7">
                  <c:v>2.1336499999999998</c:v>
                </c:pt>
                <c:pt idx="8">
                  <c:v>2.2418499999999999</c:v>
                </c:pt>
                <c:pt idx="9">
                  <c:v>2.3486000000000002</c:v>
                </c:pt>
                <c:pt idx="10">
                  <c:v>2.4656000000000002</c:v>
                </c:pt>
                <c:pt idx="11">
                  <c:v>2.5311499999999998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65-4378-9B73-E74AE1F926C6}"/>
            </c:ext>
          </c:extLst>
        </c:ser>
        <c:ser>
          <c:idx val="1"/>
          <c:order val="1"/>
          <c:tx>
            <c:v>2%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Heart!$D$9:$O$9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Heart!$D$13:$O$13</c:f>
              <c:numCache>
                <c:formatCode>General</c:formatCode>
                <c:ptCount val="12"/>
                <c:pt idx="0">
                  <c:v>1.7059250000000001</c:v>
                </c:pt>
                <c:pt idx="1">
                  <c:v>1.8808499999999997</c:v>
                </c:pt>
                <c:pt idx="2">
                  <c:v>1.9964</c:v>
                </c:pt>
                <c:pt idx="3">
                  <c:v>2.1000999999999999</c:v>
                </c:pt>
                <c:pt idx="4">
                  <c:v>2.2037749999999998</c:v>
                </c:pt>
                <c:pt idx="5">
                  <c:v>2.310575</c:v>
                </c:pt>
                <c:pt idx="6">
                  <c:v>2.4217750000000002</c:v>
                </c:pt>
                <c:pt idx="7">
                  <c:v>2.5394499999999995</c:v>
                </c:pt>
                <c:pt idx="8">
                  <c:v>2.6547499999999999</c:v>
                </c:pt>
                <c:pt idx="9">
                  <c:v>2.7675750000000003</c:v>
                </c:pt>
                <c:pt idx="10">
                  <c:v>2.8853750000000002</c:v>
                </c:pt>
                <c:pt idx="11">
                  <c:v>2.9412250000000002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65-4378-9B73-E74AE1F926C6}"/>
            </c:ext>
          </c:extLst>
        </c:ser>
        <c:ser>
          <c:idx val="2"/>
          <c:order val="2"/>
          <c:tx>
            <c:v>4%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Heart!$D$9:$O$9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Heart!$D$14:$O$14</c:f>
              <c:numCache>
                <c:formatCode>General</c:formatCode>
                <c:ptCount val="12"/>
                <c:pt idx="0">
                  <c:v>1.9901</c:v>
                </c:pt>
                <c:pt idx="1">
                  <c:v>2.1888999999999998</c:v>
                </c:pt>
                <c:pt idx="2">
                  <c:v>2.3149000000000002</c:v>
                </c:pt>
                <c:pt idx="3">
                  <c:v>2.4259249999999999</c:v>
                </c:pt>
                <c:pt idx="4">
                  <c:v>2.5378000000000003</c:v>
                </c:pt>
                <c:pt idx="5">
                  <c:v>2.6548500000000006</c:v>
                </c:pt>
                <c:pt idx="6">
                  <c:v>2.7774500000000004</c:v>
                </c:pt>
                <c:pt idx="7">
                  <c:v>2.9083749999999999</c:v>
                </c:pt>
                <c:pt idx="8">
                  <c:v>3.0404</c:v>
                </c:pt>
                <c:pt idx="9">
                  <c:v>3.1752250000000002</c:v>
                </c:pt>
                <c:pt idx="10">
                  <c:v>3.3267749999999996</c:v>
                </c:pt>
                <c:pt idx="11">
                  <c:v>3.4540750000000005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565-4378-9B73-E74AE1F926C6}"/>
            </c:ext>
          </c:extLst>
        </c:ser>
        <c:ser>
          <c:idx val="3"/>
          <c:order val="3"/>
          <c:tx>
            <c:v>6%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Heart!$D$9:$O$9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Heart!$D$15:$O$15</c:f>
              <c:numCache>
                <c:formatCode>General</c:formatCode>
                <c:ptCount val="12"/>
                <c:pt idx="0">
                  <c:v>2.26675</c:v>
                </c:pt>
                <c:pt idx="1">
                  <c:v>2.4979749999999998</c:v>
                </c:pt>
                <c:pt idx="2">
                  <c:v>2.6360999999999999</c:v>
                </c:pt>
                <c:pt idx="3">
                  <c:v>2.7563</c:v>
                </c:pt>
                <c:pt idx="4">
                  <c:v>2.8770249999999997</c:v>
                </c:pt>
                <c:pt idx="5">
                  <c:v>3.0023749999999998</c:v>
                </c:pt>
                <c:pt idx="6">
                  <c:v>3.1353</c:v>
                </c:pt>
                <c:pt idx="7">
                  <c:v>3.2774000000000001</c:v>
                </c:pt>
                <c:pt idx="8">
                  <c:v>3.4202000000000004</c:v>
                </c:pt>
                <c:pt idx="9">
                  <c:v>3.5643500000000001</c:v>
                </c:pt>
                <c:pt idx="10">
                  <c:v>3.7248499999999996</c:v>
                </c:pt>
                <c:pt idx="11">
                  <c:v>3.8417999999999997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565-4378-9B73-E74AE1F926C6}"/>
            </c:ext>
          </c:extLst>
        </c:ser>
        <c:ser>
          <c:idx val="4"/>
          <c:order val="4"/>
          <c:tx>
            <c:v>8%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Heart!$D$9:$O$9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Heart!$D$16:$O$16</c:f>
              <c:numCache>
                <c:formatCode>General</c:formatCode>
                <c:ptCount val="12"/>
                <c:pt idx="0">
                  <c:v>2.5797500000000007</c:v>
                </c:pt>
                <c:pt idx="1">
                  <c:v>2.8350999999999997</c:v>
                </c:pt>
                <c:pt idx="2">
                  <c:v>2.9866000000000001</c:v>
                </c:pt>
                <c:pt idx="3">
                  <c:v>3.11605</c:v>
                </c:pt>
                <c:pt idx="4">
                  <c:v>3.2468750000000002</c:v>
                </c:pt>
                <c:pt idx="5">
                  <c:v>3.3837249999999996</c:v>
                </c:pt>
                <c:pt idx="6">
                  <c:v>3.5291000000000006</c:v>
                </c:pt>
                <c:pt idx="7">
                  <c:v>3.6853500000000001</c:v>
                </c:pt>
                <c:pt idx="8">
                  <c:v>3.846025</c:v>
                </c:pt>
                <c:pt idx="9">
                  <c:v>4.0120500000000003</c:v>
                </c:pt>
                <c:pt idx="10">
                  <c:v>4.1899749999999996</c:v>
                </c:pt>
                <c:pt idx="11">
                  <c:v>4.3777999999999997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565-4378-9B73-E74AE1F926C6}"/>
            </c:ext>
          </c:extLst>
        </c:ser>
        <c:ser>
          <c:idx val="5"/>
          <c:order val="5"/>
          <c:tx>
            <c:v>10%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Heart!$D$9:$O$9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Heart!$D$17:$O$17</c:f>
              <c:numCache>
                <c:formatCode>General</c:formatCode>
                <c:ptCount val="12"/>
                <c:pt idx="0">
                  <c:v>2.9490500000000006</c:v>
                </c:pt>
                <c:pt idx="1">
                  <c:v>3.2279750000000003</c:v>
                </c:pt>
                <c:pt idx="2">
                  <c:v>3.3885749999999999</c:v>
                </c:pt>
                <c:pt idx="3">
                  <c:v>3.52725</c:v>
                </c:pt>
                <c:pt idx="4">
                  <c:v>3.6677499999999998</c:v>
                </c:pt>
                <c:pt idx="5">
                  <c:v>3.8162000000000003</c:v>
                </c:pt>
                <c:pt idx="6">
                  <c:v>3.9742499999999996</c:v>
                </c:pt>
                <c:pt idx="7">
                  <c:v>4.1435750000000002</c:v>
                </c:pt>
                <c:pt idx="8">
                  <c:v>4.3178000000000001</c:v>
                </c:pt>
                <c:pt idx="9">
                  <c:v>4.4936000000000007</c:v>
                </c:pt>
                <c:pt idx="10">
                  <c:v>4.6698250000000003</c:v>
                </c:pt>
                <c:pt idx="11">
                  <c:v>4.8509500000000001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565-4378-9B73-E74AE1F92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616191"/>
        <c:axId val="954617855"/>
      </c:scatterChart>
      <c:scatterChart>
        <c:scatterStyle val="smoothMarker"/>
        <c:varyColors val="0"/>
        <c:ser>
          <c:idx val="6"/>
          <c:order val="6"/>
          <c:tx>
            <c:v>Fit</c:v>
          </c:tx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Heart!$D$9:$O$9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Heart!$R$12:$AC$12</c:f>
              <c:numCache>
                <c:formatCode>General</c:formatCode>
                <c:ptCount val="12"/>
                <c:pt idx="0">
                  <c:v>1.4507865128067601</c:v>
                </c:pt>
                <c:pt idx="1">
                  <c:v>1.5296414558165199</c:v>
                </c:pt>
                <c:pt idx="2">
                  <c:v>1.6127639964921401</c:v>
                </c:pt>
                <c:pt idx="3">
                  <c:v>1.7003595837980601</c:v>
                </c:pt>
                <c:pt idx="4">
                  <c:v>1.7926935878357499</c:v>
                </c:pt>
                <c:pt idx="5">
                  <c:v>1.88978023996452</c:v>
                </c:pt>
                <c:pt idx="6">
                  <c:v>1.9922768022006501</c:v>
                </c:pt>
                <c:pt idx="7">
                  <c:v>2.0997845156869102</c:v>
                </c:pt>
                <c:pt idx="8">
                  <c:v>2.21451309885409</c:v>
                </c:pt>
                <c:pt idx="9">
                  <c:v>2.3349025842156501</c:v>
                </c:pt>
                <c:pt idx="10">
                  <c:v>2.46121427403176</c:v>
                </c:pt>
                <c:pt idx="11">
                  <c:v>2.5946164158983498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565-4378-9B73-E74AE1F926C6}"/>
            </c:ext>
          </c:extLst>
        </c:ser>
        <c:ser>
          <c:idx val="7"/>
          <c:order val="7"/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Heart!$D$9:$O$9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Heart!$R$13:$AC$13</c:f>
              <c:numCache>
                <c:formatCode>General</c:formatCode>
                <c:ptCount val="12"/>
                <c:pt idx="0">
                  <c:v>1.80437044925574</c:v>
                </c:pt>
                <c:pt idx="1">
                  <c:v>1.89134431985054</c:v>
                </c:pt>
                <c:pt idx="2">
                  <c:v>1.9824903424023901</c:v>
                </c:pt>
                <c:pt idx="3">
                  <c:v>2.0779810426766701</c:v>
                </c:pt>
                <c:pt idx="4">
                  <c:v>2.1780504499404398</c:v>
                </c:pt>
                <c:pt idx="5">
                  <c:v>2.28265814211204</c:v>
                </c:pt>
                <c:pt idx="6">
                  <c:v>2.3924523005343001</c:v>
                </c:pt>
                <c:pt idx="7">
                  <c:v>2.5069455724396001</c:v>
                </c:pt>
                <c:pt idx="8">
                  <c:v>2.6284166512696001</c:v>
                </c:pt>
                <c:pt idx="9">
                  <c:v>2.7551357127180598</c:v>
                </c:pt>
                <c:pt idx="10">
                  <c:v>2.8873143841642199</c:v>
                </c:pt>
                <c:pt idx="11">
                  <c:v>3.0261013361119802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1565-4378-9B73-E74AE1F926C6}"/>
            </c:ext>
          </c:extLst>
        </c:ser>
        <c:ser>
          <c:idx val="8"/>
          <c:order val="8"/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Heart!$D$9:$O$9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Heart!$R$14:$AC$14</c:f>
              <c:numCache>
                <c:formatCode>General</c:formatCode>
                <c:ptCount val="12"/>
                <c:pt idx="0">
                  <c:v>2.0900581758569299</c:v>
                </c:pt>
                <c:pt idx="1">
                  <c:v>2.1895332185887399</c:v>
                </c:pt>
                <c:pt idx="2">
                  <c:v>2.2937196963069901</c:v>
                </c:pt>
                <c:pt idx="3">
                  <c:v>2.40280923354939</c:v>
                </c:pt>
                <c:pt idx="4">
                  <c:v>2.5170633410049699</c:v>
                </c:pt>
                <c:pt idx="5">
                  <c:v>2.6364299751546598</c:v>
                </c:pt>
                <c:pt idx="6">
                  <c:v>2.7616424308605598</c:v>
                </c:pt>
                <c:pt idx="7">
                  <c:v>2.8921385778401998</c:v>
                </c:pt>
                <c:pt idx="8">
                  <c:v>3.0305076716724599</c:v>
                </c:pt>
                <c:pt idx="9">
                  <c:v>3.17477094063159</c:v>
                </c:pt>
                <c:pt idx="10">
                  <c:v>3.3251626989179699</c:v>
                </c:pt>
                <c:pt idx="11">
                  <c:v>3.4829821316932801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1565-4378-9B73-E74AE1F926C6}"/>
            </c:ext>
          </c:extLst>
        </c:ser>
        <c:ser>
          <c:idx val="9"/>
          <c:order val="9"/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Heart!$D$9:$O$9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Heart!$R$15:$AC$15</c:f>
              <c:numCache>
                <c:formatCode>General</c:formatCode>
                <c:ptCount val="12"/>
                <c:pt idx="0">
                  <c:v>2.3847486974600201</c:v>
                </c:pt>
                <c:pt idx="1">
                  <c:v>2.4936076771801301</c:v>
                </c:pt>
                <c:pt idx="2">
                  <c:v>2.60741072986387</c:v>
                </c:pt>
                <c:pt idx="3">
                  <c:v>2.7263481111560801</c:v>
                </c:pt>
                <c:pt idx="4">
                  <c:v>2.85068502646432</c:v>
                </c:pt>
                <c:pt idx="5">
                  <c:v>2.98034483035328</c:v>
                </c:pt>
                <c:pt idx="6">
                  <c:v>3.11610255153705</c:v>
                </c:pt>
                <c:pt idx="7">
                  <c:v>3.2573272761636098</c:v>
                </c:pt>
                <c:pt idx="8">
                  <c:v>3.4067942288176001</c:v>
                </c:pt>
                <c:pt idx="9">
                  <c:v>3.5623378070764602</c:v>
                </c:pt>
                <c:pt idx="10">
                  <c:v>3.7241884769557299</c:v>
                </c:pt>
                <c:pt idx="11">
                  <c:v>3.8937183444771701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1565-4378-9B73-E74AE1F926C6}"/>
            </c:ext>
          </c:extLst>
        </c:ser>
        <c:ser>
          <c:idx val="10"/>
          <c:order val="10"/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Heart!$D$9:$O$9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Heart!$R$16:$AC$16</c:f>
              <c:numCache>
                <c:formatCode>General</c:formatCode>
                <c:ptCount val="12"/>
                <c:pt idx="0">
                  <c:v>2.7019464565903601</c:v>
                </c:pt>
                <c:pt idx="1">
                  <c:v>2.8237623364218001</c:v>
                </c:pt>
                <c:pt idx="2">
                  <c:v>2.9510421354374601</c:v>
                </c:pt>
                <c:pt idx="3">
                  <c:v>3.0839926266733202</c:v>
                </c:pt>
                <c:pt idx="4">
                  <c:v>3.2229039819188099</c:v>
                </c:pt>
                <c:pt idx="5">
                  <c:v>3.36768427096652</c:v>
                </c:pt>
                <c:pt idx="6">
                  <c:v>3.5191921322374999</c:v>
                </c:pt>
                <c:pt idx="7">
                  <c:v>3.6767167133743599</c:v>
                </c:pt>
                <c:pt idx="8">
                  <c:v>3.8433450562561502</c:v>
                </c:pt>
                <c:pt idx="9">
                  <c:v>4.01665403609067</c:v>
                </c:pt>
                <c:pt idx="10">
                  <c:v>4.1968935058890198</c:v>
                </c:pt>
                <c:pt idx="11">
                  <c:v>4.3855832827352801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1565-4378-9B73-E74AE1F926C6}"/>
            </c:ext>
          </c:extLst>
        </c:ser>
        <c:ser>
          <c:idx val="11"/>
          <c:order val="11"/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Heart!$D$9:$O$9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Heart!$R$17:$AC$17</c:f>
              <c:numCache>
                <c:formatCode>General</c:formatCode>
                <c:ptCount val="12"/>
                <c:pt idx="0">
                  <c:v>3.0752921704834799</c:v>
                </c:pt>
                <c:pt idx="1">
                  <c:v>3.2079006152126599</c:v>
                </c:pt>
                <c:pt idx="2">
                  <c:v>3.3461967254160498</c:v>
                </c:pt>
                <c:pt idx="3">
                  <c:v>3.4903830025740401</c:v>
                </c:pt>
                <c:pt idx="4">
                  <c:v>3.6407510323465502</c:v>
                </c:pt>
                <c:pt idx="5">
                  <c:v>3.7971781860060001</c:v>
                </c:pt>
                <c:pt idx="6">
                  <c:v>3.9605673567025299</c:v>
                </c:pt>
                <c:pt idx="7">
                  <c:v>4.1301273121125703</c:v>
                </c:pt>
                <c:pt idx="8">
                  <c:v>4.3091498297167998</c:v>
                </c:pt>
                <c:pt idx="9">
                  <c:v>4.49499908952476</c:v>
                </c:pt>
                <c:pt idx="10">
                  <c:v>4.6879179176120402</c:v>
                </c:pt>
                <c:pt idx="11">
                  <c:v>4.8895033647505501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1565-4378-9B73-E74AE1F92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616191"/>
        <c:axId val="954617855"/>
      </c:scatterChart>
      <c:valAx>
        <c:axId val="954616191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20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54617855"/>
        <c:crossesAt val="0"/>
        <c:crossBetween val="midCat"/>
      </c:valAx>
      <c:valAx>
        <c:axId val="95461785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20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Storage modulus (kPa)</a:t>
                </a:r>
              </a:p>
            </c:rich>
          </c:tx>
          <c:layout>
            <c:manualLayout>
              <c:xMode val="edge"/>
              <c:yMode val="edge"/>
              <c:x val="2.6916278322352563E-2"/>
              <c:y val="0.363038543793136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54616191"/>
        <c:crossesAt val="0.1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0.79772742210252356"/>
          <c:y val="0.21280912802566346"/>
          <c:w val="0.19372045675174412"/>
          <c:h val="0.399105971128608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Heart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'SFKV model prediction'!$D$7:$I$7</c:f>
              <c:numCache>
                <c:formatCode>General</c:formatCode>
                <c:ptCount val="6"/>
                <c:pt idx="0">
                  <c:v>3.5</c:v>
                </c:pt>
                <c:pt idx="1">
                  <c:v>5.5</c:v>
                </c:pt>
                <c:pt idx="2">
                  <c:v>7.5</c:v>
                </c:pt>
                <c:pt idx="3">
                  <c:v>9.5</c:v>
                </c:pt>
                <c:pt idx="4">
                  <c:v>11.5</c:v>
                </c:pt>
                <c:pt idx="5">
                  <c:v>13.5</c:v>
                </c:pt>
              </c:numCache>
            </c:numRef>
          </c:xVal>
          <c:yVal>
            <c:numRef>
              <c:f>'SFKV model prediction'!$D$11:$I$11</c:f>
              <c:numCache>
                <c:formatCode>General</c:formatCode>
                <c:ptCount val="6"/>
                <c:pt idx="0">
                  <c:v>1.9863</c:v>
                </c:pt>
                <c:pt idx="1">
                  <c:v>2.3797999999999999</c:v>
                </c:pt>
                <c:pt idx="2">
                  <c:v>2.7477</c:v>
                </c:pt>
                <c:pt idx="3">
                  <c:v>3.0991</c:v>
                </c:pt>
                <c:pt idx="4">
                  <c:v>3.4994000000000001</c:v>
                </c:pt>
                <c:pt idx="5">
                  <c:v>3.9371999999999998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A9-4CF7-BD84-48F0B2FDB985}"/>
            </c:ext>
          </c:extLst>
        </c:ser>
        <c:ser>
          <c:idx val="1"/>
          <c:order val="1"/>
          <c:tx>
            <c:v>Kidney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'SFKV model prediction'!$D$4:$I$4</c:f>
              <c:numCache>
                <c:formatCode>General</c:formatCode>
                <c:ptCount val="6"/>
                <c:pt idx="0">
                  <c:v>13.3</c:v>
                </c:pt>
                <c:pt idx="1">
                  <c:v>15.3</c:v>
                </c:pt>
                <c:pt idx="2">
                  <c:v>17.3</c:v>
                </c:pt>
                <c:pt idx="3">
                  <c:v>19.3</c:v>
                </c:pt>
                <c:pt idx="4">
                  <c:v>21.3</c:v>
                </c:pt>
                <c:pt idx="5">
                  <c:v>23.3</c:v>
                </c:pt>
              </c:numCache>
            </c:numRef>
          </c:xVal>
          <c:yVal>
            <c:numRef>
              <c:f>'SFKV model prediction'!$D$12:$I$12</c:f>
              <c:numCache>
                <c:formatCode>General</c:formatCode>
                <c:ptCount val="6"/>
                <c:pt idx="0">
                  <c:v>0.87990000000000002</c:v>
                </c:pt>
                <c:pt idx="1">
                  <c:v>1.07</c:v>
                </c:pt>
                <c:pt idx="2">
                  <c:v>1.3</c:v>
                </c:pt>
                <c:pt idx="3">
                  <c:v>1.6</c:v>
                </c:pt>
                <c:pt idx="4">
                  <c:v>1.97</c:v>
                </c:pt>
                <c:pt idx="5">
                  <c:v>2.4569999999999999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A9-4CF7-BD84-48F0B2FDB985}"/>
            </c:ext>
          </c:extLst>
        </c:ser>
        <c:ser>
          <c:idx val="2"/>
          <c:order val="2"/>
          <c:tx>
            <c:v>Liver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'SFKV model prediction'!$D$5:$I$5</c:f>
              <c:numCache>
                <c:formatCode>General</c:formatCode>
                <c:ptCount val="6"/>
                <c:pt idx="0">
                  <c:v>22.2</c:v>
                </c:pt>
                <c:pt idx="1">
                  <c:v>24.2</c:v>
                </c:pt>
                <c:pt idx="2">
                  <c:v>26.2</c:v>
                </c:pt>
                <c:pt idx="3">
                  <c:v>28.2</c:v>
                </c:pt>
                <c:pt idx="4">
                  <c:v>30.2</c:v>
                </c:pt>
                <c:pt idx="5">
                  <c:v>32.200000000000003</c:v>
                </c:pt>
              </c:numCache>
            </c:numRef>
          </c:xVal>
          <c:yVal>
            <c:numRef>
              <c:f>'SFKV model prediction'!$D$13:$I$13</c:f>
              <c:numCache>
                <c:formatCode>General</c:formatCode>
                <c:ptCount val="6"/>
                <c:pt idx="0">
                  <c:v>0.27429999999999999</c:v>
                </c:pt>
                <c:pt idx="1">
                  <c:v>0.3402</c:v>
                </c:pt>
                <c:pt idx="2">
                  <c:v>0.40839999999999999</c:v>
                </c:pt>
                <c:pt idx="3">
                  <c:v>0.46929999999999999</c:v>
                </c:pt>
                <c:pt idx="4">
                  <c:v>0.53210000000000002</c:v>
                </c:pt>
                <c:pt idx="5">
                  <c:v>0.58699999999999997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AA9-4CF7-BD84-48F0B2FDB985}"/>
            </c:ext>
          </c:extLst>
        </c:ser>
        <c:ser>
          <c:idx val="3"/>
          <c:order val="3"/>
          <c:tx>
            <c:v>Brain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'SFKV model prediction'!$D$6:$I$6</c:f>
              <c:numCache>
                <c:formatCode>General</c:formatCode>
                <c:ptCount val="6"/>
                <c:pt idx="0">
                  <c:v>33.299999999999997</c:v>
                </c:pt>
                <c:pt idx="1">
                  <c:v>35.299999999999997</c:v>
                </c:pt>
                <c:pt idx="2">
                  <c:v>37.299999999999997</c:v>
                </c:pt>
                <c:pt idx="3">
                  <c:v>39.299999999999997</c:v>
                </c:pt>
                <c:pt idx="4">
                  <c:v>41.3</c:v>
                </c:pt>
                <c:pt idx="5">
                  <c:v>43.3</c:v>
                </c:pt>
              </c:numCache>
            </c:numRef>
          </c:xVal>
          <c:yVal>
            <c:numRef>
              <c:f>'SFKV model prediction'!$D$14:$I$14</c:f>
              <c:numCache>
                <c:formatCode>General</c:formatCode>
                <c:ptCount val="6"/>
                <c:pt idx="0">
                  <c:v>0.24990000000000001</c:v>
                </c:pt>
                <c:pt idx="1">
                  <c:v>0.2681</c:v>
                </c:pt>
                <c:pt idx="2">
                  <c:v>0.28677999999999998</c:v>
                </c:pt>
                <c:pt idx="3">
                  <c:v>0.30468000000000001</c:v>
                </c:pt>
                <c:pt idx="4">
                  <c:v>0.32219999999999999</c:v>
                </c:pt>
                <c:pt idx="5">
                  <c:v>0.34215000000000001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AA9-4CF7-BD84-48F0B2FDB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7085087"/>
        <c:axId val="1857083423"/>
      </c:scatterChart>
      <c:scatterChart>
        <c:scatterStyle val="smooth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857085087"/>
        <c:axId val="1857083423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v>Fit</c:v>
                </c:tx>
                <c:spPr>
                  <a:ln w="25400" cap="rnd">
                    <a:solidFill>
                      <a:schemeClr val="tx1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'SFKV model prediction'!$D$4:$I$4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13.3</c:v>
                      </c:pt>
                      <c:pt idx="1">
                        <c:v>15.3</c:v>
                      </c:pt>
                      <c:pt idx="2">
                        <c:v>17.3</c:v>
                      </c:pt>
                      <c:pt idx="3">
                        <c:v>19.3</c:v>
                      </c:pt>
                      <c:pt idx="4">
                        <c:v>21.3</c:v>
                      </c:pt>
                      <c:pt idx="5">
                        <c:v>23.3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'SFKV model prediction'!$O$11:$T$11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AAA9-4CF7-BD84-48F0B2FDB985}"/>
                  </c:ext>
                </c:extLst>
              </c15:ser>
            </c15:filteredScatterSeries>
            <c15:filteredScatterSeries>
              <c15:ser>
                <c:idx val="5"/>
                <c:order val="5"/>
                <c:spPr>
                  <a:ln w="25400" cap="rnd">
                    <a:solidFill>
                      <a:schemeClr val="tx1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'SFKV model prediction'!$D$4:$I$4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13.3</c:v>
                      </c:pt>
                      <c:pt idx="1">
                        <c:v>15.3</c:v>
                      </c:pt>
                      <c:pt idx="2">
                        <c:v>17.3</c:v>
                      </c:pt>
                      <c:pt idx="3">
                        <c:v>19.3</c:v>
                      </c:pt>
                      <c:pt idx="4">
                        <c:v>21.3</c:v>
                      </c:pt>
                      <c:pt idx="5">
                        <c:v>23.3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'SFKV model prediction'!$O$12:$T$12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AA9-4CF7-BD84-48F0B2FDB985}"/>
                  </c:ext>
                </c:extLst>
              </c15:ser>
            </c15:filteredScatterSeries>
            <c15:filteredScatterSeries>
              <c15:ser>
                <c:idx val="6"/>
                <c:order val="6"/>
                <c:spPr>
                  <a:ln w="25400" cap="rnd">
                    <a:solidFill>
                      <a:schemeClr val="tx1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'SFKV model prediction'!$D$4:$I$4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13.3</c:v>
                      </c:pt>
                      <c:pt idx="1">
                        <c:v>15.3</c:v>
                      </c:pt>
                      <c:pt idx="2">
                        <c:v>17.3</c:v>
                      </c:pt>
                      <c:pt idx="3">
                        <c:v>19.3</c:v>
                      </c:pt>
                      <c:pt idx="4">
                        <c:v>21.3</c:v>
                      </c:pt>
                      <c:pt idx="5">
                        <c:v>23.3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'SFKV model prediction'!$O$13:$T$13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AA9-4CF7-BD84-48F0B2FDB985}"/>
                  </c:ext>
                </c:extLst>
              </c15:ser>
            </c15:filteredScatterSeries>
            <c15:filteredScatterSeries>
              <c15:ser>
                <c:idx val="7"/>
                <c:order val="7"/>
                <c:spPr>
                  <a:ln w="25400" cap="rnd">
                    <a:solidFill>
                      <a:schemeClr val="tx1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'SFKV model prediction'!$D$4:$I$4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13.3</c:v>
                      </c:pt>
                      <c:pt idx="1">
                        <c:v>15.3</c:v>
                      </c:pt>
                      <c:pt idx="2">
                        <c:v>17.3</c:v>
                      </c:pt>
                      <c:pt idx="3">
                        <c:v>19.3</c:v>
                      </c:pt>
                      <c:pt idx="4">
                        <c:v>21.3</c:v>
                      </c:pt>
                      <c:pt idx="5">
                        <c:v>23.3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'SFKV model prediction'!$O$14:$T$14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AA9-4CF7-BD84-48F0B2FDB985}"/>
                  </c:ext>
                </c:extLst>
              </c15:ser>
            </c15:filteredScatterSeries>
          </c:ext>
        </c:extLst>
      </c:scatterChart>
      <c:valAx>
        <c:axId val="185708342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Coefficient of consistence (kPa.</a:t>
                </a:r>
                <a:r>
                  <a:rPr lang="en-IN" sz="1800">
                    <a:effectLst/>
                  </a:rPr>
                  <a:t>s</a:t>
                </a:r>
                <a:r>
                  <a:rPr lang="en-IN" sz="1800" baseline="30000">
                    <a:effectLst/>
                  </a:rPr>
                  <a:t>α</a:t>
                </a:r>
                <a:r>
                  <a:rPr lang="en-IN"/>
                  <a:t>)</a:t>
                </a: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lang="en-I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8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57085087"/>
        <c:crossesAt val="0"/>
        <c:crossBetween val="midCat"/>
      </c:valAx>
      <c:valAx>
        <c:axId val="1857085087"/>
        <c:scaling>
          <c:orientation val="minMax"/>
          <c:max val="4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Axial Strain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57083423"/>
        <c:crossesAt val="0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IN" u="sng"/>
              <a:t>Heart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Experimental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'SFKV model prediction'!$E$21:$N$21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'SFKV model prediction'!$E$23:$N$23</c:f>
              <c:numCache>
                <c:formatCode>General</c:formatCode>
                <c:ptCount val="10"/>
                <c:pt idx="0">
                  <c:v>2.4688249999999998</c:v>
                </c:pt>
                <c:pt idx="1">
                  <c:v>2.1865000000000001</c:v>
                </c:pt>
                <c:pt idx="2">
                  <c:v>2.0491000000000001</c:v>
                </c:pt>
                <c:pt idx="3">
                  <c:v>1.9612499999999999</c:v>
                </c:pt>
                <c:pt idx="4">
                  <c:v>1.899875</c:v>
                </c:pt>
                <c:pt idx="5">
                  <c:v>1.8519000000000001</c:v>
                </c:pt>
                <c:pt idx="6">
                  <c:v>1.8111250000000001</c:v>
                </c:pt>
                <c:pt idx="7">
                  <c:v>1.7782750000000001</c:v>
                </c:pt>
                <c:pt idx="8">
                  <c:v>1.7512749999999999</c:v>
                </c:pt>
                <c:pt idx="9">
                  <c:v>1.7267250000000001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83-4A39-8EC5-85CBBA0CD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5960064"/>
        <c:axId val="1605969216"/>
      </c:scatterChart>
      <c:scatterChart>
        <c:scatterStyle val="smoothMarker"/>
        <c:varyColors val="0"/>
        <c:ser>
          <c:idx val="1"/>
          <c:order val="1"/>
          <c:tx>
            <c:v>Theoretical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'SFKV model prediction'!$E$21:$N$21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'SFKV model prediction'!$E$24:$N$24</c:f>
              <c:numCache>
                <c:formatCode>General</c:formatCode>
                <c:ptCount val="10"/>
                <c:pt idx="0">
                  <c:v>1.8180249254405401</c:v>
                </c:pt>
                <c:pt idx="1">
                  <c:v>1.66332718177829</c:v>
                </c:pt>
                <c:pt idx="2">
                  <c:v>1.5790110753264499</c:v>
                </c:pt>
                <c:pt idx="3">
                  <c:v>1.5217928395410201</c:v>
                </c:pt>
                <c:pt idx="4">
                  <c:v>1.4788426991608301</c:v>
                </c:pt>
                <c:pt idx="5">
                  <c:v>1.4446512834707299</c:v>
                </c:pt>
                <c:pt idx="6">
                  <c:v>1.41636033093822</c:v>
                </c:pt>
                <c:pt idx="7">
                  <c:v>1.39230181040053</c:v>
                </c:pt>
                <c:pt idx="8">
                  <c:v>1.3714201280267999</c:v>
                </c:pt>
                <c:pt idx="9">
                  <c:v>1.3530063447796401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983-4A39-8EC5-85CBBA0CD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5960064"/>
        <c:axId val="1605969216"/>
      </c:scatterChart>
      <c:valAx>
        <c:axId val="16059692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Relaxation modulus (kPa)</a:t>
                </a:r>
              </a:p>
            </c:rich>
          </c:tx>
          <c:layout>
            <c:manualLayout>
              <c:xMode val="edge"/>
              <c:yMode val="edge"/>
              <c:x val="2.4852140597624924E-2"/>
              <c:y val="0.126239045268996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05960064"/>
        <c:crossesAt val="0"/>
        <c:crossBetween val="midCat"/>
      </c:valAx>
      <c:valAx>
        <c:axId val="1605960064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05969216"/>
        <c:crossesAt val="0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99145613773492"/>
          <c:y val="0.44359058488389519"/>
          <c:w val="0.28529094397196736"/>
          <c:h val="0.221262178687545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1" i="0" u="sng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IN" u="sng"/>
              <a:t>Kidney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sng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Experimental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'SFKV model prediction'!$E$21:$N$21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'SFKV model prediction'!$E$27:$N$27</c:f>
              <c:numCache>
                <c:formatCode>General</c:formatCode>
                <c:ptCount val="10"/>
                <c:pt idx="0">
                  <c:v>0.44849666700000002</c:v>
                </c:pt>
                <c:pt idx="1">
                  <c:v>0.39606999999999998</c:v>
                </c:pt>
                <c:pt idx="2">
                  <c:v>0.36996000000000001</c:v>
                </c:pt>
                <c:pt idx="3">
                  <c:v>0.35553666699999997</c:v>
                </c:pt>
                <c:pt idx="4">
                  <c:v>0.34333666699999998</c:v>
                </c:pt>
                <c:pt idx="5">
                  <c:v>0.332196667</c:v>
                </c:pt>
                <c:pt idx="6">
                  <c:v>0.32546333300000002</c:v>
                </c:pt>
                <c:pt idx="7">
                  <c:v>0.31895666700000003</c:v>
                </c:pt>
                <c:pt idx="8">
                  <c:v>0.31358666699999999</c:v>
                </c:pt>
                <c:pt idx="9">
                  <c:v>0.31036666699999998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AE-4121-9C3F-62A403E6C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0044368"/>
        <c:axId val="1570047696"/>
      </c:scatterChart>
      <c:scatterChart>
        <c:scatterStyle val="smoothMarker"/>
        <c:varyColors val="0"/>
        <c:ser>
          <c:idx val="1"/>
          <c:order val="1"/>
          <c:tx>
            <c:v>Theoretical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'SFKV model prediction'!$E$21:$N$21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'SFKV model prediction'!$E$28:$N$28</c:f>
              <c:numCache>
                <c:formatCode>General</c:formatCode>
                <c:ptCount val="10"/>
                <c:pt idx="0">
                  <c:v>0.55075495709532396</c:v>
                </c:pt>
                <c:pt idx="1">
                  <c:v>0.49621920589096802</c:v>
                </c:pt>
                <c:pt idx="2">
                  <c:v>0.466856739923731</c:v>
                </c:pt>
                <c:pt idx="3">
                  <c:v>0.4470835843107</c:v>
                </c:pt>
                <c:pt idx="4">
                  <c:v>0.43232491032532799</c:v>
                </c:pt>
                <c:pt idx="5">
                  <c:v>0.42062858947578002</c:v>
                </c:pt>
                <c:pt idx="6">
                  <c:v>0.41098671271625897</c:v>
                </c:pt>
                <c:pt idx="7">
                  <c:v>0.40281337156470698</c:v>
                </c:pt>
                <c:pt idx="8">
                  <c:v>0.39573899935773199</c:v>
                </c:pt>
                <c:pt idx="9">
                  <c:v>0.38951610135283499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BAE-4121-9C3F-62A403E6C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0044368"/>
        <c:axId val="1570047696"/>
      </c:scatterChart>
      <c:valAx>
        <c:axId val="15700476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Relaxation modulus (kPa)</a:t>
                </a:r>
              </a:p>
            </c:rich>
          </c:tx>
          <c:layout>
            <c:manualLayout>
              <c:xMode val="edge"/>
              <c:yMode val="edge"/>
              <c:x val="1.3681631663081588E-2"/>
              <c:y val="0.158385146334838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70044368"/>
        <c:crossesAt val="0"/>
        <c:crossBetween val="midCat"/>
      </c:valAx>
      <c:valAx>
        <c:axId val="1570044368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70047696"/>
        <c:crossesAt val="0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IN" b="1" u="sng"/>
              <a:t>Liver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Experimental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'SFKV model prediction'!$E$21:$N$21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'SFKV model prediction'!$E$31:$N$31</c:f>
              <c:numCache>
                <c:formatCode>General</c:formatCode>
                <c:ptCount val="10"/>
                <c:pt idx="0">
                  <c:v>0.31008000000000002</c:v>
                </c:pt>
                <c:pt idx="1">
                  <c:v>0.27486250000000001</c:v>
                </c:pt>
                <c:pt idx="2">
                  <c:v>0.25705</c:v>
                </c:pt>
                <c:pt idx="3">
                  <c:v>0.24612249999999999</c:v>
                </c:pt>
                <c:pt idx="4">
                  <c:v>0.23649999999999999</c:v>
                </c:pt>
                <c:pt idx="5">
                  <c:v>0.22892999999999999</c:v>
                </c:pt>
                <c:pt idx="6">
                  <c:v>0.22283</c:v>
                </c:pt>
                <c:pt idx="7">
                  <c:v>0.21764</c:v>
                </c:pt>
                <c:pt idx="8">
                  <c:v>0.21370249999999999</c:v>
                </c:pt>
                <c:pt idx="9">
                  <c:v>0.20945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B1-49B4-AB6E-58F9773B0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4575200"/>
        <c:axId val="1484567712"/>
      </c:scatterChart>
      <c:scatterChart>
        <c:scatterStyle val="smoothMarker"/>
        <c:varyColors val="0"/>
        <c:ser>
          <c:idx val="1"/>
          <c:order val="1"/>
          <c:tx>
            <c:v>Theoretical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'SFKV model prediction'!$E$21:$N$21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'SFKV model prediction'!$E$32:$N$32</c:f>
              <c:numCache>
                <c:formatCode>General</c:formatCode>
                <c:ptCount val="10"/>
                <c:pt idx="0">
                  <c:v>0.244483525708622</c:v>
                </c:pt>
                <c:pt idx="1">
                  <c:v>0.218834052833068</c:v>
                </c:pt>
                <c:pt idx="2">
                  <c:v>0.20509634045255001</c:v>
                </c:pt>
                <c:pt idx="3">
                  <c:v>0.19587554024568399</c:v>
                </c:pt>
                <c:pt idx="4">
                  <c:v>0.189009788539304</c:v>
                </c:pt>
                <c:pt idx="5">
                  <c:v>0.18357909095254599</c:v>
                </c:pt>
                <c:pt idx="6">
                  <c:v>0.17910941826221</c:v>
                </c:pt>
                <c:pt idx="7">
                  <c:v>0.17532567152976999</c:v>
                </c:pt>
                <c:pt idx="8">
                  <c:v>0.17205457400496299</c:v>
                </c:pt>
                <c:pt idx="9">
                  <c:v>0.16918022566670801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5B1-49B4-AB6E-58F9773B0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4575200"/>
        <c:axId val="1484567712"/>
      </c:scatterChart>
      <c:valAx>
        <c:axId val="14845677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 b="1"/>
                  <a:t>Relaxation modulus (kPa)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84575200"/>
        <c:crossesAt val="0"/>
        <c:crossBetween val="midCat"/>
      </c:valAx>
      <c:valAx>
        <c:axId val="1484575200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 b="1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84567712"/>
        <c:crossesAt val="0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IN" b="1" u="sng"/>
              <a:t>Brain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Experimental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'SFKV model prediction'!$E$21:$N$21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'SFKV model prediction'!$E$35:$N$35</c:f>
              <c:numCache>
                <c:formatCode>General</c:formatCode>
                <c:ptCount val="10"/>
                <c:pt idx="0">
                  <c:v>0.13760225000000001</c:v>
                </c:pt>
                <c:pt idx="1">
                  <c:v>0.12081825</c:v>
                </c:pt>
                <c:pt idx="2">
                  <c:v>0.11243549999999999</c:v>
                </c:pt>
                <c:pt idx="3">
                  <c:v>0.1065965</c:v>
                </c:pt>
                <c:pt idx="4">
                  <c:v>0.10401775000000001</c:v>
                </c:pt>
                <c:pt idx="5">
                  <c:v>0.10136050000000001</c:v>
                </c:pt>
                <c:pt idx="6">
                  <c:v>9.9683499999999994E-2</c:v>
                </c:pt>
                <c:pt idx="7">
                  <c:v>9.6566750000000007E-2</c:v>
                </c:pt>
                <c:pt idx="8">
                  <c:v>9.4946749999999996E-2</c:v>
                </c:pt>
                <c:pt idx="9">
                  <c:v>9.3301250000000002E-2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A6-4780-B60A-89AF6607B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5972960"/>
        <c:axId val="1484573952"/>
      </c:scatterChart>
      <c:scatterChart>
        <c:scatterStyle val="smoothMarker"/>
        <c:varyColors val="0"/>
        <c:ser>
          <c:idx val="1"/>
          <c:order val="1"/>
          <c:tx>
            <c:v>Theoretical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'SFKV model prediction'!$E$21:$N$21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'SFKV model prediction'!$E$36:$N$36</c:f>
              <c:numCache>
                <c:formatCode>General</c:formatCode>
                <c:ptCount val="10"/>
                <c:pt idx="0">
                  <c:v>0.15320394925009601</c:v>
                </c:pt>
                <c:pt idx="1">
                  <c:v>0.136372569764586</c:v>
                </c:pt>
                <c:pt idx="2">
                  <c:v>0.12739761623627399</c:v>
                </c:pt>
                <c:pt idx="3">
                  <c:v>0.121390328873556</c:v>
                </c:pt>
                <c:pt idx="4">
                  <c:v>0.11692648568882801</c:v>
                </c:pt>
                <c:pt idx="5">
                  <c:v>0.113401386798861</c:v>
                </c:pt>
                <c:pt idx="6">
                  <c:v>0.110504000214938</c:v>
                </c:pt>
                <c:pt idx="7">
                  <c:v>0.108054075460099</c:v>
                </c:pt>
                <c:pt idx="8">
                  <c:v>0.10593821309521299</c:v>
                </c:pt>
                <c:pt idx="9">
                  <c:v>0.10408064155642301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3A6-4780-B60A-89AF6607B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5972960"/>
        <c:axId val="1484573952"/>
      </c:scatterChart>
      <c:valAx>
        <c:axId val="14845739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 b="1"/>
                  <a:t>Relaxation modulus (kPa)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05972960"/>
        <c:crossesAt val="0"/>
        <c:crossBetween val="midCat"/>
      </c:valAx>
      <c:valAx>
        <c:axId val="1605972960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 b="1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84573952"/>
        <c:crossesAt val="0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GB" b="1" u="sng"/>
              <a:t>Porcine kidney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8887314085739282"/>
                  <c:y val="0.1537649460484105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'Uniaxial compression'!$B$2:$B$82</c:f>
              <c:numCache>
                <c:formatCode>General</c:formatCode>
                <c:ptCount val="81"/>
                <c:pt idx="0">
                  <c:v>0</c:v>
                </c:pt>
                <c:pt idx="1">
                  <c:v>2.5689330277565585E-4</c:v>
                </c:pt>
                <c:pt idx="2">
                  <c:v>5.1300205676676276E-4</c:v>
                </c:pt>
                <c:pt idx="3">
                  <c:v>7.6403632968338872E-4</c:v>
                </c:pt>
                <c:pt idx="4">
                  <c:v>1.0275368291838894E-3</c:v>
                </c:pt>
                <c:pt idx="5">
                  <c:v>1.2837854433148546E-3</c:v>
                </c:pt>
                <c:pt idx="6">
                  <c:v>1.5401805775923428E-3</c:v>
                </c:pt>
                <c:pt idx="7">
                  <c:v>1.7923088676029852E-3</c:v>
                </c:pt>
                <c:pt idx="8">
                  <c:v>2.0528186323480438E-3</c:v>
                </c:pt>
                <c:pt idx="9">
                  <c:v>2.3040563097033685E-3</c:v>
                </c:pt>
                <c:pt idx="10">
                  <c:v>2.5458198794669398E-3</c:v>
                </c:pt>
                <c:pt idx="11">
                  <c:v>2.7883520139990741E-3</c:v>
                </c:pt>
                <c:pt idx="12">
                  <c:v>3.0427079325902858E-3</c:v>
                </c:pt>
                <c:pt idx="13">
                  <c:v>3.297392855510502E-3</c:v>
                </c:pt>
                <c:pt idx="14">
                  <c:v>3.5454860956037437E-3</c:v>
                </c:pt>
                <c:pt idx="15">
                  <c:v>3.7916314796314814E-3</c:v>
                </c:pt>
                <c:pt idx="16">
                  <c:v>4.0444306543130082E-3</c:v>
                </c:pt>
                <c:pt idx="17">
                  <c:v>4.3005399306575787E-3</c:v>
                </c:pt>
                <c:pt idx="18">
                  <c:v>4.5564471345647829E-3</c:v>
                </c:pt>
                <c:pt idx="19">
                  <c:v>4.8101373920197447E-3</c:v>
                </c:pt>
                <c:pt idx="20">
                  <c:v>5.0637122615946146E-3</c:v>
                </c:pt>
                <c:pt idx="21">
                  <c:v>5.3196368076368081E-3</c:v>
                </c:pt>
                <c:pt idx="22">
                  <c:v>5.5579456621809558E-3</c:v>
                </c:pt>
                <c:pt idx="23">
                  <c:v>5.8021862843039302E-3</c:v>
                </c:pt>
                <c:pt idx="24">
                  <c:v>6.045823588176528E-3</c:v>
                </c:pt>
                <c:pt idx="25">
                  <c:v>6.3022236586942467E-3</c:v>
                </c:pt>
                <c:pt idx="26">
                  <c:v>6.5597910063792423E-3</c:v>
                </c:pt>
                <c:pt idx="27">
                  <c:v>6.805441329911917E-3</c:v>
                </c:pt>
                <c:pt idx="28">
                  <c:v>7.0563601627131054E-3</c:v>
                </c:pt>
                <c:pt idx="29">
                  <c:v>7.3077443602149478E-3</c:v>
                </c:pt>
                <c:pt idx="30">
                  <c:v>7.5628759214641569E-3</c:v>
                </c:pt>
                <c:pt idx="31">
                  <c:v>7.8192710557416448E-3</c:v>
                </c:pt>
                <c:pt idx="32">
                  <c:v>8.0715392058921479E-3</c:v>
                </c:pt>
                <c:pt idx="33">
                  <c:v>8.3262258525787936E-3</c:v>
                </c:pt>
                <c:pt idx="34">
                  <c:v>8.5788666235725071E-3</c:v>
                </c:pt>
                <c:pt idx="35">
                  <c:v>8.8207940033822371E-3</c:v>
                </c:pt>
                <c:pt idx="36">
                  <c:v>9.0653463399345737E-3</c:v>
                </c:pt>
                <c:pt idx="37">
                  <c:v>9.3162355291767085E-3</c:v>
                </c:pt>
                <c:pt idx="38">
                  <c:v>9.5714154603566363E-3</c:v>
                </c:pt>
                <c:pt idx="39">
                  <c:v>9.8310030100618381E-3</c:v>
                </c:pt>
                <c:pt idx="40">
                  <c:v>1.0072728369669538E-2</c:v>
                </c:pt>
                <c:pt idx="41">
                  <c:v>1.0324391817333E-2</c:v>
                </c:pt>
                <c:pt idx="42">
                  <c:v>1.0572816307875123E-2</c:v>
                </c:pt>
                <c:pt idx="43">
                  <c:v>1.0830030231206704E-2</c:v>
                </c:pt>
                <c:pt idx="44">
                  <c:v>1.1081784646725825E-2</c:v>
                </c:pt>
                <c:pt idx="45">
                  <c:v>1.1332661769602941E-2</c:v>
                </c:pt>
                <c:pt idx="46">
                  <c:v>1.1590522157580991E-2</c:v>
                </c:pt>
                <c:pt idx="47">
                  <c:v>1.1840826990003467E-2</c:v>
                </c:pt>
                <c:pt idx="48">
                  <c:v>1.2079365340541801E-2</c:v>
                </c:pt>
                <c:pt idx="49">
                  <c:v>1.2321115172409287E-2</c:v>
                </c:pt>
                <c:pt idx="50">
                  <c:v>1.2581135152429269E-2</c:v>
                </c:pt>
                <c:pt idx="51">
                  <c:v>1.2838867694397111E-2</c:v>
                </c:pt>
                <c:pt idx="52">
                  <c:v>1.3080600184129602E-2</c:v>
                </c:pt>
                <c:pt idx="53">
                  <c:v>1.3329265714677466E-2</c:v>
                </c:pt>
                <c:pt idx="54">
                  <c:v>1.357939161492102E-2</c:v>
                </c:pt>
                <c:pt idx="55">
                  <c:v>1.3834407736054778E-2</c:v>
                </c:pt>
                <c:pt idx="56">
                  <c:v>1.4092061167590587E-2</c:v>
                </c:pt>
                <c:pt idx="57">
                  <c:v>1.4344329317741078E-2</c:v>
                </c:pt>
                <c:pt idx="58">
                  <c:v>1.4599479944891722E-2</c:v>
                </c:pt>
                <c:pt idx="59">
                  <c:v>1.4853689343336401E-2</c:v>
                </c:pt>
                <c:pt idx="60">
                  <c:v>1.5099517267046681E-2</c:v>
                </c:pt>
                <c:pt idx="61">
                  <c:v>1.5339820519349926E-2</c:v>
                </c:pt>
                <c:pt idx="62">
                  <c:v>1.5590227053991762E-2</c:v>
                </c:pt>
                <c:pt idx="63">
                  <c:v>1.5840028833911179E-2</c:v>
                </c:pt>
                <c:pt idx="64">
                  <c:v>1.6099500943500943E-2</c:v>
                </c:pt>
                <c:pt idx="65">
                  <c:v>1.6349253831136175E-2</c:v>
                </c:pt>
                <c:pt idx="66">
                  <c:v>1.6600319184083896E-2</c:v>
                </c:pt>
                <c:pt idx="67">
                  <c:v>1.6848083472083483E-2</c:v>
                </c:pt>
                <c:pt idx="68">
                  <c:v>1.7110993006992998E-2</c:v>
                </c:pt>
                <c:pt idx="69">
                  <c:v>1.7362468172350529E-2</c:v>
                </c:pt>
                <c:pt idx="70">
                  <c:v>1.7610664838429539E-2</c:v>
                </c:pt>
                <c:pt idx="71">
                  <c:v>1.7865027417027425E-2</c:v>
                </c:pt>
                <c:pt idx="72">
                  <c:v>1.810585153408683E-2</c:v>
                </c:pt>
                <c:pt idx="73">
                  <c:v>1.8356244226361871E-2</c:v>
                </c:pt>
                <c:pt idx="74">
                  <c:v>1.8599093821211485E-2</c:v>
                </c:pt>
                <c:pt idx="75">
                  <c:v>1.8858345288698227E-2</c:v>
                </c:pt>
                <c:pt idx="76">
                  <c:v>1.9110039424627665E-2</c:v>
                </c:pt>
                <c:pt idx="77">
                  <c:v>1.9358541145129377E-2</c:v>
                </c:pt>
                <c:pt idx="78">
                  <c:v>1.9607897958250898E-2</c:v>
                </c:pt>
                <c:pt idx="79">
                  <c:v>1.9859243945596884E-2</c:v>
                </c:pt>
                <c:pt idx="80">
                  <c:v>2.0110652563123166E-2</c:v>
                </c:pt>
              </c:numCache>
            </c:numRef>
          </c:xVal>
          <c:yVal>
            <c:numRef>
              <c:f>'Uniaxial compression'!$C$2:$C$82</c:f>
              <c:numCache>
                <c:formatCode>General</c:formatCode>
                <c:ptCount val="81"/>
                <c:pt idx="0">
                  <c:v>0.884416761</c:v>
                </c:pt>
                <c:pt idx="1">
                  <c:v>0.89442117399999999</c:v>
                </c:pt>
                <c:pt idx="2">
                  <c:v>0.90541890199999997</c:v>
                </c:pt>
                <c:pt idx="3">
                  <c:v>0.91539457099999999</c:v>
                </c:pt>
                <c:pt idx="4">
                  <c:v>0.92727719500000005</c:v>
                </c:pt>
                <c:pt idx="5">
                  <c:v>0.93879839499999995</c:v>
                </c:pt>
                <c:pt idx="6">
                  <c:v>0.94854172999999997</c:v>
                </c:pt>
                <c:pt idx="7">
                  <c:v>0.95902394800000001</c:v>
                </c:pt>
                <c:pt idx="8">
                  <c:v>0.97057763399999997</c:v>
                </c:pt>
                <c:pt idx="9">
                  <c:v>0.98167010700000001</c:v>
                </c:pt>
                <c:pt idx="10">
                  <c:v>0.99178231500000003</c:v>
                </c:pt>
                <c:pt idx="11">
                  <c:v>1.0027963550000001</c:v>
                </c:pt>
                <c:pt idx="12">
                  <c:v>1.0130286740000001</c:v>
                </c:pt>
                <c:pt idx="13">
                  <c:v>1.0247537170000001</c:v>
                </c:pt>
                <c:pt idx="14">
                  <c:v>1.034200797</c:v>
                </c:pt>
                <c:pt idx="15">
                  <c:v>1.0441845869999999</c:v>
                </c:pt>
                <c:pt idx="16">
                  <c:v>1.0559069919999999</c:v>
                </c:pt>
                <c:pt idx="17">
                  <c:v>1.0657140439999999</c:v>
                </c:pt>
                <c:pt idx="18">
                  <c:v>1.077497422</c:v>
                </c:pt>
                <c:pt idx="19">
                  <c:v>1.0881594409999999</c:v>
                </c:pt>
                <c:pt idx="20">
                  <c:v>1.0987599850000001</c:v>
                </c:pt>
                <c:pt idx="21">
                  <c:v>1.108804127</c:v>
                </c:pt>
                <c:pt idx="22">
                  <c:v>1.1190543159999999</c:v>
                </c:pt>
                <c:pt idx="23">
                  <c:v>1.1302630929999999</c:v>
                </c:pt>
                <c:pt idx="24">
                  <c:v>1.1397912569999999</c:v>
                </c:pt>
                <c:pt idx="25">
                  <c:v>1.1522931670000001</c:v>
                </c:pt>
                <c:pt idx="26">
                  <c:v>1.1623518939999999</c:v>
                </c:pt>
                <c:pt idx="27">
                  <c:v>1.1729973650000001</c:v>
                </c:pt>
                <c:pt idx="28">
                  <c:v>1.183114392</c:v>
                </c:pt>
                <c:pt idx="29">
                  <c:v>1.1940034850000001</c:v>
                </c:pt>
                <c:pt idx="30">
                  <c:v>1.204009149</c:v>
                </c:pt>
                <c:pt idx="31">
                  <c:v>1.2164960920000001</c:v>
                </c:pt>
                <c:pt idx="32">
                  <c:v>1.2246402830000001</c:v>
                </c:pt>
                <c:pt idx="33">
                  <c:v>1.2373908440000001</c:v>
                </c:pt>
                <c:pt idx="34">
                  <c:v>1.247984969</c:v>
                </c:pt>
                <c:pt idx="35">
                  <c:v>1.25594735</c:v>
                </c:pt>
                <c:pt idx="36">
                  <c:v>1.267239298</c:v>
                </c:pt>
                <c:pt idx="37">
                  <c:v>1.279118456</c:v>
                </c:pt>
                <c:pt idx="38">
                  <c:v>1.288594893</c:v>
                </c:pt>
                <c:pt idx="39">
                  <c:v>1.3000951940000001</c:v>
                </c:pt>
                <c:pt idx="40">
                  <c:v>1.3108464129999999</c:v>
                </c:pt>
                <c:pt idx="41">
                  <c:v>1.320394351</c:v>
                </c:pt>
                <c:pt idx="42">
                  <c:v>1.329530581</c:v>
                </c:pt>
                <c:pt idx="43">
                  <c:v>1.3444400910000001</c:v>
                </c:pt>
                <c:pt idx="44">
                  <c:v>1.353556494</c:v>
                </c:pt>
                <c:pt idx="45">
                  <c:v>1.3650422950000001</c:v>
                </c:pt>
                <c:pt idx="46">
                  <c:v>1.37560207</c:v>
                </c:pt>
                <c:pt idx="47">
                  <c:v>1.386371327</c:v>
                </c:pt>
                <c:pt idx="48">
                  <c:v>1.396931366</c:v>
                </c:pt>
                <c:pt idx="49">
                  <c:v>1.4086406499999999</c:v>
                </c:pt>
                <c:pt idx="50">
                  <c:v>1.4182613719999999</c:v>
                </c:pt>
                <c:pt idx="51">
                  <c:v>1.4311904289999999</c:v>
                </c:pt>
                <c:pt idx="52">
                  <c:v>1.4414955220000001</c:v>
                </c:pt>
                <c:pt idx="53">
                  <c:v>1.4520716010000001</c:v>
                </c:pt>
                <c:pt idx="54">
                  <c:v>1.4626692539999999</c:v>
                </c:pt>
                <c:pt idx="55">
                  <c:v>1.4743620180000001</c:v>
                </c:pt>
                <c:pt idx="56">
                  <c:v>1.4850860910000001</c:v>
                </c:pt>
                <c:pt idx="57">
                  <c:v>1.498712203</c:v>
                </c:pt>
                <c:pt idx="58">
                  <c:v>1.5110919739999999</c:v>
                </c:pt>
                <c:pt idx="59">
                  <c:v>1.522502491</c:v>
                </c:pt>
                <c:pt idx="60">
                  <c:v>1.5307685499999999</c:v>
                </c:pt>
                <c:pt idx="61">
                  <c:v>1.541166644</c:v>
                </c:pt>
                <c:pt idx="62">
                  <c:v>1.5537821249999999</c:v>
                </c:pt>
                <c:pt idx="63">
                  <c:v>1.56502534</c:v>
                </c:pt>
                <c:pt idx="64">
                  <c:v>1.5780435349999999</c:v>
                </c:pt>
                <c:pt idx="65">
                  <c:v>1.586570405</c:v>
                </c:pt>
                <c:pt idx="66">
                  <c:v>1.598866543</c:v>
                </c:pt>
                <c:pt idx="67">
                  <c:v>1.611361482</c:v>
                </c:pt>
                <c:pt idx="68">
                  <c:v>1.623202936</c:v>
                </c:pt>
                <c:pt idx="69">
                  <c:v>1.6360794759999999</c:v>
                </c:pt>
                <c:pt idx="70">
                  <c:v>1.647563782</c:v>
                </c:pt>
                <c:pt idx="71">
                  <c:v>1.659347535</c:v>
                </c:pt>
                <c:pt idx="72">
                  <c:v>1.67102046</c:v>
                </c:pt>
                <c:pt idx="73">
                  <c:v>1.681021418</c:v>
                </c:pt>
                <c:pt idx="74">
                  <c:v>1.6921586829999999</c:v>
                </c:pt>
                <c:pt idx="75">
                  <c:v>1.704607808</c:v>
                </c:pt>
                <c:pt idx="76">
                  <c:v>1.7169796429999999</c:v>
                </c:pt>
                <c:pt idx="77">
                  <c:v>1.728760568</c:v>
                </c:pt>
                <c:pt idx="78">
                  <c:v>1.7403988960000001</c:v>
                </c:pt>
                <c:pt idx="79">
                  <c:v>1.7530876870000001</c:v>
                </c:pt>
                <c:pt idx="80">
                  <c:v>1.7653379380000001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67C-4D2B-8170-EB14D8CE6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1967872"/>
        <c:axId val="1251982432"/>
      </c:scatterChart>
      <c:valAx>
        <c:axId val="1251967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 b="1"/>
                  <a:t>Strain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51982432"/>
        <c:crosses val="autoZero"/>
        <c:crossBetween val="midCat"/>
      </c:valAx>
      <c:valAx>
        <c:axId val="12519824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 b="1"/>
                  <a:t>Stress (kPa)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51967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0.1 N force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Heart!$D$19:$O$19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Heart!$D$22:$O$22</c:f>
              <c:numCache>
                <c:formatCode>General</c:formatCode>
                <c:ptCount val="12"/>
                <c:pt idx="0">
                  <c:v>0.31417249999999997</c:v>
                </c:pt>
                <c:pt idx="1">
                  <c:v>0.31327499999999997</c:v>
                </c:pt>
                <c:pt idx="2">
                  <c:v>0.32148749999999998</c:v>
                </c:pt>
                <c:pt idx="3">
                  <c:v>0.33564749999999999</c:v>
                </c:pt>
                <c:pt idx="4">
                  <c:v>0.35393750000000002</c:v>
                </c:pt>
                <c:pt idx="5">
                  <c:v>0.37608249999999999</c:v>
                </c:pt>
                <c:pt idx="6">
                  <c:v>0.40276749999999995</c:v>
                </c:pt>
                <c:pt idx="7">
                  <c:v>0.43457000000000001</c:v>
                </c:pt>
                <c:pt idx="8">
                  <c:v>0.47287999999999997</c:v>
                </c:pt>
                <c:pt idx="9">
                  <c:v>0.51933499999999999</c:v>
                </c:pt>
                <c:pt idx="10">
                  <c:v>0.56882500000000003</c:v>
                </c:pt>
                <c:pt idx="11">
                  <c:v>0.62980999999999998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29-444B-B494-B3719FAE5476}"/>
            </c:ext>
          </c:extLst>
        </c:ser>
        <c:ser>
          <c:idx val="1"/>
          <c:order val="1"/>
          <c:tx>
            <c:v>2%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Heart!$D$19:$O$19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Heart!$D$23:$O$23</c:f>
              <c:numCache>
                <c:formatCode>General</c:formatCode>
                <c:ptCount val="12"/>
                <c:pt idx="0">
                  <c:v>0.332235</c:v>
                </c:pt>
                <c:pt idx="1">
                  <c:v>0.34921250000000004</c:v>
                </c:pt>
                <c:pt idx="2">
                  <c:v>0.3601125</c:v>
                </c:pt>
                <c:pt idx="3">
                  <c:v>0.37796249999999998</c:v>
                </c:pt>
                <c:pt idx="4">
                  <c:v>0.39956000000000003</c:v>
                </c:pt>
                <c:pt idx="5">
                  <c:v>0.42529499999999998</c:v>
                </c:pt>
                <c:pt idx="6">
                  <c:v>0.45573249999999998</c:v>
                </c:pt>
                <c:pt idx="7">
                  <c:v>0.49179249999999997</c:v>
                </c:pt>
                <c:pt idx="8">
                  <c:v>0.53458749999999999</c:v>
                </c:pt>
                <c:pt idx="9">
                  <c:v>0.5857675</c:v>
                </c:pt>
                <c:pt idx="10">
                  <c:v>0.64078999999999997</c:v>
                </c:pt>
                <c:pt idx="11">
                  <c:v>0.70905249999999986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29-444B-B494-B3719FAE5476}"/>
            </c:ext>
          </c:extLst>
        </c:ser>
        <c:ser>
          <c:idx val="2"/>
          <c:order val="2"/>
          <c:tx>
            <c:v>4%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Heart!$D$19:$O$19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Heart!$D$24:$O$24</c:f>
              <c:numCache>
                <c:formatCode>General</c:formatCode>
                <c:ptCount val="12"/>
                <c:pt idx="0">
                  <c:v>0.36726749999999997</c:v>
                </c:pt>
                <c:pt idx="1">
                  <c:v>0.38766</c:v>
                </c:pt>
                <c:pt idx="2">
                  <c:v>0.39929749999999997</c:v>
                </c:pt>
                <c:pt idx="3">
                  <c:v>0.41905999999999999</c:v>
                </c:pt>
                <c:pt idx="4">
                  <c:v>0.44685750000000002</c:v>
                </c:pt>
                <c:pt idx="5">
                  <c:v>0.47223499999999996</c:v>
                </c:pt>
                <c:pt idx="6">
                  <c:v>0.50562249999999997</c:v>
                </c:pt>
                <c:pt idx="7">
                  <c:v>0.54515250000000004</c:v>
                </c:pt>
                <c:pt idx="8">
                  <c:v>0.59225249999999996</c:v>
                </c:pt>
                <c:pt idx="9">
                  <c:v>0.64845750000000002</c:v>
                </c:pt>
                <c:pt idx="10">
                  <c:v>0.70835500000000007</c:v>
                </c:pt>
                <c:pt idx="11">
                  <c:v>0.78288750000000007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29-444B-B494-B3719FAE5476}"/>
            </c:ext>
          </c:extLst>
        </c:ser>
        <c:ser>
          <c:idx val="3"/>
          <c:order val="3"/>
          <c:tx>
            <c:v>6%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Heart!$D$19:$O$19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Heart!$D$25:$O$25</c:f>
              <c:numCache>
                <c:formatCode>General</c:formatCode>
                <c:ptCount val="12"/>
                <c:pt idx="0">
                  <c:v>0.4049275</c:v>
                </c:pt>
                <c:pt idx="1">
                  <c:v>0.42993749999999997</c:v>
                </c:pt>
                <c:pt idx="2">
                  <c:v>0.44128499999999998</c:v>
                </c:pt>
                <c:pt idx="3">
                  <c:v>0.46241500000000002</c:v>
                </c:pt>
                <c:pt idx="4">
                  <c:v>0.48846000000000001</c:v>
                </c:pt>
                <c:pt idx="5">
                  <c:v>0.51927750000000006</c:v>
                </c:pt>
                <c:pt idx="6">
                  <c:v>0.55561499999999997</c:v>
                </c:pt>
                <c:pt idx="7">
                  <c:v>0.59836</c:v>
                </c:pt>
                <c:pt idx="8">
                  <c:v>0.64886750000000004</c:v>
                </c:pt>
                <c:pt idx="9">
                  <c:v>0.70884249999999993</c:v>
                </c:pt>
                <c:pt idx="10">
                  <c:v>0.77983750000000007</c:v>
                </c:pt>
                <c:pt idx="11">
                  <c:v>0.85251499999999991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29-444B-B494-B3719FAE5476}"/>
            </c:ext>
          </c:extLst>
        </c:ser>
        <c:ser>
          <c:idx val="4"/>
          <c:order val="4"/>
          <c:tx>
            <c:v>8%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Heart!$D$19:$O$19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Heart!$D$26:$O$26</c:f>
              <c:numCache>
                <c:formatCode>General</c:formatCode>
                <c:ptCount val="12"/>
                <c:pt idx="0">
                  <c:v>0.44971499999999998</c:v>
                </c:pt>
                <c:pt idx="1">
                  <c:v>0.47568749999999999</c:v>
                </c:pt>
                <c:pt idx="2">
                  <c:v>0.48657250000000002</c:v>
                </c:pt>
                <c:pt idx="3">
                  <c:v>0.50915250000000001</c:v>
                </c:pt>
                <c:pt idx="4">
                  <c:v>0.53734249999999995</c:v>
                </c:pt>
                <c:pt idx="5">
                  <c:v>0.57052749999999997</c:v>
                </c:pt>
                <c:pt idx="6">
                  <c:v>0.60968250000000002</c:v>
                </c:pt>
                <c:pt idx="7">
                  <c:v>0.65582250000000009</c:v>
                </c:pt>
                <c:pt idx="8">
                  <c:v>0.710175</c:v>
                </c:pt>
                <c:pt idx="9">
                  <c:v>0.77434249999999993</c:v>
                </c:pt>
                <c:pt idx="10">
                  <c:v>0.84687749999999995</c:v>
                </c:pt>
                <c:pt idx="11">
                  <c:v>0.92779750000000016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E29-444B-B494-B3719FAE5476}"/>
            </c:ext>
          </c:extLst>
        </c:ser>
        <c:ser>
          <c:idx val="5"/>
          <c:order val="5"/>
          <c:tx>
            <c:v>10%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Heart!$D$19:$O$19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Heart!$D$27:$O$27</c:f>
              <c:numCache>
                <c:formatCode>General</c:formatCode>
                <c:ptCount val="12"/>
                <c:pt idx="0">
                  <c:v>0.50456000000000001</c:v>
                </c:pt>
                <c:pt idx="1">
                  <c:v>0.5299275</c:v>
                </c:pt>
                <c:pt idx="2">
                  <c:v>0.53959749999999995</c:v>
                </c:pt>
                <c:pt idx="3">
                  <c:v>0.56328999999999996</c:v>
                </c:pt>
                <c:pt idx="4">
                  <c:v>0.59312000000000009</c:v>
                </c:pt>
                <c:pt idx="5">
                  <c:v>0.62882000000000005</c:v>
                </c:pt>
                <c:pt idx="6">
                  <c:v>0.67092499999999988</c:v>
                </c:pt>
                <c:pt idx="7">
                  <c:v>0.72052499999999997</c:v>
                </c:pt>
                <c:pt idx="8">
                  <c:v>0.77897000000000005</c:v>
                </c:pt>
                <c:pt idx="9">
                  <c:v>0.84828749999999997</c:v>
                </c:pt>
                <c:pt idx="10">
                  <c:v>0.9267399999999999</c:v>
                </c:pt>
                <c:pt idx="11">
                  <c:v>1.01258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E29-444B-B494-B3719FAE5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7932815"/>
        <c:axId val="1407929487"/>
      </c:scatterChart>
      <c:scatterChart>
        <c:scatterStyle val="smoothMarker"/>
        <c:varyColors val="0"/>
        <c:ser>
          <c:idx val="6"/>
          <c:order val="6"/>
          <c:tx>
            <c:v>Fit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Heart!$D$19:$O$19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Heart!$R$22:$AC$22</c:f>
              <c:numCache>
                <c:formatCode>General</c:formatCode>
                <c:ptCount val="12"/>
                <c:pt idx="0">
                  <c:v>0.29564403504318598</c:v>
                </c:pt>
                <c:pt idx="1">
                  <c:v>0.31218810823445498</c:v>
                </c:pt>
                <c:pt idx="2">
                  <c:v>0.32987168883192403</c:v>
                </c:pt>
                <c:pt idx="3">
                  <c:v>0.34887622769524301</c:v>
                </c:pt>
                <c:pt idx="4">
                  <c:v>0.36946767484820198</c:v>
                </c:pt>
                <c:pt idx="5">
                  <c:v>0.39196125851184399</c:v>
                </c:pt>
                <c:pt idx="6">
                  <c:v>0.41698361476095103</c:v>
                </c:pt>
                <c:pt idx="7">
                  <c:v>0.44514419944209699</c:v>
                </c:pt>
                <c:pt idx="8">
                  <c:v>0.478141093791904</c:v>
                </c:pt>
                <c:pt idx="9">
                  <c:v>0.51721920599274396</c:v>
                </c:pt>
                <c:pt idx="10">
                  <c:v>0.56489742711549396</c:v>
                </c:pt>
                <c:pt idx="11">
                  <c:v>0.62535831889514704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E29-444B-B494-B3719FAE5476}"/>
            </c:ext>
          </c:extLst>
        </c:ser>
        <c:ser>
          <c:idx val="7"/>
          <c:order val="7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Heart!$D$19:$O$19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Heart!$R$23:$AC$23</c:f>
              <c:numCache>
                <c:formatCode>General</c:formatCode>
                <c:ptCount val="12"/>
                <c:pt idx="0">
                  <c:v>0.32683051982098599</c:v>
                </c:pt>
                <c:pt idx="1">
                  <c:v>0.34344693187303199</c:v>
                </c:pt>
                <c:pt idx="2">
                  <c:v>0.36130393793333299</c:v>
                </c:pt>
                <c:pt idx="3">
                  <c:v>0.380683084483392</c:v>
                </c:pt>
                <c:pt idx="4">
                  <c:v>0.40200665201347502</c:v>
                </c:pt>
                <c:pt idx="5">
                  <c:v>0.42582724184599902</c:v>
                </c:pt>
                <c:pt idx="6">
                  <c:v>0.45314561968587302</c:v>
                </c:pt>
                <c:pt idx="7">
                  <c:v>0.48511164290535003</c:v>
                </c:pt>
                <c:pt idx="8">
                  <c:v>0.52437524692427595</c:v>
                </c:pt>
                <c:pt idx="9">
                  <c:v>0.57342428620549901</c:v>
                </c:pt>
                <c:pt idx="10">
                  <c:v>0.63671699448062502</c:v>
                </c:pt>
                <c:pt idx="11">
                  <c:v>0.72153244447353904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E29-444B-B494-B3719FAE5476}"/>
            </c:ext>
          </c:extLst>
        </c:ser>
        <c:ser>
          <c:idx val="8"/>
          <c:order val="8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Heart!$D$19:$O$19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Heart!$R$24:$AC$24</c:f>
              <c:numCache>
                <c:formatCode>General</c:formatCode>
                <c:ptCount val="12"/>
                <c:pt idx="0">
                  <c:v>0.37347390493659999</c:v>
                </c:pt>
                <c:pt idx="1">
                  <c:v>0.39207630053376002</c:v>
                </c:pt>
                <c:pt idx="2">
                  <c:v>0.411985028449246</c:v>
                </c:pt>
                <c:pt idx="3">
                  <c:v>0.43347403037846</c:v>
                </c:pt>
                <c:pt idx="4">
                  <c:v>0.45695384095328301</c:v>
                </c:pt>
                <c:pt idx="5">
                  <c:v>0.48295136818686502</c:v>
                </c:pt>
                <c:pt idx="6">
                  <c:v>0.51244359734866296</c:v>
                </c:pt>
                <c:pt idx="7">
                  <c:v>0.54651576133109803</c:v>
                </c:pt>
                <c:pt idx="8">
                  <c:v>0.58777299483589796</c:v>
                </c:pt>
                <c:pt idx="9">
                  <c:v>0.63854420549547197</c:v>
                </c:pt>
                <c:pt idx="10">
                  <c:v>0.70310393476559396</c:v>
                </c:pt>
                <c:pt idx="11">
                  <c:v>0.78845582590369601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5E29-444B-B494-B3719FAE5476}"/>
            </c:ext>
          </c:extLst>
        </c:ser>
        <c:ser>
          <c:idx val="9"/>
          <c:order val="9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Heart!$D$19:$O$19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Heart!$R$25:$AC$25</c:f>
              <c:numCache>
                <c:formatCode>General</c:formatCode>
                <c:ptCount val="12"/>
                <c:pt idx="0">
                  <c:v>0.40893640775353601</c:v>
                </c:pt>
                <c:pt idx="1">
                  <c:v>0.42859860319273801</c:v>
                </c:pt>
                <c:pt idx="2">
                  <c:v>0.44966541314943198</c:v>
                </c:pt>
                <c:pt idx="3">
                  <c:v>0.47245665837576301</c:v>
                </c:pt>
                <c:pt idx="4">
                  <c:v>0.49745369897160302</c:v>
                </c:pt>
                <c:pt idx="5">
                  <c:v>0.52528580557984295</c:v>
                </c:pt>
                <c:pt idx="6">
                  <c:v>0.55709941986084499</c:v>
                </c:pt>
                <c:pt idx="7">
                  <c:v>0.59420683624391102</c:v>
                </c:pt>
                <c:pt idx="8">
                  <c:v>0.63965086135765503</c:v>
                </c:pt>
                <c:pt idx="9">
                  <c:v>0.69627379376598197</c:v>
                </c:pt>
                <c:pt idx="10">
                  <c:v>0.76918609772398605</c:v>
                </c:pt>
                <c:pt idx="11">
                  <c:v>0.86673567884212599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5E29-444B-B494-B3719FAE5476}"/>
            </c:ext>
          </c:extLst>
        </c:ser>
        <c:ser>
          <c:idx val="10"/>
          <c:order val="10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Heart!$D$19:$O$19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Heart!$R$26:$AC$26</c:f>
              <c:numCache>
                <c:formatCode>General</c:formatCode>
                <c:ptCount val="12"/>
                <c:pt idx="0">
                  <c:v>0.45731996316127999</c:v>
                </c:pt>
                <c:pt idx="1">
                  <c:v>0.47890824129620402</c:v>
                </c:pt>
                <c:pt idx="2">
                  <c:v>0.50196368376030498</c:v>
                </c:pt>
                <c:pt idx="3">
                  <c:v>0.52680098766753203</c:v>
                </c:pt>
                <c:pt idx="4">
                  <c:v>0.55389376959736503</c:v>
                </c:pt>
                <c:pt idx="5">
                  <c:v>0.58385210471771398</c:v>
                </c:pt>
                <c:pt idx="6">
                  <c:v>0.61780839893019202</c:v>
                </c:pt>
                <c:pt idx="7">
                  <c:v>0.65702570723722498</c:v>
                </c:pt>
                <c:pt idx="8">
                  <c:v>0.70452642500446505</c:v>
                </c:pt>
                <c:pt idx="9">
                  <c:v>0.76303010139796401</c:v>
                </c:pt>
                <c:pt idx="10">
                  <c:v>0.83751750168199202</c:v>
                </c:pt>
                <c:pt idx="11">
                  <c:v>0.93614656841611299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5E29-444B-B494-B3719FAE5476}"/>
            </c:ext>
          </c:extLst>
        </c:ser>
        <c:ser>
          <c:idx val="11"/>
          <c:order val="11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Heart!$D$19:$O$19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Heart!$R$27:$AC$27</c:f>
              <c:numCache>
                <c:formatCode>General</c:formatCode>
                <c:ptCount val="12"/>
                <c:pt idx="0">
                  <c:v>0.498221557399949</c:v>
                </c:pt>
                <c:pt idx="1">
                  <c:v>0.52090901196738004</c:v>
                </c:pt>
                <c:pt idx="2">
                  <c:v>0.54518849760683497</c:v>
                </c:pt>
                <c:pt idx="3">
                  <c:v>0.57143844392036802</c:v>
                </c:pt>
                <c:pt idx="4">
                  <c:v>0.600230636520793</c:v>
                </c:pt>
                <c:pt idx="5">
                  <c:v>0.63231825502626804</c:v>
                </c:pt>
                <c:pt idx="6">
                  <c:v>0.66906726396385197</c:v>
                </c:pt>
                <c:pt idx="7">
                  <c:v>0.71205874908466404</c:v>
                </c:pt>
                <c:pt idx="8">
                  <c:v>0.76491504790142495</c:v>
                </c:pt>
                <c:pt idx="9">
                  <c:v>0.83107604933139001</c:v>
                </c:pt>
                <c:pt idx="10">
                  <c:v>0.91668308535239396</c:v>
                </c:pt>
                <c:pt idx="11">
                  <c:v>1.0317570743396201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5E29-444B-B494-B3719FAE5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7932815"/>
        <c:axId val="1407929487"/>
      </c:scatterChart>
      <c:valAx>
        <c:axId val="1407932815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20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Frequency</a:t>
                </a:r>
                <a:r>
                  <a:rPr lang="en-IN" sz="1200" b="1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(Hz)</a:t>
                </a:r>
                <a:endParaRPr lang="en-IN" sz="1200" b="1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07929487"/>
        <c:crosses val="autoZero"/>
        <c:crossBetween val="midCat"/>
      </c:valAx>
      <c:valAx>
        <c:axId val="140792948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20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Loss modulus (kPa)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07932815"/>
        <c:crossesAt val="0.1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0.1 N force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Kidney!$E$9:$P$9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Kidney!$E$12:$P$12</c:f>
              <c:numCache>
                <c:formatCode>General</c:formatCode>
                <c:ptCount val="12"/>
                <c:pt idx="0">
                  <c:v>0.64373800000000014</c:v>
                </c:pt>
                <c:pt idx="1">
                  <c:v>0.68559800000000004</c:v>
                </c:pt>
                <c:pt idx="2">
                  <c:v>0.72273199999999993</c:v>
                </c:pt>
                <c:pt idx="3">
                  <c:v>0.76286600000000004</c:v>
                </c:pt>
                <c:pt idx="4">
                  <c:v>0.80091400000000001</c:v>
                </c:pt>
                <c:pt idx="5">
                  <c:v>0.84017200000000014</c:v>
                </c:pt>
                <c:pt idx="6">
                  <c:v>0.8819459999999999</c:v>
                </c:pt>
                <c:pt idx="7">
                  <c:v>0.92589400000000011</c:v>
                </c:pt>
                <c:pt idx="8">
                  <c:v>0.97175800000000001</c:v>
                </c:pt>
                <c:pt idx="9">
                  <c:v>1.0181799999999999</c:v>
                </c:pt>
                <c:pt idx="10">
                  <c:v>1.090606</c:v>
                </c:pt>
                <c:pt idx="11">
                  <c:v>1.1511640000000001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EA-4A9B-932B-47C5F1182236}"/>
            </c:ext>
          </c:extLst>
        </c:ser>
        <c:ser>
          <c:idx val="1"/>
          <c:order val="1"/>
          <c:tx>
            <c:v>2%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Kidney!$E$9:$P$9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Kidney!$E$13:$P$13</c:f>
              <c:numCache>
                <c:formatCode>General</c:formatCode>
                <c:ptCount val="12"/>
                <c:pt idx="0">
                  <c:v>0.82299600000000006</c:v>
                </c:pt>
                <c:pt idx="1">
                  <c:v>0.86095399999999989</c:v>
                </c:pt>
                <c:pt idx="2">
                  <c:v>0.899868</c:v>
                </c:pt>
                <c:pt idx="3">
                  <c:v>0.94040400000000002</c:v>
                </c:pt>
                <c:pt idx="4">
                  <c:v>0.98140400000000005</c:v>
                </c:pt>
                <c:pt idx="5">
                  <c:v>1.025282</c:v>
                </c:pt>
                <c:pt idx="6">
                  <c:v>1.0722260000000001</c:v>
                </c:pt>
                <c:pt idx="7">
                  <c:v>1.1217719999999998</c:v>
                </c:pt>
                <c:pt idx="8">
                  <c:v>1.1732719999999999</c:v>
                </c:pt>
                <c:pt idx="9">
                  <c:v>1.2255339999999999</c:v>
                </c:pt>
                <c:pt idx="10">
                  <c:v>1.3014939999999999</c:v>
                </c:pt>
                <c:pt idx="11">
                  <c:v>1.3624200000000002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EA-4A9B-932B-47C5F1182236}"/>
            </c:ext>
          </c:extLst>
        </c:ser>
        <c:ser>
          <c:idx val="2"/>
          <c:order val="2"/>
          <c:tx>
            <c:v>4%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Kidney!$E$9:$P$9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Kidney!$E$14:$P$14</c:f>
              <c:numCache>
                <c:formatCode>General</c:formatCode>
                <c:ptCount val="12"/>
                <c:pt idx="0">
                  <c:v>1.0290680000000001</c:v>
                </c:pt>
                <c:pt idx="1">
                  <c:v>1.067598</c:v>
                </c:pt>
                <c:pt idx="2">
                  <c:v>1.1106399999999998</c:v>
                </c:pt>
                <c:pt idx="3">
                  <c:v>1.1568419999999999</c:v>
                </c:pt>
                <c:pt idx="4">
                  <c:v>1.204688</c:v>
                </c:pt>
                <c:pt idx="5">
                  <c:v>1.255012</c:v>
                </c:pt>
                <c:pt idx="6">
                  <c:v>1.30897</c:v>
                </c:pt>
                <c:pt idx="7">
                  <c:v>1.3663940000000001</c:v>
                </c:pt>
                <c:pt idx="8">
                  <c:v>1.4247200000000002</c:v>
                </c:pt>
                <c:pt idx="9">
                  <c:v>1.4839</c:v>
                </c:pt>
                <c:pt idx="10">
                  <c:v>1.56446</c:v>
                </c:pt>
                <c:pt idx="11">
                  <c:v>1.6292800000000001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EA-4A9B-932B-47C5F1182236}"/>
            </c:ext>
          </c:extLst>
        </c:ser>
        <c:ser>
          <c:idx val="3"/>
          <c:order val="3"/>
          <c:tx>
            <c:v>6%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Kidney!$E$9:$P$9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Kidney!$E$15:$P$15</c:f>
              <c:numCache>
                <c:formatCode>General</c:formatCode>
                <c:ptCount val="12"/>
                <c:pt idx="0">
                  <c:v>1.278708</c:v>
                </c:pt>
                <c:pt idx="1">
                  <c:v>1.32101</c:v>
                </c:pt>
                <c:pt idx="2">
                  <c:v>1.3704019999999999</c:v>
                </c:pt>
                <c:pt idx="3">
                  <c:v>1.4232539999999998</c:v>
                </c:pt>
                <c:pt idx="4">
                  <c:v>1.4784199999999998</c:v>
                </c:pt>
                <c:pt idx="5">
                  <c:v>1.53637</c:v>
                </c:pt>
                <c:pt idx="6">
                  <c:v>1.5990660000000001</c:v>
                </c:pt>
                <c:pt idx="7">
                  <c:v>1.66736</c:v>
                </c:pt>
                <c:pt idx="8">
                  <c:v>1.7363599999999999</c:v>
                </c:pt>
                <c:pt idx="9">
                  <c:v>1.8101599999999998</c:v>
                </c:pt>
                <c:pt idx="10">
                  <c:v>1.9104200000000002</c:v>
                </c:pt>
                <c:pt idx="11">
                  <c:v>2.0123000000000002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EA-4A9B-932B-47C5F1182236}"/>
            </c:ext>
          </c:extLst>
        </c:ser>
        <c:ser>
          <c:idx val="4"/>
          <c:order val="4"/>
          <c:tx>
            <c:v>8%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Kidney!$E$9:$P$9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Kidney!$E$16:$P$16</c:f>
              <c:numCache>
                <c:formatCode>General</c:formatCode>
                <c:ptCount val="12"/>
                <c:pt idx="0">
                  <c:v>1.621604</c:v>
                </c:pt>
                <c:pt idx="1">
                  <c:v>1.6592760000000002</c:v>
                </c:pt>
                <c:pt idx="2">
                  <c:v>1.7142919999999999</c:v>
                </c:pt>
                <c:pt idx="3">
                  <c:v>1.7745799999999998</c:v>
                </c:pt>
                <c:pt idx="4">
                  <c:v>1.8382400000000001</c:v>
                </c:pt>
                <c:pt idx="5">
                  <c:v>1.9052800000000001</c:v>
                </c:pt>
                <c:pt idx="6">
                  <c:v>1.9776</c:v>
                </c:pt>
                <c:pt idx="7">
                  <c:v>2.0564</c:v>
                </c:pt>
                <c:pt idx="8">
                  <c:v>2.13286</c:v>
                </c:pt>
                <c:pt idx="9">
                  <c:v>2.2100599999999999</c:v>
                </c:pt>
                <c:pt idx="10">
                  <c:v>2.2971000000000004</c:v>
                </c:pt>
                <c:pt idx="11">
                  <c:v>2.37418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EA-4A9B-932B-47C5F1182236}"/>
            </c:ext>
          </c:extLst>
        </c:ser>
        <c:ser>
          <c:idx val="5"/>
          <c:order val="5"/>
          <c:tx>
            <c:v>10%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Kidney!$E$9:$P$9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Kidney!$E$17:$P$17</c:f>
              <c:numCache>
                <c:formatCode>General</c:formatCode>
                <c:ptCount val="12"/>
                <c:pt idx="0">
                  <c:v>2.0516800000000002</c:v>
                </c:pt>
                <c:pt idx="1">
                  <c:v>2.0903200000000002</c:v>
                </c:pt>
                <c:pt idx="2">
                  <c:v>2.1537800000000002</c:v>
                </c:pt>
                <c:pt idx="3">
                  <c:v>2.2217600000000002</c:v>
                </c:pt>
                <c:pt idx="4">
                  <c:v>2.2952599999999999</c:v>
                </c:pt>
                <c:pt idx="5">
                  <c:v>2.3726600000000002</c:v>
                </c:pt>
                <c:pt idx="6">
                  <c:v>2.4573600000000004</c:v>
                </c:pt>
                <c:pt idx="7">
                  <c:v>2.5498000000000003</c:v>
                </c:pt>
                <c:pt idx="8">
                  <c:v>2.6419199999999998</c:v>
                </c:pt>
                <c:pt idx="9">
                  <c:v>2.73874</c:v>
                </c:pt>
                <c:pt idx="10">
                  <c:v>2.8374999999999999</c:v>
                </c:pt>
                <c:pt idx="11">
                  <c:v>2.9688799999999995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AEA-4A9B-932B-47C5F118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908000"/>
        <c:axId val="501921728"/>
      </c:scatterChart>
      <c:scatterChart>
        <c:scatterStyle val="smoothMarker"/>
        <c:varyColors val="0"/>
        <c:ser>
          <c:idx val="6"/>
          <c:order val="6"/>
          <c:tx>
            <c:v>Fit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Kidney!$E$9:$P$9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Kidney!$T$12:$AE$12</c:f>
              <c:numCache>
                <c:formatCode>General</c:formatCode>
                <c:ptCount val="12"/>
                <c:pt idx="0">
                  <c:v>0.65268372405326602</c:v>
                </c:pt>
                <c:pt idx="1">
                  <c:v>0.68649906934955096</c:v>
                </c:pt>
                <c:pt idx="2">
                  <c:v>0.72205850524821802</c:v>
                </c:pt>
                <c:pt idx="3">
                  <c:v>0.75944113106536104</c:v>
                </c:pt>
                <c:pt idx="4">
                  <c:v>0.79875095737215396</c:v>
                </c:pt>
                <c:pt idx="5">
                  <c:v>0.83998466247623904</c:v>
                </c:pt>
                <c:pt idx="6">
                  <c:v>0.88341128876903396</c:v>
                </c:pt>
                <c:pt idx="7">
                  <c:v>0.92885170086933799</c:v>
                </c:pt>
                <c:pt idx="8">
                  <c:v>0.97722728123880398</c:v>
                </c:pt>
                <c:pt idx="9">
                  <c:v>1.0278670153229801</c:v>
                </c:pt>
                <c:pt idx="10">
                  <c:v>1.0808699343349</c:v>
                </c:pt>
                <c:pt idx="11">
                  <c:v>1.13671359677409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DAEA-4A9B-932B-47C5F1182236}"/>
            </c:ext>
          </c:extLst>
        </c:ser>
        <c:ser>
          <c:idx val="7"/>
          <c:order val="7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Kidney!$E$9:$P$9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Kidney!$T$13:$AE$13</c:f>
              <c:numCache>
                <c:formatCode>General</c:formatCode>
                <c:ptCount val="12"/>
                <c:pt idx="0">
                  <c:v>0.81957554230952001</c:v>
                </c:pt>
                <c:pt idx="1">
                  <c:v>0.85775908794697997</c:v>
                </c:pt>
                <c:pt idx="2">
                  <c:v>0.89771275951325802</c:v>
                </c:pt>
                <c:pt idx="3">
                  <c:v>0.939506554365932</c:v>
                </c:pt>
                <c:pt idx="4">
                  <c:v>0.98323701379316397</c:v>
                </c:pt>
                <c:pt idx="5">
                  <c:v>1.02888054869566</c:v>
                </c:pt>
                <c:pt idx="6">
                  <c:v>1.07671361181531</c:v>
                </c:pt>
                <c:pt idx="7">
                  <c:v>1.1265175210021099</c:v>
                </c:pt>
                <c:pt idx="8">
                  <c:v>1.1792755269439099</c:v>
                </c:pt>
                <c:pt idx="9">
                  <c:v>1.23422798593754</c:v>
                </c:pt>
                <c:pt idx="10">
                  <c:v>1.2914600626877599</c:v>
                </c:pt>
                <c:pt idx="11">
                  <c:v>1.35146135953193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DAEA-4A9B-932B-47C5F1182236}"/>
            </c:ext>
          </c:extLst>
        </c:ser>
        <c:ser>
          <c:idx val="8"/>
          <c:order val="8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Kidney!$E$9:$P$9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Kidney!$T$14:$AE$14</c:f>
              <c:numCache>
                <c:formatCode>General</c:formatCode>
                <c:ptCount val="12"/>
                <c:pt idx="0">
                  <c:v>1.0185461354298899</c:v>
                </c:pt>
                <c:pt idx="1">
                  <c:v>1.0627423801017</c:v>
                </c:pt>
                <c:pt idx="2">
                  <c:v>1.10884620026127</c:v>
                </c:pt>
                <c:pt idx="3">
                  <c:v>1.1569261047165</c:v>
                </c:pt>
                <c:pt idx="4">
                  <c:v>1.2070803682751901</c:v>
                </c:pt>
                <c:pt idx="5">
                  <c:v>1.25926913233451</c:v>
                </c:pt>
                <c:pt idx="6">
                  <c:v>1.31379475014749</c:v>
                </c:pt>
                <c:pt idx="7">
                  <c:v>1.3703942868536101</c:v>
                </c:pt>
                <c:pt idx="8">
                  <c:v>1.4301679562983101</c:v>
                </c:pt>
                <c:pt idx="9">
                  <c:v>1.49223715801395</c:v>
                </c:pt>
                <c:pt idx="10">
                  <c:v>1.5566841214715601</c:v>
                </c:pt>
                <c:pt idx="11">
                  <c:v>1.62404370333659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DAEA-4A9B-932B-47C5F1182236}"/>
            </c:ext>
          </c:extLst>
        </c:ser>
        <c:ser>
          <c:idx val="9"/>
          <c:order val="9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Kidney!$E$9:$P$9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Kidney!$T$15:$AE$15</c:f>
              <c:numCache>
                <c:formatCode>General</c:formatCode>
                <c:ptCount val="12"/>
                <c:pt idx="0">
                  <c:v>1.2589458153143001</c:v>
                </c:pt>
                <c:pt idx="1">
                  <c:v>1.31196523065786</c:v>
                </c:pt>
                <c:pt idx="2">
                  <c:v>1.3672053398678701</c:v>
                </c:pt>
                <c:pt idx="3">
                  <c:v>1.4247426362620901</c:v>
                </c:pt>
                <c:pt idx="4">
                  <c:v>1.48468890203063</c:v>
                </c:pt>
                <c:pt idx="5">
                  <c:v>1.54699068399641</c:v>
                </c:pt>
                <c:pt idx="6">
                  <c:v>1.61200268418271</c:v>
                </c:pt>
                <c:pt idx="7">
                  <c:v>1.67940522013974</c:v>
                </c:pt>
                <c:pt idx="8">
                  <c:v>1.75050065768723</c:v>
                </c:pt>
                <c:pt idx="9">
                  <c:v>1.8242358089463999</c:v>
                </c:pt>
                <c:pt idx="10">
                  <c:v>1.90070210526635</c:v>
                </c:pt>
                <c:pt idx="11">
                  <c:v>1.98052673392768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DAEA-4A9B-932B-47C5F1182236}"/>
            </c:ext>
          </c:extLst>
        </c:ser>
        <c:ser>
          <c:idx val="10"/>
          <c:order val="10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Kidney!$E$9:$P$9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Kidney!$T$16:$AE$16</c:f>
              <c:numCache>
                <c:formatCode>General</c:formatCode>
                <c:ptCount val="12"/>
                <c:pt idx="0">
                  <c:v>1.58852397213612</c:v>
                </c:pt>
                <c:pt idx="1">
                  <c:v>1.6485509808261001</c:v>
                </c:pt>
                <c:pt idx="2">
                  <c:v>1.71083258863808</c:v>
                </c:pt>
                <c:pt idx="3">
                  <c:v>1.7754350249562501</c:v>
                </c:pt>
                <c:pt idx="4">
                  <c:v>1.8424630402025399</c:v>
                </c:pt>
                <c:pt idx="5">
                  <c:v>1.9118362908170199</c:v>
                </c:pt>
                <c:pt idx="6">
                  <c:v>1.9839276917580799</c:v>
                </c:pt>
                <c:pt idx="7">
                  <c:v>2.0583610753114301</c:v>
                </c:pt>
                <c:pt idx="8">
                  <c:v>2.13654692358902</c:v>
                </c:pt>
                <c:pt idx="9">
                  <c:v>2.2172982363518399</c:v>
                </c:pt>
                <c:pt idx="10">
                  <c:v>2.3006936990570699</c:v>
                </c:pt>
                <c:pt idx="11">
                  <c:v>2.3873917175021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DAEA-4A9B-932B-47C5F1182236}"/>
            </c:ext>
          </c:extLst>
        </c:ser>
        <c:ser>
          <c:idx val="11"/>
          <c:order val="11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Kidney!$E$9:$P$9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Kidney!$T$17:$AE$17</c:f>
              <c:numCache>
                <c:formatCode>General</c:formatCode>
                <c:ptCount val="12"/>
                <c:pt idx="0">
                  <c:v>1.9993012486197801</c:v>
                </c:pt>
                <c:pt idx="1">
                  <c:v>2.0715870270969501</c:v>
                </c:pt>
                <c:pt idx="2">
                  <c:v>2.1464698809211602</c:v>
                </c:pt>
                <c:pt idx="3">
                  <c:v>2.22402100931243</c:v>
                </c:pt>
                <c:pt idx="4">
                  <c:v>2.30435742890961</c:v>
                </c:pt>
                <c:pt idx="5">
                  <c:v>2.3873742343808702</c:v>
                </c:pt>
                <c:pt idx="6">
                  <c:v>2.4735084457649799</c:v>
                </c:pt>
                <c:pt idx="7">
                  <c:v>2.5623015911398799</c:v>
                </c:pt>
                <c:pt idx="8">
                  <c:v>2.6554245502381302</c:v>
                </c:pt>
                <c:pt idx="9">
                  <c:v>2.7514514157008301</c:v>
                </c:pt>
                <c:pt idx="10">
                  <c:v>2.8504669747057401</c:v>
                </c:pt>
                <c:pt idx="11">
                  <c:v>2.9532423373133301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DAEA-4A9B-932B-47C5F118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908000"/>
        <c:axId val="501921728"/>
      </c:scatterChart>
      <c:valAx>
        <c:axId val="501908000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 sz="120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01921728"/>
        <c:crosses val="autoZero"/>
        <c:crossBetween val="midCat"/>
      </c:valAx>
      <c:valAx>
        <c:axId val="501921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 sz="120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Storage modulus (kPa)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01908000"/>
        <c:crossesAt val="0.1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0.1 N force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Kidney!$E$19:$P$19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Kidney!$E$22:$P$22</c:f>
              <c:numCache>
                <c:formatCode>General</c:formatCode>
                <c:ptCount val="12"/>
                <c:pt idx="0">
                  <c:v>0.1276262</c:v>
                </c:pt>
                <c:pt idx="1">
                  <c:v>0.12920539999999997</c:v>
                </c:pt>
                <c:pt idx="2">
                  <c:v>0.13436600000000001</c:v>
                </c:pt>
                <c:pt idx="3">
                  <c:v>0.14040799999999998</c:v>
                </c:pt>
                <c:pt idx="4">
                  <c:v>0.14927200000000002</c:v>
                </c:pt>
                <c:pt idx="5">
                  <c:v>0.16044600000000001</c:v>
                </c:pt>
                <c:pt idx="6">
                  <c:v>0.17404000000000003</c:v>
                </c:pt>
                <c:pt idx="7">
                  <c:v>0.19043599999999999</c:v>
                </c:pt>
                <c:pt idx="8">
                  <c:v>0.21031</c:v>
                </c:pt>
                <c:pt idx="9">
                  <c:v>0.23431200000000002</c:v>
                </c:pt>
                <c:pt idx="10">
                  <c:v>0.25978400000000001</c:v>
                </c:pt>
                <c:pt idx="11">
                  <c:v>0.29286200000000001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9B-45A9-94D0-CBD8091CC057}"/>
            </c:ext>
          </c:extLst>
        </c:ser>
        <c:ser>
          <c:idx val="1"/>
          <c:order val="1"/>
          <c:tx>
            <c:v>2%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Kidney!$E$19:$P$19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Kidney!$E$23:$P$23</c:f>
              <c:numCache>
                <c:formatCode>General</c:formatCode>
                <c:ptCount val="12"/>
                <c:pt idx="0">
                  <c:v>0.14329600000000001</c:v>
                </c:pt>
                <c:pt idx="1">
                  <c:v>0.14623400000000003</c:v>
                </c:pt>
                <c:pt idx="2">
                  <c:v>0.15198200000000001</c:v>
                </c:pt>
                <c:pt idx="3">
                  <c:v>0.16065000000000002</c:v>
                </c:pt>
                <c:pt idx="4">
                  <c:v>0.17075800000000002</c:v>
                </c:pt>
                <c:pt idx="5">
                  <c:v>0.18378199999999997</c:v>
                </c:pt>
                <c:pt idx="6">
                  <c:v>0.19942800000000002</c:v>
                </c:pt>
                <c:pt idx="7">
                  <c:v>0.21827199999999997</c:v>
                </c:pt>
                <c:pt idx="8">
                  <c:v>0.24088200000000004</c:v>
                </c:pt>
                <c:pt idx="9">
                  <c:v>0.268202</c:v>
                </c:pt>
                <c:pt idx="10">
                  <c:v>0.29731999999999997</c:v>
                </c:pt>
                <c:pt idx="11">
                  <c:v>0.33457199999999998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9B-45A9-94D0-CBD8091CC057}"/>
            </c:ext>
          </c:extLst>
        </c:ser>
        <c:ser>
          <c:idx val="2"/>
          <c:order val="2"/>
          <c:tx>
            <c:v>4%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Kidney!$E$19:$P$19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Kidney!$E$24:$P$24</c:f>
              <c:numCache>
                <c:formatCode>General</c:formatCode>
                <c:ptCount val="12"/>
                <c:pt idx="0">
                  <c:v>0.17136600000000002</c:v>
                </c:pt>
                <c:pt idx="1">
                  <c:v>0.17217000000000002</c:v>
                </c:pt>
                <c:pt idx="2">
                  <c:v>0.17842399999999997</c:v>
                </c:pt>
                <c:pt idx="3">
                  <c:v>0.18742</c:v>
                </c:pt>
                <c:pt idx="4">
                  <c:v>0.19920199999999999</c:v>
                </c:pt>
                <c:pt idx="5">
                  <c:v>0.21376599999999998</c:v>
                </c:pt>
                <c:pt idx="6">
                  <c:v>0.23150799999999999</c:v>
                </c:pt>
                <c:pt idx="7">
                  <c:v>0.25281799999999999</c:v>
                </c:pt>
                <c:pt idx="8">
                  <c:v>0.278306</c:v>
                </c:pt>
                <c:pt idx="9">
                  <c:v>0.30904800000000004</c:v>
                </c:pt>
                <c:pt idx="10">
                  <c:v>0.34217999999999998</c:v>
                </c:pt>
                <c:pt idx="11">
                  <c:v>0.38472999999999996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9B-45A9-94D0-CBD8091CC057}"/>
            </c:ext>
          </c:extLst>
        </c:ser>
        <c:ser>
          <c:idx val="3"/>
          <c:order val="3"/>
          <c:tx>
            <c:v>6%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Kidney!$E$19:$P$19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Kidney!$E$25:$P$25</c:f>
              <c:numCache>
                <c:formatCode>General</c:formatCode>
                <c:ptCount val="12"/>
                <c:pt idx="0">
                  <c:v>0.20583799999999997</c:v>
                </c:pt>
                <c:pt idx="1">
                  <c:v>0.204454</c:v>
                </c:pt>
                <c:pt idx="2">
                  <c:v>0.21043399999999995</c:v>
                </c:pt>
                <c:pt idx="3">
                  <c:v>0.22022</c:v>
                </c:pt>
                <c:pt idx="4">
                  <c:v>0.233128</c:v>
                </c:pt>
                <c:pt idx="5">
                  <c:v>0.24932200000000004</c:v>
                </c:pt>
                <c:pt idx="6">
                  <c:v>0.26921600000000001</c:v>
                </c:pt>
                <c:pt idx="7">
                  <c:v>0.29308000000000001</c:v>
                </c:pt>
                <c:pt idx="8">
                  <c:v>0.32159199999999999</c:v>
                </c:pt>
                <c:pt idx="9">
                  <c:v>0.356128</c:v>
                </c:pt>
                <c:pt idx="10">
                  <c:v>0.393206</c:v>
                </c:pt>
                <c:pt idx="11">
                  <c:v>0.44134399999999996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9B-45A9-94D0-CBD8091CC057}"/>
            </c:ext>
          </c:extLst>
        </c:ser>
        <c:ser>
          <c:idx val="4"/>
          <c:order val="4"/>
          <c:tx>
            <c:v>8%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Kidney!$E$19:$P$19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Kidney!$E$26:$P$26</c:f>
              <c:numCache>
                <c:formatCode>General</c:formatCode>
                <c:ptCount val="12"/>
                <c:pt idx="0">
                  <c:v>0.25211</c:v>
                </c:pt>
                <c:pt idx="1">
                  <c:v>0.24579800000000002</c:v>
                </c:pt>
                <c:pt idx="2">
                  <c:v>0.251668</c:v>
                </c:pt>
                <c:pt idx="3">
                  <c:v>0.26191599999999998</c:v>
                </c:pt>
                <c:pt idx="4">
                  <c:v>0.27606799999999998</c:v>
                </c:pt>
                <c:pt idx="5">
                  <c:v>0.29403799999999997</c:v>
                </c:pt>
                <c:pt idx="6">
                  <c:v>0.31639</c:v>
                </c:pt>
                <c:pt idx="7">
                  <c:v>0.34323599999999999</c:v>
                </c:pt>
                <c:pt idx="8">
                  <c:v>0.37537399999999999</c:v>
                </c:pt>
                <c:pt idx="9">
                  <c:v>0.41405799999999998</c:v>
                </c:pt>
                <c:pt idx="10">
                  <c:v>0.45698800000000006</c:v>
                </c:pt>
                <c:pt idx="11">
                  <c:v>0.51030399999999998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9B-45A9-94D0-CBD8091CC057}"/>
            </c:ext>
          </c:extLst>
        </c:ser>
        <c:ser>
          <c:idx val="5"/>
          <c:order val="5"/>
          <c:tx>
            <c:v>10%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Kidney!$E$19:$P$19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Kidney!$E$27:$P$27</c:f>
              <c:numCache>
                <c:formatCode>General</c:formatCode>
                <c:ptCount val="12"/>
                <c:pt idx="0">
                  <c:v>0.30836000000000002</c:v>
                </c:pt>
                <c:pt idx="1">
                  <c:v>0.29869200000000001</c:v>
                </c:pt>
                <c:pt idx="2">
                  <c:v>0.302172</c:v>
                </c:pt>
                <c:pt idx="3">
                  <c:v>0.31245600000000001</c:v>
                </c:pt>
                <c:pt idx="4">
                  <c:v>0.32764799999999999</c:v>
                </c:pt>
                <c:pt idx="5">
                  <c:v>0.34748600000000002</c:v>
                </c:pt>
                <c:pt idx="6">
                  <c:v>0.37217</c:v>
                </c:pt>
                <c:pt idx="7">
                  <c:v>0.40220800000000001</c:v>
                </c:pt>
                <c:pt idx="8">
                  <c:v>0.438058</c:v>
                </c:pt>
                <c:pt idx="9">
                  <c:v>0.48136199999999996</c:v>
                </c:pt>
                <c:pt idx="10">
                  <c:v>0.53240600000000005</c:v>
                </c:pt>
                <c:pt idx="11">
                  <c:v>0.58878600000000003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9B-45A9-94D0-CBD8091CC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832448"/>
        <c:axId val="1816835776"/>
      </c:scatterChart>
      <c:scatterChart>
        <c:scatterStyle val="smoothMarker"/>
        <c:varyColors val="0"/>
        <c:ser>
          <c:idx val="6"/>
          <c:order val="6"/>
          <c:tx>
            <c:v>Fit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Kidney!$E$19:$P$19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Kidney!$T$22:$AE$22</c:f>
              <c:numCache>
                <c:formatCode>General</c:formatCode>
                <c:ptCount val="12"/>
                <c:pt idx="0">
                  <c:v>0.12710215603811401</c:v>
                </c:pt>
                <c:pt idx="1">
                  <c:v>0.13404042228094101</c:v>
                </c:pt>
                <c:pt idx="2">
                  <c:v>0.141518109424389</c:v>
                </c:pt>
                <c:pt idx="3">
                  <c:v>0.14965387057976201</c:v>
                </c:pt>
                <c:pt idx="4">
                  <c:v>0.158624675567417</c:v>
                </c:pt>
                <c:pt idx="5">
                  <c:v>0.168660881220491</c:v>
                </c:pt>
                <c:pt idx="6">
                  <c:v>0.18017930205903901</c:v>
                </c:pt>
                <c:pt idx="7">
                  <c:v>0.19365589436988601</c:v>
                </c:pt>
                <c:pt idx="8">
                  <c:v>0.210193007478856</c:v>
                </c:pt>
                <c:pt idx="9">
                  <c:v>0.230815753515414</c:v>
                </c:pt>
                <c:pt idx="10">
                  <c:v>0.25736698443852002</c:v>
                </c:pt>
                <c:pt idx="11">
                  <c:v>0.29285703255666101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B9B-45A9-94D0-CBD8091CC057}"/>
            </c:ext>
          </c:extLst>
        </c:ser>
        <c:ser>
          <c:idx val="7"/>
          <c:order val="7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Kidney!$E$19:$P$19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Kidney!$T$23:$AE$23</c:f>
              <c:numCache>
                <c:formatCode>General</c:formatCode>
                <c:ptCount val="12"/>
                <c:pt idx="0">
                  <c:v>0.14378753210310999</c:v>
                </c:pt>
                <c:pt idx="1">
                  <c:v>0.151001816266123</c:v>
                </c:pt>
                <c:pt idx="2">
                  <c:v>0.158815485859712</c:v>
                </c:pt>
                <c:pt idx="3">
                  <c:v>0.167389841498428</c:v>
                </c:pt>
                <c:pt idx="4">
                  <c:v>0.17696799357843401</c:v>
                </c:pt>
                <c:pt idx="5">
                  <c:v>0.18787914954354701</c:v>
                </c:pt>
                <c:pt idx="6">
                  <c:v>0.200697724702222</c:v>
                </c:pt>
                <c:pt idx="7">
                  <c:v>0.21612244699934899</c:v>
                </c:pt>
                <c:pt idx="8">
                  <c:v>0.23565775463072999</c:v>
                </c:pt>
                <c:pt idx="9">
                  <c:v>0.26083796692802402</c:v>
                </c:pt>
                <c:pt idx="10">
                  <c:v>0.29430933906427698</c:v>
                </c:pt>
                <c:pt idx="11">
                  <c:v>0.34036739461291299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B9B-45A9-94D0-CBD8091CC057}"/>
            </c:ext>
          </c:extLst>
        </c:ser>
        <c:ser>
          <c:idx val="8"/>
          <c:order val="8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Kidney!$E$19:$P$19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Kidney!$T$24:$AE$24</c:f>
              <c:numCache>
                <c:formatCode>General</c:formatCode>
                <c:ptCount val="12"/>
                <c:pt idx="0">
                  <c:v>0.16656598142777099</c:v>
                </c:pt>
                <c:pt idx="1">
                  <c:v>0.174439809063515</c:v>
                </c:pt>
                <c:pt idx="2">
                  <c:v>0.18298576517672099</c:v>
                </c:pt>
                <c:pt idx="3">
                  <c:v>0.19240070483132099</c:v>
                </c:pt>
                <c:pt idx="4">
                  <c:v>0.20298246049488</c:v>
                </c:pt>
                <c:pt idx="5">
                  <c:v>0.21513975993857801</c:v>
                </c:pt>
                <c:pt idx="6">
                  <c:v>0.22957720729530501</c:v>
                </c:pt>
                <c:pt idx="7">
                  <c:v>0.24716995171815201</c:v>
                </c:pt>
                <c:pt idx="8">
                  <c:v>0.269757201280236</c:v>
                </c:pt>
                <c:pt idx="9">
                  <c:v>0.29927242085342398</c:v>
                </c:pt>
                <c:pt idx="10">
                  <c:v>0.33900678060140998</c:v>
                </c:pt>
                <c:pt idx="11">
                  <c:v>0.39429156057599901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AB9B-45A9-94D0-CBD8091CC057}"/>
            </c:ext>
          </c:extLst>
        </c:ser>
        <c:ser>
          <c:idx val="9"/>
          <c:order val="9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Kidney!$E$19:$P$19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Kidney!$T$25:$AE$25</c:f>
              <c:numCache>
                <c:formatCode>General</c:formatCode>
                <c:ptCount val="12"/>
                <c:pt idx="0">
                  <c:v>0.199629238979219</c:v>
                </c:pt>
                <c:pt idx="1">
                  <c:v>0.208713111465016</c:v>
                </c:pt>
                <c:pt idx="2">
                  <c:v>0.21852535981759999</c:v>
                </c:pt>
                <c:pt idx="3">
                  <c:v>0.22927197553100601</c:v>
                </c:pt>
                <c:pt idx="4">
                  <c:v>0.241264902825223</c:v>
                </c:pt>
                <c:pt idx="5">
                  <c:v>0.25492925987552201</c:v>
                </c:pt>
                <c:pt idx="6">
                  <c:v>0.27100541386506699</c:v>
                </c:pt>
                <c:pt idx="7">
                  <c:v>0.29040137390450399</c:v>
                </c:pt>
                <c:pt idx="8">
                  <c:v>0.31505630523160399</c:v>
                </c:pt>
                <c:pt idx="9">
                  <c:v>0.34697207073768299</c:v>
                </c:pt>
                <c:pt idx="10">
                  <c:v>0.38958569605259202</c:v>
                </c:pt>
                <c:pt idx="11">
                  <c:v>0.44847212997272601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AB9B-45A9-94D0-CBD8091CC057}"/>
            </c:ext>
          </c:extLst>
        </c:ser>
        <c:ser>
          <c:idx val="10"/>
          <c:order val="10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Kidney!$E$19:$P$19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Kidney!$T$26:$AE$26</c:f>
              <c:numCache>
                <c:formatCode>General</c:formatCode>
                <c:ptCount val="12"/>
                <c:pt idx="0">
                  <c:v>0.22653799132122801</c:v>
                </c:pt>
                <c:pt idx="1">
                  <c:v>0.236065354123731</c:v>
                </c:pt>
                <c:pt idx="2">
                  <c:v>0.24644772362240899</c:v>
                </c:pt>
                <c:pt idx="3">
                  <c:v>0.25796910243787202</c:v>
                </c:pt>
                <c:pt idx="4">
                  <c:v>0.27106110520798798</c:v>
                </c:pt>
                <c:pt idx="5">
                  <c:v>0.286326283159693</c:v>
                </c:pt>
                <c:pt idx="6">
                  <c:v>0.30478666679810301</c:v>
                </c:pt>
                <c:pt idx="7">
                  <c:v>0.32774614776976602</c:v>
                </c:pt>
                <c:pt idx="8">
                  <c:v>0.35785969726751599</c:v>
                </c:pt>
                <c:pt idx="9">
                  <c:v>0.39802908608639098</c:v>
                </c:pt>
                <c:pt idx="10">
                  <c:v>0.453112063870658</c:v>
                </c:pt>
                <c:pt idx="11">
                  <c:v>0.53095629045972503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AB9B-45A9-94D0-CBD8091CC057}"/>
            </c:ext>
          </c:extLst>
        </c:ser>
        <c:ser>
          <c:idx val="11"/>
          <c:order val="11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Kidney!$E$19:$P$19</c:f>
              <c:numCache>
                <c:formatCode>General</c:formatCode>
                <c:ptCount val="12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  <c:pt idx="10">
                  <c:v>6.3057324840764331</c:v>
                </c:pt>
                <c:pt idx="11">
                  <c:v>9.5382165605095537</c:v>
                </c:pt>
              </c:numCache>
            </c:numRef>
          </c:xVal>
          <c:yVal>
            <c:numRef>
              <c:f>Kidney!$T$27:$AE$27</c:f>
              <c:numCache>
                <c:formatCode>General</c:formatCode>
                <c:ptCount val="12"/>
                <c:pt idx="0">
                  <c:v>0.27264658763277599</c:v>
                </c:pt>
                <c:pt idx="1">
                  <c:v>0.283567311492533</c:v>
                </c:pt>
                <c:pt idx="2">
                  <c:v>0.29542695449931999</c:v>
                </c:pt>
                <c:pt idx="3">
                  <c:v>0.308536047690259</c:v>
                </c:pt>
                <c:pt idx="4">
                  <c:v>0.32336707967265799</c:v>
                </c:pt>
                <c:pt idx="5">
                  <c:v>0.34057846261917801</c:v>
                </c:pt>
                <c:pt idx="6">
                  <c:v>0.36129130989399499</c:v>
                </c:pt>
                <c:pt idx="7">
                  <c:v>0.38693041250701399</c:v>
                </c:pt>
                <c:pt idx="8">
                  <c:v>0.42041217820546301</c:v>
                </c:pt>
                <c:pt idx="9">
                  <c:v>0.46490674801189502</c:v>
                </c:pt>
                <c:pt idx="10">
                  <c:v>0.52573560251311202</c:v>
                </c:pt>
                <c:pt idx="11">
                  <c:v>0.61149906101835805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AB9B-45A9-94D0-CBD8091CC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832448"/>
        <c:axId val="1816835776"/>
      </c:scatterChart>
      <c:valAx>
        <c:axId val="1816832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 sz="120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Frequency</a:t>
                </a:r>
                <a:r>
                  <a:rPr lang="en-IN" sz="1200" b="1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(Hz)</a:t>
                </a:r>
                <a:endParaRPr lang="en-IN" sz="1200" b="1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16835776"/>
        <c:crosses val="autoZero"/>
        <c:crossBetween val="midCat"/>
      </c:valAx>
      <c:valAx>
        <c:axId val="18168357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 sz="120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Loss modulus</a:t>
                </a:r>
                <a:r>
                  <a:rPr lang="en-IN" sz="1200" b="1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(kPa)</a:t>
                </a:r>
                <a:endParaRPr lang="en-IN" sz="1200" b="1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16832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0.1 N force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Liver!$D$9:$M$9</c:f>
              <c:numCache>
                <c:formatCode>General</c:formatCode>
                <c:ptCount val="10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</c:numCache>
            </c:numRef>
          </c:xVal>
          <c:yVal>
            <c:numRef>
              <c:f>Liver!$D$12:$M$12</c:f>
              <c:numCache>
                <c:formatCode>General</c:formatCode>
                <c:ptCount val="10"/>
                <c:pt idx="0">
                  <c:v>0.180565</c:v>
                </c:pt>
                <c:pt idx="1">
                  <c:v>0.1955075</c:v>
                </c:pt>
                <c:pt idx="2">
                  <c:v>0.20964250000000001</c:v>
                </c:pt>
                <c:pt idx="3">
                  <c:v>0.22423999999999999</c:v>
                </c:pt>
                <c:pt idx="4">
                  <c:v>0.2397</c:v>
                </c:pt>
                <c:pt idx="5">
                  <c:v>0.25624999999999998</c:v>
                </c:pt>
                <c:pt idx="6">
                  <c:v>0.27419500000000002</c:v>
                </c:pt>
                <c:pt idx="7">
                  <c:v>0.29341250000000002</c:v>
                </c:pt>
                <c:pt idx="8">
                  <c:v>0.31364999999999998</c:v>
                </c:pt>
                <c:pt idx="9">
                  <c:v>0.33278250000000004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B8-4359-8C07-F9AE44682E9E}"/>
            </c:ext>
          </c:extLst>
        </c:ser>
        <c:ser>
          <c:idx val="1"/>
          <c:order val="1"/>
          <c:tx>
            <c:v>2%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Liver!$D$9:$M$9</c:f>
              <c:numCache>
                <c:formatCode>General</c:formatCode>
                <c:ptCount val="10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</c:numCache>
            </c:numRef>
          </c:xVal>
          <c:yVal>
            <c:numRef>
              <c:f>Liver!$D$13:$M$13</c:f>
              <c:numCache>
                <c:formatCode>General</c:formatCode>
                <c:ptCount val="10"/>
                <c:pt idx="0">
                  <c:v>0.23853749999999999</c:v>
                </c:pt>
                <c:pt idx="1">
                  <c:v>0.25420999999999999</c:v>
                </c:pt>
                <c:pt idx="2">
                  <c:v>0.26921499999999998</c:v>
                </c:pt>
                <c:pt idx="3">
                  <c:v>0.28482750000000001</c:v>
                </c:pt>
                <c:pt idx="4">
                  <c:v>0.30170749999999996</c:v>
                </c:pt>
                <c:pt idx="5">
                  <c:v>0.32028749999999995</c:v>
                </c:pt>
                <c:pt idx="6">
                  <c:v>0.340615</c:v>
                </c:pt>
                <c:pt idx="7">
                  <c:v>0.36174000000000001</c:v>
                </c:pt>
                <c:pt idx="8">
                  <c:v>0.38374750000000002</c:v>
                </c:pt>
                <c:pt idx="9">
                  <c:v>0.40363250000000001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B8-4359-8C07-F9AE44682E9E}"/>
            </c:ext>
          </c:extLst>
        </c:ser>
        <c:ser>
          <c:idx val="2"/>
          <c:order val="2"/>
          <c:tx>
            <c:v>4%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Liver!$D$9:$M$9</c:f>
              <c:numCache>
                <c:formatCode>General</c:formatCode>
                <c:ptCount val="10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</c:numCache>
            </c:numRef>
          </c:xVal>
          <c:yVal>
            <c:numRef>
              <c:f>Liver!$D$14:$M$14</c:f>
              <c:numCache>
                <c:formatCode>General</c:formatCode>
                <c:ptCount val="10"/>
                <c:pt idx="0">
                  <c:v>0.28961999999999999</c:v>
                </c:pt>
                <c:pt idx="1">
                  <c:v>0.30826500000000001</c:v>
                </c:pt>
                <c:pt idx="2">
                  <c:v>0.32533499999999999</c:v>
                </c:pt>
                <c:pt idx="3">
                  <c:v>0.343005</c:v>
                </c:pt>
                <c:pt idx="4">
                  <c:v>0.36230499999999999</c:v>
                </c:pt>
                <c:pt idx="5">
                  <c:v>0.3833725</c:v>
                </c:pt>
                <c:pt idx="6">
                  <c:v>0.40706750000000003</c:v>
                </c:pt>
                <c:pt idx="7">
                  <c:v>0.43203750000000002</c:v>
                </c:pt>
                <c:pt idx="8">
                  <c:v>0.4600225</c:v>
                </c:pt>
                <c:pt idx="9">
                  <c:v>0.48925000000000002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B8-4359-8C07-F9AE44682E9E}"/>
            </c:ext>
          </c:extLst>
        </c:ser>
        <c:ser>
          <c:idx val="3"/>
          <c:order val="3"/>
          <c:tx>
            <c:v>6%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Liver!$D$9:$M$9</c:f>
              <c:numCache>
                <c:formatCode>General</c:formatCode>
                <c:ptCount val="10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</c:numCache>
            </c:numRef>
          </c:xVal>
          <c:yVal>
            <c:numRef>
              <c:f>Liver!$D$15:$M$15</c:f>
              <c:numCache>
                <c:formatCode>General</c:formatCode>
                <c:ptCount val="10"/>
                <c:pt idx="0">
                  <c:v>0.34102500000000002</c:v>
                </c:pt>
                <c:pt idx="1">
                  <c:v>0.3613575</c:v>
                </c:pt>
                <c:pt idx="2">
                  <c:v>0.38018249999999998</c:v>
                </c:pt>
                <c:pt idx="3">
                  <c:v>0.39986250000000001</c:v>
                </c:pt>
                <c:pt idx="4">
                  <c:v>0.42110250000000005</c:v>
                </c:pt>
                <c:pt idx="5">
                  <c:v>0.44395250000000003</c:v>
                </c:pt>
                <c:pt idx="6">
                  <c:v>0.46972999999999998</c:v>
                </c:pt>
                <c:pt idx="7">
                  <c:v>0.49637999999999993</c:v>
                </c:pt>
                <c:pt idx="8">
                  <c:v>0.52466750000000006</c:v>
                </c:pt>
                <c:pt idx="9">
                  <c:v>0.55088250000000005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B8-4359-8C07-F9AE44682E9E}"/>
            </c:ext>
          </c:extLst>
        </c:ser>
        <c:ser>
          <c:idx val="4"/>
          <c:order val="4"/>
          <c:tx>
            <c:v>8%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Liver!$D$9:$M$9</c:f>
              <c:numCache>
                <c:formatCode>General</c:formatCode>
                <c:ptCount val="10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</c:numCache>
            </c:numRef>
          </c:xVal>
          <c:yVal>
            <c:numRef>
              <c:f>Liver!$D$16:$M$16</c:f>
              <c:numCache>
                <c:formatCode>General</c:formatCode>
                <c:ptCount val="10"/>
                <c:pt idx="0">
                  <c:v>0.38940749999999996</c:v>
                </c:pt>
                <c:pt idx="1">
                  <c:v>0.40899249999999998</c:v>
                </c:pt>
                <c:pt idx="2">
                  <c:v>0.42872749999999998</c:v>
                </c:pt>
                <c:pt idx="3">
                  <c:v>0.45000499999999999</c:v>
                </c:pt>
                <c:pt idx="4">
                  <c:v>0.47310000000000002</c:v>
                </c:pt>
                <c:pt idx="5">
                  <c:v>0.49867249999999996</c:v>
                </c:pt>
                <c:pt idx="6">
                  <c:v>0.52754750000000006</c:v>
                </c:pt>
                <c:pt idx="7">
                  <c:v>0.55938750000000004</c:v>
                </c:pt>
                <c:pt idx="8">
                  <c:v>0.59664000000000006</c:v>
                </c:pt>
                <c:pt idx="9">
                  <c:v>0.64056749999999996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B8-4359-8C07-F9AE44682E9E}"/>
            </c:ext>
          </c:extLst>
        </c:ser>
        <c:ser>
          <c:idx val="5"/>
          <c:order val="5"/>
          <c:tx>
            <c:v>10%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Liver!$D$9:$M$9</c:f>
              <c:numCache>
                <c:formatCode>General</c:formatCode>
                <c:ptCount val="10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</c:numCache>
            </c:numRef>
          </c:xVal>
          <c:yVal>
            <c:numRef>
              <c:f>Liver!$D$17:$M$17</c:f>
              <c:numCache>
                <c:formatCode>General</c:formatCode>
                <c:ptCount val="10"/>
                <c:pt idx="0">
                  <c:v>0.43848999999999999</c:v>
                </c:pt>
                <c:pt idx="1">
                  <c:v>0.45770749999999993</c:v>
                </c:pt>
                <c:pt idx="2">
                  <c:v>0.47907749999999999</c:v>
                </c:pt>
                <c:pt idx="3">
                  <c:v>0.50208999999999993</c:v>
                </c:pt>
                <c:pt idx="4">
                  <c:v>0.52700000000000002</c:v>
                </c:pt>
                <c:pt idx="5">
                  <c:v>0.55408749999999996</c:v>
                </c:pt>
                <c:pt idx="6">
                  <c:v>0.58470750000000005</c:v>
                </c:pt>
                <c:pt idx="7">
                  <c:v>0.61754500000000001</c:v>
                </c:pt>
                <c:pt idx="8">
                  <c:v>0.65410999999999997</c:v>
                </c:pt>
                <c:pt idx="9">
                  <c:v>0.69366250000000007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B8-4359-8C07-F9AE44682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8690224"/>
        <c:axId val="2098686480"/>
      </c:scatterChart>
      <c:scatterChart>
        <c:scatterStyle val="smoothMarker"/>
        <c:varyColors val="0"/>
        <c:ser>
          <c:idx val="6"/>
          <c:order val="6"/>
          <c:tx>
            <c:v>Fit</c:v>
          </c:tx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Liver!$D$9:$M$9</c:f>
              <c:numCache>
                <c:formatCode>General</c:formatCode>
                <c:ptCount val="10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</c:numCache>
            </c:numRef>
          </c:xVal>
          <c:yVal>
            <c:numRef>
              <c:f>Liver!$P$12:$Y$12</c:f>
              <c:numCache>
                <c:formatCode>General</c:formatCode>
                <c:ptCount val="10"/>
                <c:pt idx="0">
                  <c:v>0.18312397043009199</c:v>
                </c:pt>
                <c:pt idx="1">
                  <c:v>0.19580223337934499</c:v>
                </c:pt>
                <c:pt idx="2">
                  <c:v>0.20935522848226801</c:v>
                </c:pt>
                <c:pt idx="3">
                  <c:v>0.22383901722931299</c:v>
                </c:pt>
                <c:pt idx="4">
                  <c:v>0.23932158598561301</c:v>
                </c:pt>
                <c:pt idx="5">
                  <c:v>0.25583031182191701</c:v>
                </c:pt>
                <c:pt idx="6">
                  <c:v>0.27350422400442898</c:v>
                </c:pt>
                <c:pt idx="7">
                  <c:v>0.292302645392231</c:v>
                </c:pt>
                <c:pt idx="8">
                  <c:v>0.31264656570402399</c:v>
                </c:pt>
                <c:pt idx="9">
                  <c:v>0.33429635650422701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6FB8-4359-8C07-F9AE44682E9E}"/>
            </c:ext>
          </c:extLst>
        </c:ser>
        <c:ser>
          <c:idx val="7"/>
          <c:order val="7"/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Liver!$D$9:$M$9</c:f>
              <c:numCache>
                <c:formatCode>General</c:formatCode>
                <c:ptCount val="10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</c:numCache>
            </c:numRef>
          </c:xVal>
          <c:yVal>
            <c:numRef>
              <c:f>Liver!$P$13:$Y$13</c:f>
              <c:numCache>
                <c:formatCode>General</c:formatCode>
                <c:ptCount val="10"/>
                <c:pt idx="0">
                  <c:v>0.23798085741785099</c:v>
                </c:pt>
                <c:pt idx="1">
                  <c:v>0.25262964632382101</c:v>
                </c:pt>
                <c:pt idx="2">
                  <c:v>0.26817667630807601</c:v>
                </c:pt>
                <c:pt idx="3">
                  <c:v>0.28467218208527301</c:v>
                </c:pt>
                <c:pt idx="4">
                  <c:v>0.30217866254750098</c:v>
                </c:pt>
                <c:pt idx="5">
                  <c:v>0.32071168443811499</c:v>
                </c:pt>
                <c:pt idx="6">
                  <c:v>0.34041067321856</c:v>
                </c:pt>
                <c:pt idx="7">
                  <c:v>0.36121323625385898</c:v>
                </c:pt>
                <c:pt idx="8">
                  <c:v>0.38356452306112698</c:v>
                </c:pt>
                <c:pt idx="9">
                  <c:v>0.40717927052430097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6FB8-4359-8C07-F9AE44682E9E}"/>
            </c:ext>
          </c:extLst>
        </c:ser>
        <c:ser>
          <c:idx val="8"/>
          <c:order val="8"/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Liver!$D$9:$M$9</c:f>
              <c:numCache>
                <c:formatCode>General</c:formatCode>
                <c:ptCount val="10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</c:numCache>
            </c:numRef>
          </c:xVal>
          <c:yVal>
            <c:numRef>
              <c:f>Liver!$P$14:$Y$14</c:f>
              <c:numCache>
                <c:formatCode>General</c:formatCode>
                <c:ptCount val="10"/>
                <c:pt idx="0">
                  <c:v>0.28845925822959401</c:v>
                </c:pt>
                <c:pt idx="1">
                  <c:v>0.30575341557097102</c:v>
                </c:pt>
                <c:pt idx="2">
                  <c:v>0.32408034633153399</c:v>
                </c:pt>
                <c:pt idx="3">
                  <c:v>0.34349603455146499</c:v>
                </c:pt>
                <c:pt idx="4">
                  <c:v>0.36407061895857901</c:v>
                </c:pt>
                <c:pt idx="5">
                  <c:v>0.38581887713158403</c:v>
                </c:pt>
                <c:pt idx="6">
                  <c:v>0.40890061713558101</c:v>
                </c:pt>
                <c:pt idx="7">
                  <c:v>0.43323884840161903</c:v>
                </c:pt>
                <c:pt idx="8">
                  <c:v>0.45934962499613202</c:v>
                </c:pt>
                <c:pt idx="9">
                  <c:v>0.48689466481291499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6FB8-4359-8C07-F9AE44682E9E}"/>
            </c:ext>
          </c:extLst>
        </c:ser>
        <c:ser>
          <c:idx val="9"/>
          <c:order val="9"/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Liver!$D$9:$M$9</c:f>
              <c:numCache>
                <c:formatCode>General</c:formatCode>
                <c:ptCount val="10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</c:numCache>
            </c:numRef>
          </c:xVal>
          <c:yVal>
            <c:numRef>
              <c:f>Liver!$P$15:$Y$15</c:f>
              <c:numCache>
                <c:formatCode>General</c:formatCode>
                <c:ptCount val="10"/>
                <c:pt idx="0">
                  <c:v>0.33937942351052902</c:v>
                </c:pt>
                <c:pt idx="1">
                  <c:v>0.35839231201392202</c:v>
                </c:pt>
                <c:pt idx="2">
                  <c:v>0.37846589762184801</c:v>
                </c:pt>
                <c:pt idx="3">
                  <c:v>0.39965317229201702</c:v>
                </c:pt>
                <c:pt idx="4">
                  <c:v>0.42202188666548401</c:v>
                </c:pt>
                <c:pt idx="5">
                  <c:v>0.44557912552621698</c:v>
                </c:pt>
                <c:pt idx="6">
                  <c:v>0.47048829727302999</c:v>
                </c:pt>
                <c:pt idx="7">
                  <c:v>0.49665647636084198</c:v>
                </c:pt>
                <c:pt idx="8">
                  <c:v>0.52462644448708495</c:v>
                </c:pt>
                <c:pt idx="9">
                  <c:v>0.55402308693802504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6FB8-4359-8C07-F9AE44682E9E}"/>
            </c:ext>
          </c:extLst>
        </c:ser>
        <c:ser>
          <c:idx val="10"/>
          <c:order val="10"/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Liver!$D$9:$M$9</c:f>
              <c:numCache>
                <c:formatCode>General</c:formatCode>
                <c:ptCount val="10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</c:numCache>
            </c:numRef>
          </c:xVal>
          <c:yVal>
            <c:numRef>
              <c:f>Liver!$P$16:$Y$16</c:f>
              <c:numCache>
                <c:formatCode>General</c:formatCode>
                <c:ptCount val="10"/>
                <c:pt idx="0">
                  <c:v>0.38328730000936201</c:v>
                </c:pt>
                <c:pt idx="1">
                  <c:v>0.40500992370044703</c:v>
                </c:pt>
                <c:pt idx="2">
                  <c:v>0.42795857464956</c:v>
                </c:pt>
                <c:pt idx="3">
                  <c:v>0.45219537224748602</c:v>
                </c:pt>
                <c:pt idx="4">
                  <c:v>0.477799442185666</c:v>
                </c:pt>
                <c:pt idx="5">
                  <c:v>0.50478055293345203</c:v>
                </c:pt>
                <c:pt idx="6">
                  <c:v>0.53332765562675499</c:v>
                </c:pt>
                <c:pt idx="7">
                  <c:v>0.56333607231657601</c:v>
                </c:pt>
                <c:pt idx="8">
                  <c:v>0.59543048129948395</c:v>
                </c:pt>
                <c:pt idx="9">
                  <c:v>0.62918282206542298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6FB8-4359-8C07-F9AE44682E9E}"/>
            </c:ext>
          </c:extLst>
        </c:ser>
        <c:ser>
          <c:idx val="11"/>
          <c:order val="11"/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Liver!$D$9:$M$9</c:f>
              <c:numCache>
                <c:formatCode>General</c:formatCode>
                <c:ptCount val="10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</c:numCache>
            </c:numRef>
          </c:xVal>
          <c:yVal>
            <c:numRef>
              <c:f>Liver!$P$17:$Y$17</c:f>
              <c:numCache>
                <c:formatCode>General</c:formatCode>
                <c:ptCount val="10"/>
                <c:pt idx="0">
                  <c:v>0.43064530475532298</c:v>
                </c:pt>
                <c:pt idx="1">
                  <c:v>0.45374953671585</c:v>
                </c:pt>
                <c:pt idx="2">
                  <c:v>0.47808792398605798</c:v>
                </c:pt>
                <c:pt idx="3">
                  <c:v>0.50371893243578603</c:v>
                </c:pt>
                <c:pt idx="4">
                  <c:v>0.53071843172919697</c:v>
                </c:pt>
                <c:pt idx="5">
                  <c:v>0.55908877278309899</c:v>
                </c:pt>
                <c:pt idx="6">
                  <c:v>0.58902006589592804</c:v>
                </c:pt>
                <c:pt idx="7">
                  <c:v>0.62039389139174395</c:v>
                </c:pt>
                <c:pt idx="8">
                  <c:v>0.65385266888023097</c:v>
                </c:pt>
                <c:pt idx="9">
                  <c:v>0.68893888903143496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6FB8-4359-8C07-F9AE44682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8690224"/>
        <c:axId val="2098686480"/>
      </c:scatterChart>
      <c:valAx>
        <c:axId val="2098690224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 sz="1200" b="1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Frequency</a:t>
                </a:r>
                <a:r>
                  <a:rPr lang="en-IN" sz="1200" b="1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(Hz)</a:t>
                </a:r>
                <a:endParaRPr lang="en-IN" sz="1200" b="1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98686480"/>
        <c:crosses val="autoZero"/>
        <c:crossBetween val="midCat"/>
      </c:valAx>
      <c:valAx>
        <c:axId val="2098686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 sz="1200" b="1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Storage</a:t>
                </a:r>
                <a:r>
                  <a:rPr lang="en-IN" sz="1200" b="1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modulus (kPa)</a:t>
                </a:r>
                <a:endParaRPr lang="en-IN" sz="1200" b="1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98690224"/>
        <c:crossesAt val="0.1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0.75694800593887634"/>
          <c:y val="0.26640096803121499"/>
          <c:w val="0.20170679479252293"/>
          <c:h val="0.373679691711758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0.1 N force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Liver!$D$19:$M$19</c:f>
              <c:numCache>
                <c:formatCode>General</c:formatCode>
                <c:ptCount val="10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</c:numCache>
            </c:numRef>
          </c:xVal>
          <c:yVal>
            <c:numRef>
              <c:f>Liver!$D$22:$M$22</c:f>
              <c:numCache>
                <c:formatCode>General</c:formatCode>
                <c:ptCount val="10"/>
                <c:pt idx="0">
                  <c:v>5.0408750000000002E-2</c:v>
                </c:pt>
                <c:pt idx="1">
                  <c:v>5.1561500000000003E-2</c:v>
                </c:pt>
                <c:pt idx="2">
                  <c:v>5.5033749999999999E-2</c:v>
                </c:pt>
                <c:pt idx="3">
                  <c:v>5.9701999999999998E-2</c:v>
                </c:pt>
                <c:pt idx="4">
                  <c:v>6.5727499999999994E-2</c:v>
                </c:pt>
                <c:pt idx="5">
                  <c:v>7.3253499999999999E-2</c:v>
                </c:pt>
                <c:pt idx="6">
                  <c:v>8.2645750000000004E-2</c:v>
                </c:pt>
                <c:pt idx="7">
                  <c:v>9.452975000000001E-2</c:v>
                </c:pt>
                <c:pt idx="8">
                  <c:v>0.10871474999999999</c:v>
                </c:pt>
                <c:pt idx="9">
                  <c:v>0.12694749999999999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47-4609-ACBB-362F2ED4E1CD}"/>
            </c:ext>
          </c:extLst>
        </c:ser>
        <c:ser>
          <c:idx val="1"/>
          <c:order val="1"/>
          <c:tx>
            <c:v>2%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Liver!$D$19:$M$19</c:f>
              <c:numCache>
                <c:formatCode>General</c:formatCode>
                <c:ptCount val="10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</c:numCache>
            </c:numRef>
          </c:xVal>
          <c:yVal>
            <c:numRef>
              <c:f>Liver!$D$23:$M$23</c:f>
              <c:numCache>
                <c:formatCode>General</c:formatCode>
                <c:ptCount val="10"/>
                <c:pt idx="0">
                  <c:v>5.8827250000000005E-2</c:v>
                </c:pt>
                <c:pt idx="1">
                  <c:v>6.0856250000000001E-2</c:v>
                </c:pt>
                <c:pt idx="2">
                  <c:v>6.4633250000000003E-2</c:v>
                </c:pt>
                <c:pt idx="3">
                  <c:v>7.0176749999999996E-2</c:v>
                </c:pt>
                <c:pt idx="4">
                  <c:v>7.7029749999999994E-2</c:v>
                </c:pt>
                <c:pt idx="5">
                  <c:v>8.5585749999999988E-2</c:v>
                </c:pt>
                <c:pt idx="6">
                  <c:v>9.61645E-2</c:v>
                </c:pt>
                <c:pt idx="7">
                  <c:v>0.1094595</c:v>
                </c:pt>
                <c:pt idx="8">
                  <c:v>0.12547699999999998</c:v>
                </c:pt>
                <c:pt idx="9">
                  <c:v>0.14573249999999999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47-4609-ACBB-362F2ED4E1CD}"/>
            </c:ext>
          </c:extLst>
        </c:ser>
        <c:ser>
          <c:idx val="2"/>
          <c:order val="2"/>
          <c:tx>
            <c:v>4%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Liver!$D$19:$M$19</c:f>
              <c:numCache>
                <c:formatCode>General</c:formatCode>
                <c:ptCount val="10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</c:numCache>
            </c:numRef>
          </c:xVal>
          <c:yVal>
            <c:numRef>
              <c:f>Liver!$D$24:$M$24</c:f>
              <c:numCache>
                <c:formatCode>General</c:formatCode>
                <c:ptCount val="10"/>
                <c:pt idx="0">
                  <c:v>6.7895499999999998E-2</c:v>
                </c:pt>
                <c:pt idx="1">
                  <c:v>7.0176249999999996E-2</c:v>
                </c:pt>
                <c:pt idx="2">
                  <c:v>7.4261250000000001E-2</c:v>
                </c:pt>
                <c:pt idx="3">
                  <c:v>8.018249999999999E-2</c:v>
                </c:pt>
                <c:pt idx="4">
                  <c:v>8.7745250000000011E-2</c:v>
                </c:pt>
                <c:pt idx="5">
                  <c:v>9.7182249999999998E-2</c:v>
                </c:pt>
                <c:pt idx="6">
                  <c:v>0.108864</c:v>
                </c:pt>
                <c:pt idx="7">
                  <c:v>0.12354000000000001</c:v>
                </c:pt>
                <c:pt idx="8">
                  <c:v>0.14123750000000002</c:v>
                </c:pt>
                <c:pt idx="9">
                  <c:v>0.1632825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47-4609-ACBB-362F2ED4E1CD}"/>
            </c:ext>
          </c:extLst>
        </c:ser>
        <c:ser>
          <c:idx val="3"/>
          <c:order val="3"/>
          <c:tx>
            <c:v>6%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Liver!$D$19:$M$19</c:f>
              <c:numCache>
                <c:formatCode>General</c:formatCode>
                <c:ptCount val="10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</c:numCache>
            </c:numRef>
          </c:xVal>
          <c:yVal>
            <c:numRef>
              <c:f>Liver!$D$25:$M$25</c:f>
              <c:numCache>
                <c:formatCode>General</c:formatCode>
                <c:ptCount val="10"/>
                <c:pt idx="0">
                  <c:v>7.5985250000000004E-2</c:v>
                </c:pt>
                <c:pt idx="1">
                  <c:v>7.8644749999999999E-2</c:v>
                </c:pt>
                <c:pt idx="2">
                  <c:v>8.3096249999999997E-2</c:v>
                </c:pt>
                <c:pt idx="3">
                  <c:v>8.9537000000000005E-2</c:v>
                </c:pt>
                <c:pt idx="4">
                  <c:v>9.7797750000000003E-2</c:v>
                </c:pt>
                <c:pt idx="5">
                  <c:v>0.10822900000000001</c:v>
                </c:pt>
                <c:pt idx="6">
                  <c:v>0.12092750000000001</c:v>
                </c:pt>
                <c:pt idx="7">
                  <c:v>0.1367825</c:v>
                </c:pt>
                <c:pt idx="8">
                  <c:v>0.15600750000000002</c:v>
                </c:pt>
                <c:pt idx="9">
                  <c:v>0.17981749999999999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47-4609-ACBB-362F2ED4E1CD}"/>
            </c:ext>
          </c:extLst>
        </c:ser>
        <c:ser>
          <c:idx val="4"/>
          <c:order val="4"/>
          <c:tx>
            <c:v>8%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Liver!$D$19:$M$19</c:f>
              <c:numCache>
                <c:formatCode>General</c:formatCode>
                <c:ptCount val="10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</c:numCache>
            </c:numRef>
          </c:xVal>
          <c:yVal>
            <c:numRef>
              <c:f>Liver!$D$26:$M$26</c:f>
              <c:numCache>
                <c:formatCode>General</c:formatCode>
                <c:ptCount val="10"/>
                <c:pt idx="0">
                  <c:v>8.4762749999999998E-2</c:v>
                </c:pt>
                <c:pt idx="1">
                  <c:v>8.6522250000000009E-2</c:v>
                </c:pt>
                <c:pt idx="2">
                  <c:v>9.0959500000000013E-2</c:v>
                </c:pt>
                <c:pt idx="3">
                  <c:v>9.7768250000000001E-2</c:v>
                </c:pt>
                <c:pt idx="4">
                  <c:v>0.10646025000000001</c:v>
                </c:pt>
                <c:pt idx="5">
                  <c:v>0.117372</c:v>
                </c:pt>
                <c:pt idx="6">
                  <c:v>0.13102249999999999</c:v>
                </c:pt>
                <c:pt idx="7">
                  <c:v>0.14793500000000001</c:v>
                </c:pt>
                <c:pt idx="8">
                  <c:v>0.16814750000000001</c:v>
                </c:pt>
                <c:pt idx="9">
                  <c:v>0.19329499999999999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D47-4609-ACBB-362F2ED4E1CD}"/>
            </c:ext>
          </c:extLst>
        </c:ser>
        <c:ser>
          <c:idx val="5"/>
          <c:order val="5"/>
          <c:tx>
            <c:v>10%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Liver!$D$19:$M$19</c:f>
              <c:numCache>
                <c:formatCode>General</c:formatCode>
                <c:ptCount val="10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</c:numCache>
            </c:numRef>
          </c:xVal>
          <c:yVal>
            <c:numRef>
              <c:f>Liver!$D$27:$M$27</c:f>
              <c:numCache>
                <c:formatCode>General</c:formatCode>
                <c:ptCount val="10"/>
                <c:pt idx="0">
                  <c:v>9.249075000000001E-2</c:v>
                </c:pt>
                <c:pt idx="1">
                  <c:v>9.434324999999999E-2</c:v>
                </c:pt>
                <c:pt idx="2">
                  <c:v>9.8966250000000006E-2</c:v>
                </c:pt>
                <c:pt idx="3">
                  <c:v>0.10612375</c:v>
                </c:pt>
                <c:pt idx="4">
                  <c:v>0.11542225</c:v>
                </c:pt>
                <c:pt idx="5">
                  <c:v>0.12716650000000002</c:v>
                </c:pt>
                <c:pt idx="6">
                  <c:v>0.14148749999999999</c:v>
                </c:pt>
                <c:pt idx="7">
                  <c:v>0.15945999999999999</c:v>
                </c:pt>
                <c:pt idx="8">
                  <c:v>0.18114</c:v>
                </c:pt>
                <c:pt idx="9">
                  <c:v>0.20763000000000001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D47-4609-ACBB-362F2ED4E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7352959"/>
        <c:axId val="1257353791"/>
      </c:scatterChart>
      <c:scatterChart>
        <c:scatterStyle val="smoothMarker"/>
        <c:varyColors val="0"/>
        <c:ser>
          <c:idx val="6"/>
          <c:order val="6"/>
          <c:tx>
            <c:v>Fit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Liver!$D$19:$M$19</c:f>
              <c:numCache>
                <c:formatCode>General</c:formatCode>
                <c:ptCount val="10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</c:numCache>
            </c:numRef>
          </c:xVal>
          <c:yVal>
            <c:numRef>
              <c:f>Liver!$P$22:$Y$22</c:f>
              <c:numCache>
                <c:formatCode>General</c:formatCode>
                <c:ptCount val="10"/>
                <c:pt idx="0">
                  <c:v>4.8401035246559698E-2</c:v>
                </c:pt>
                <c:pt idx="1">
                  <c:v>5.21878277699801E-2</c:v>
                </c:pt>
                <c:pt idx="2">
                  <c:v>5.6459970124351798E-2</c:v>
                </c:pt>
                <c:pt idx="3">
                  <c:v>6.1364512869653297E-2</c:v>
                </c:pt>
                <c:pt idx="4">
                  <c:v>6.71201998737843E-2</c:v>
                </c:pt>
                <c:pt idx="5">
                  <c:v>7.40303706216488E-2</c:v>
                </c:pt>
                <c:pt idx="6">
                  <c:v>8.2598791201677499E-2</c:v>
                </c:pt>
                <c:pt idx="7">
                  <c:v>9.3469796067737296E-2</c:v>
                </c:pt>
                <c:pt idx="8">
                  <c:v>0.10793740450761601</c:v>
                </c:pt>
                <c:pt idx="9">
                  <c:v>0.12742081179522899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DD47-4609-ACBB-362F2ED4E1CD}"/>
            </c:ext>
          </c:extLst>
        </c:ser>
        <c:ser>
          <c:idx val="7"/>
          <c:order val="7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Liver!$D$19:$M$19</c:f>
              <c:numCache>
                <c:formatCode>General</c:formatCode>
                <c:ptCount val="10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</c:numCache>
            </c:numRef>
          </c:xVal>
          <c:yVal>
            <c:numRef>
              <c:f>Liver!$P$23:$Y$23</c:f>
              <c:numCache>
                <c:formatCode>General</c:formatCode>
                <c:ptCount val="10"/>
                <c:pt idx="0">
                  <c:v>5.60611819639329E-2</c:v>
                </c:pt>
                <c:pt idx="1">
                  <c:v>6.0107276278686603E-2</c:v>
                </c:pt>
                <c:pt idx="2">
                  <c:v>6.4707530053227699E-2</c:v>
                </c:pt>
                <c:pt idx="3">
                  <c:v>7.0051448103143094E-2</c:v>
                </c:pt>
                <c:pt idx="4">
                  <c:v>7.6423471095628803E-2</c:v>
                </c:pt>
                <c:pt idx="5">
                  <c:v>8.4224947409025502E-2</c:v>
                </c:pt>
                <c:pt idx="6">
                  <c:v>9.41160049262037E-2</c:v>
                </c:pt>
                <c:pt idx="7">
                  <c:v>0.106961565619508</c:v>
                </c:pt>
                <c:pt idx="8">
                  <c:v>0.124455103458328</c:v>
                </c:pt>
                <c:pt idx="9">
                  <c:v>0.148519831494657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DD47-4609-ACBB-362F2ED4E1CD}"/>
            </c:ext>
          </c:extLst>
        </c:ser>
        <c:ser>
          <c:idx val="8"/>
          <c:order val="8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Liver!$D$19:$M$19</c:f>
              <c:numCache>
                <c:formatCode>General</c:formatCode>
                <c:ptCount val="10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</c:numCache>
            </c:numRef>
          </c:xVal>
          <c:yVal>
            <c:numRef>
              <c:f>Liver!$P$24:$Y$24</c:f>
              <c:numCache>
                <c:formatCode>General</c:formatCode>
                <c:ptCount val="10"/>
                <c:pt idx="0">
                  <c:v>6.5969152508187898E-2</c:v>
                </c:pt>
                <c:pt idx="1">
                  <c:v>7.0534582157443002E-2</c:v>
                </c:pt>
                <c:pt idx="2">
                  <c:v>7.5686456469025803E-2</c:v>
                </c:pt>
                <c:pt idx="3">
                  <c:v>8.1619127860929799E-2</c:v>
                </c:pt>
                <c:pt idx="4">
                  <c:v>8.8624233271202002E-2</c:v>
                </c:pt>
                <c:pt idx="5">
                  <c:v>9.7111481932392704E-2</c:v>
                </c:pt>
                <c:pt idx="6">
                  <c:v>0.10775835879171999</c:v>
                </c:pt>
                <c:pt idx="7">
                  <c:v>0.12144596957988101</c:v>
                </c:pt>
                <c:pt idx="8">
                  <c:v>0.13991552409149899</c:v>
                </c:pt>
                <c:pt idx="9">
                  <c:v>0.165123226656541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DD47-4609-ACBB-362F2ED4E1CD}"/>
            </c:ext>
          </c:extLst>
        </c:ser>
        <c:ser>
          <c:idx val="9"/>
          <c:order val="9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Liver!$D$19:$M$19</c:f>
              <c:numCache>
                <c:formatCode>General</c:formatCode>
                <c:ptCount val="10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</c:numCache>
            </c:numRef>
          </c:xVal>
          <c:yVal>
            <c:numRef>
              <c:f>Liver!$P$25:$Y$25</c:f>
              <c:numCache>
                <c:formatCode>General</c:formatCode>
                <c:ptCount val="10"/>
                <c:pt idx="0">
                  <c:v>7.2660873968831002E-2</c:v>
                </c:pt>
                <c:pt idx="1">
                  <c:v>7.7475949783057996E-2</c:v>
                </c:pt>
                <c:pt idx="2">
                  <c:v>8.2942396724075704E-2</c:v>
                </c:pt>
                <c:pt idx="3">
                  <c:v>8.9291156280192893E-2</c:v>
                </c:pt>
                <c:pt idx="4">
                  <c:v>9.6870063603832907E-2</c:v>
                </c:pt>
                <c:pt idx="5">
                  <c:v>0.10617203008873199</c:v>
                </c:pt>
                <c:pt idx="6">
                  <c:v>0.118007198934363</c:v>
                </c:pt>
                <c:pt idx="7">
                  <c:v>0.13344243514001</c:v>
                </c:pt>
                <c:pt idx="8">
                  <c:v>0.15455706386976101</c:v>
                </c:pt>
                <c:pt idx="9">
                  <c:v>0.18372971096083501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DD47-4609-ACBB-362F2ED4E1CD}"/>
            </c:ext>
          </c:extLst>
        </c:ser>
        <c:ser>
          <c:idx val="10"/>
          <c:order val="10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Liver!$D$19:$M$19</c:f>
              <c:numCache>
                <c:formatCode>General</c:formatCode>
                <c:ptCount val="10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</c:numCache>
            </c:numRef>
          </c:xVal>
          <c:yVal>
            <c:numRef>
              <c:f>Liver!$P$26:$Y$26</c:f>
              <c:numCache>
                <c:formatCode>General</c:formatCode>
                <c:ptCount val="10"/>
                <c:pt idx="0">
                  <c:v>8.2629338077517697E-2</c:v>
                </c:pt>
                <c:pt idx="1">
                  <c:v>8.7983731187460001E-2</c:v>
                </c:pt>
                <c:pt idx="2">
                  <c:v>9.3985532109575706E-2</c:v>
                </c:pt>
                <c:pt idx="3">
                  <c:v>0.100846463402088</c:v>
                </c:pt>
                <c:pt idx="4">
                  <c:v>0.10888463719679101</c:v>
                </c:pt>
                <c:pt idx="5">
                  <c:v>0.118545981182998</c:v>
                </c:pt>
                <c:pt idx="6">
                  <c:v>0.130571336646255</c:v>
                </c:pt>
                <c:pt idx="7">
                  <c:v>0.14591970012300501</c:v>
                </c:pt>
                <c:pt idx="8">
                  <c:v>0.16649878591046999</c:v>
                </c:pt>
                <c:pt idx="9">
                  <c:v>0.19443724680598301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DD47-4609-ACBB-362F2ED4E1CD}"/>
            </c:ext>
          </c:extLst>
        </c:ser>
        <c:ser>
          <c:idx val="11"/>
          <c:order val="11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Liver!$D$19:$M$19</c:f>
              <c:numCache>
                <c:formatCode>General</c:formatCode>
                <c:ptCount val="10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  <c:pt idx="9">
                  <c:v>4.1719745222929934</c:v>
                </c:pt>
              </c:numCache>
            </c:numRef>
          </c:xVal>
          <c:yVal>
            <c:numRef>
              <c:f>Liver!$P$27:$Y$27</c:f>
              <c:numCache>
                <c:formatCode>General</c:formatCode>
                <c:ptCount val="10"/>
                <c:pt idx="0">
                  <c:v>8.8071416373276104E-2</c:v>
                </c:pt>
                <c:pt idx="1">
                  <c:v>9.3603408718278006E-2</c:v>
                </c:pt>
                <c:pt idx="2">
                  <c:v>9.9845786638928097E-2</c:v>
                </c:pt>
                <c:pt idx="3">
                  <c:v>0.107047351565095</c:v>
                </c:pt>
                <c:pt idx="4">
                  <c:v>0.11558311837177999</c:v>
                </c:pt>
                <c:pt idx="5">
                  <c:v>0.125983507083409</c:v>
                </c:pt>
                <c:pt idx="6">
                  <c:v>0.13912338523175299</c:v>
                </c:pt>
                <c:pt idx="7">
                  <c:v>0.156150482205551</c:v>
                </c:pt>
                <c:pt idx="8">
                  <c:v>0.17931336165723699</c:v>
                </c:pt>
                <c:pt idx="9">
                  <c:v>0.21117006308657099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DD47-4609-ACBB-362F2ED4E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7352959"/>
        <c:axId val="1257353791"/>
      </c:scatterChart>
      <c:valAx>
        <c:axId val="1257352959"/>
        <c:scaling>
          <c:logBase val="10"/>
          <c:orientation val="minMax"/>
          <c:max val="5.0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20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Frequency</a:t>
                </a:r>
                <a:r>
                  <a:rPr lang="en-IN" sz="1200" b="1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(Hz)</a:t>
                </a:r>
                <a:endParaRPr lang="en-IN" sz="1200" b="1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57353791"/>
        <c:crosses val="autoZero"/>
        <c:crossBetween val="midCat"/>
      </c:valAx>
      <c:valAx>
        <c:axId val="125735379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20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Loss modulus (kPa)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57352959"/>
        <c:crossesAt val="0.1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0.79296426187774294"/>
          <c:y val="0.27019124519017823"/>
          <c:w val="0.17705775541624841"/>
          <c:h val="0.41062417555816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0.1 N force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Brain!$D$9:$L$9</c:f>
              <c:numCache>
                <c:formatCode>General</c:formatCode>
                <c:ptCount val="9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</c:numCache>
            </c:numRef>
          </c:xVal>
          <c:yVal>
            <c:numRef>
              <c:f>Brain!$D$12:$L$12</c:f>
              <c:numCache>
                <c:formatCode>General</c:formatCode>
                <c:ptCount val="9"/>
                <c:pt idx="0">
                  <c:v>0.16490249999999998</c:v>
                </c:pt>
                <c:pt idx="1">
                  <c:v>0.17944499999999999</c:v>
                </c:pt>
                <c:pt idx="2">
                  <c:v>0.1929825</c:v>
                </c:pt>
                <c:pt idx="3">
                  <c:v>0.20651</c:v>
                </c:pt>
                <c:pt idx="4">
                  <c:v>0.22033250000000001</c:v>
                </c:pt>
                <c:pt idx="5">
                  <c:v>0.23509250000000001</c:v>
                </c:pt>
                <c:pt idx="6">
                  <c:v>0.25064249999999999</c:v>
                </c:pt>
                <c:pt idx="7">
                  <c:v>0.26621500000000003</c:v>
                </c:pt>
                <c:pt idx="8">
                  <c:v>0.28108749999999999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8E-4811-9ACE-15A22C66841F}"/>
            </c:ext>
          </c:extLst>
        </c:ser>
        <c:ser>
          <c:idx val="1"/>
          <c:order val="1"/>
          <c:tx>
            <c:v>2%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Brain!$D$9:$L$9</c:f>
              <c:numCache>
                <c:formatCode>General</c:formatCode>
                <c:ptCount val="9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</c:numCache>
            </c:numRef>
          </c:xVal>
          <c:yVal>
            <c:numRef>
              <c:f>Brain!$D$13:$L$13</c:f>
              <c:numCache>
                <c:formatCode>General</c:formatCode>
                <c:ptCount val="9"/>
                <c:pt idx="0">
                  <c:v>0.18186249999999998</c:v>
                </c:pt>
                <c:pt idx="1">
                  <c:v>0.19707</c:v>
                </c:pt>
                <c:pt idx="2">
                  <c:v>0.2107675</c:v>
                </c:pt>
                <c:pt idx="3">
                  <c:v>0.22447999999999999</c:v>
                </c:pt>
                <c:pt idx="4">
                  <c:v>0.2386375</c:v>
                </c:pt>
                <c:pt idx="5">
                  <c:v>0.25382749999999998</c:v>
                </c:pt>
                <c:pt idx="6">
                  <c:v>0.26962000000000003</c:v>
                </c:pt>
                <c:pt idx="7">
                  <c:v>0.28475</c:v>
                </c:pt>
                <c:pt idx="8">
                  <c:v>0.29752999999999996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8E-4811-9ACE-15A22C66841F}"/>
            </c:ext>
          </c:extLst>
        </c:ser>
        <c:ser>
          <c:idx val="2"/>
          <c:order val="2"/>
          <c:tx>
            <c:v>4%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Brain!$D$9:$L$9</c:f>
              <c:numCache>
                <c:formatCode>General</c:formatCode>
                <c:ptCount val="9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</c:numCache>
            </c:numRef>
          </c:xVal>
          <c:yVal>
            <c:numRef>
              <c:f>Brain!$D$14:$L$14</c:f>
              <c:numCache>
                <c:formatCode>General</c:formatCode>
                <c:ptCount val="9"/>
                <c:pt idx="0">
                  <c:v>0.19381499999999999</c:v>
                </c:pt>
                <c:pt idx="1">
                  <c:v>0.21054</c:v>
                </c:pt>
                <c:pt idx="2">
                  <c:v>0.22519</c:v>
                </c:pt>
                <c:pt idx="3">
                  <c:v>0.23962750000000002</c:v>
                </c:pt>
                <c:pt idx="4">
                  <c:v>0.25465500000000002</c:v>
                </c:pt>
                <c:pt idx="5">
                  <c:v>0.27074999999999999</c:v>
                </c:pt>
                <c:pt idx="6">
                  <c:v>0.28781250000000003</c:v>
                </c:pt>
                <c:pt idx="7">
                  <c:v>0.30477250000000006</c:v>
                </c:pt>
                <c:pt idx="8">
                  <c:v>0.32036249999999999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8E-4811-9ACE-15A22C66841F}"/>
            </c:ext>
          </c:extLst>
        </c:ser>
        <c:ser>
          <c:idx val="3"/>
          <c:order val="3"/>
          <c:tx>
            <c:v>6%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Brain!$D$9:$L$9</c:f>
              <c:numCache>
                <c:formatCode>General</c:formatCode>
                <c:ptCount val="9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</c:numCache>
            </c:numRef>
          </c:xVal>
          <c:yVal>
            <c:numRef>
              <c:f>Brain!$D$15:$L$15</c:f>
              <c:numCache>
                <c:formatCode>General</c:formatCode>
                <c:ptCount val="9"/>
                <c:pt idx="0">
                  <c:v>0.20502500000000001</c:v>
                </c:pt>
                <c:pt idx="1">
                  <c:v>0.22399749999999996</c:v>
                </c:pt>
                <c:pt idx="2">
                  <c:v>0.23976000000000003</c:v>
                </c:pt>
                <c:pt idx="3">
                  <c:v>0.2549825</c:v>
                </c:pt>
                <c:pt idx="4">
                  <c:v>0.27075499999999997</c:v>
                </c:pt>
                <c:pt idx="5">
                  <c:v>0.28764750000000006</c:v>
                </c:pt>
                <c:pt idx="6">
                  <c:v>0.30568250000000002</c:v>
                </c:pt>
                <c:pt idx="7">
                  <c:v>0.32358999999999999</c:v>
                </c:pt>
                <c:pt idx="8">
                  <c:v>0.34018749999999998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8E-4811-9ACE-15A22C66841F}"/>
            </c:ext>
          </c:extLst>
        </c:ser>
        <c:ser>
          <c:idx val="4"/>
          <c:order val="4"/>
          <c:tx>
            <c:v>8%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Brain!$D$9:$L$9</c:f>
              <c:numCache>
                <c:formatCode>General</c:formatCode>
                <c:ptCount val="9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</c:numCache>
            </c:numRef>
          </c:xVal>
          <c:yVal>
            <c:numRef>
              <c:f>Brain!$D$16:$L$16</c:f>
              <c:numCache>
                <c:formatCode>General</c:formatCode>
                <c:ptCount val="9"/>
                <c:pt idx="0">
                  <c:v>0.21454499999999999</c:v>
                </c:pt>
                <c:pt idx="1">
                  <c:v>0.2352525</c:v>
                </c:pt>
                <c:pt idx="2">
                  <c:v>0.25207250000000003</c:v>
                </c:pt>
                <c:pt idx="3">
                  <c:v>0.26815999999999995</c:v>
                </c:pt>
                <c:pt idx="4">
                  <c:v>0.284885</c:v>
                </c:pt>
                <c:pt idx="5">
                  <c:v>0.30287000000000003</c:v>
                </c:pt>
                <c:pt idx="6">
                  <c:v>0.32249</c:v>
                </c:pt>
                <c:pt idx="7">
                  <c:v>0.34301749999999998</c:v>
                </c:pt>
                <c:pt idx="8">
                  <c:v>0.36422750000000004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8E-4811-9ACE-15A22C66841F}"/>
            </c:ext>
          </c:extLst>
        </c:ser>
        <c:ser>
          <c:idx val="5"/>
          <c:order val="5"/>
          <c:tx>
            <c:v>10%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Brain!$D$9:$L$9</c:f>
              <c:numCache>
                <c:formatCode>General</c:formatCode>
                <c:ptCount val="9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</c:numCache>
            </c:numRef>
          </c:xVal>
          <c:yVal>
            <c:numRef>
              <c:f>Brain!$D$17:$L$17</c:f>
              <c:numCache>
                <c:formatCode>General</c:formatCode>
                <c:ptCount val="9"/>
                <c:pt idx="0">
                  <c:v>0.22737000000000002</c:v>
                </c:pt>
                <c:pt idx="1">
                  <c:v>0.25007499999999999</c:v>
                </c:pt>
                <c:pt idx="2">
                  <c:v>0.2679125</c:v>
                </c:pt>
                <c:pt idx="3">
                  <c:v>0.28487499999999999</c:v>
                </c:pt>
                <c:pt idx="4">
                  <c:v>0.30232999999999999</c:v>
                </c:pt>
                <c:pt idx="5">
                  <c:v>0.32128000000000001</c:v>
                </c:pt>
                <c:pt idx="6">
                  <c:v>0.34219499999999997</c:v>
                </c:pt>
                <c:pt idx="7">
                  <c:v>0.36408749999999995</c:v>
                </c:pt>
                <c:pt idx="8">
                  <c:v>0.38758749999999997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8E-4811-9ACE-15A22C668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263535"/>
        <c:axId val="1187263951"/>
      </c:scatterChart>
      <c:scatterChart>
        <c:scatterStyle val="smoothMarker"/>
        <c:varyColors val="0"/>
        <c:ser>
          <c:idx val="6"/>
          <c:order val="6"/>
          <c:tx>
            <c:v>Fit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Brain!$D$9:$L$9</c:f>
              <c:numCache>
                <c:formatCode>General</c:formatCode>
                <c:ptCount val="9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</c:numCache>
            </c:numRef>
          </c:xVal>
          <c:yVal>
            <c:numRef>
              <c:f>Brain!$Q$12:$Y$12</c:f>
              <c:numCache>
                <c:formatCode>General</c:formatCode>
                <c:ptCount val="9"/>
                <c:pt idx="0">
                  <c:v>0.16832319708829399</c:v>
                </c:pt>
                <c:pt idx="1">
                  <c:v>0.179743749339113</c:v>
                </c:pt>
                <c:pt idx="2">
                  <c:v>0.19193645454581401</c:v>
                </c:pt>
                <c:pt idx="3">
                  <c:v>0.20494966986381899</c:v>
                </c:pt>
                <c:pt idx="4">
                  <c:v>0.218842261995364</c:v>
                </c:pt>
                <c:pt idx="5">
                  <c:v>0.233636495349267</c:v>
                </c:pt>
                <c:pt idx="6">
                  <c:v>0.24945445807446601</c:v>
                </c:pt>
                <c:pt idx="7">
                  <c:v>0.26625716304637298</c:v>
                </c:pt>
                <c:pt idx="8">
                  <c:v>0.284417767812015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BB8E-4811-9ACE-15A22C66841F}"/>
            </c:ext>
          </c:extLst>
        </c:ser>
        <c:ser>
          <c:idx val="7"/>
          <c:order val="7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Brain!$D$9:$L$9</c:f>
              <c:numCache>
                <c:formatCode>General</c:formatCode>
                <c:ptCount val="9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</c:numCache>
            </c:numRef>
          </c:xVal>
          <c:yVal>
            <c:numRef>
              <c:f>Brain!$Q$13:$Y$13</c:f>
              <c:numCache>
                <c:formatCode>General</c:formatCode>
                <c:ptCount val="9"/>
                <c:pt idx="0">
                  <c:v>0.18496077306341899</c:v>
                </c:pt>
                <c:pt idx="1">
                  <c:v>0.19677141651501701</c:v>
                </c:pt>
                <c:pt idx="2">
                  <c:v>0.20933343018782</c:v>
                </c:pt>
                <c:pt idx="3">
                  <c:v>0.222690682072191</c:v>
                </c:pt>
                <c:pt idx="4">
                  <c:v>0.23689726578701301</c:v>
                </c:pt>
                <c:pt idx="5">
                  <c:v>0.25196940982030602</c:v>
                </c:pt>
                <c:pt idx="6">
                  <c:v>0.26802440588732401</c:v>
                </c:pt>
                <c:pt idx="7">
                  <c:v>0.28501540396695102</c:v>
                </c:pt>
                <c:pt idx="8">
                  <c:v>0.30331088734103101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BB8E-4811-9ACE-15A22C66841F}"/>
            </c:ext>
          </c:extLst>
        </c:ser>
        <c:ser>
          <c:idx val="8"/>
          <c:order val="8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Brain!$D$9:$L$9</c:f>
              <c:numCache>
                <c:formatCode>General</c:formatCode>
                <c:ptCount val="9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</c:numCache>
            </c:numRef>
          </c:xVal>
          <c:yVal>
            <c:numRef>
              <c:f>Brain!$Q$14:$Y$14</c:f>
              <c:numCache>
                <c:formatCode>General</c:formatCode>
                <c:ptCount val="9"/>
                <c:pt idx="0">
                  <c:v>0.19740999438312501</c:v>
                </c:pt>
                <c:pt idx="1">
                  <c:v>0.210089736607081</c:v>
                </c:pt>
                <c:pt idx="2">
                  <c:v>0.22358090089254401</c:v>
                </c:pt>
                <c:pt idx="3">
                  <c:v>0.237931186141393</c:v>
                </c:pt>
                <c:pt idx="4">
                  <c:v>0.25319933092101998</c:v>
                </c:pt>
                <c:pt idx="5">
                  <c:v>0.269403420196135</c:v>
                </c:pt>
                <c:pt idx="6">
                  <c:v>0.286670253192923</c:v>
                </c:pt>
                <c:pt idx="7">
                  <c:v>0.30495016061330499</c:v>
                </c:pt>
                <c:pt idx="8">
                  <c:v>0.32464045381407602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A34-4689-832A-1FFF6BCB61DA}"/>
            </c:ext>
          </c:extLst>
        </c:ser>
        <c:ser>
          <c:idx val="9"/>
          <c:order val="9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Brain!$D$9:$L$9</c:f>
              <c:numCache>
                <c:formatCode>General</c:formatCode>
                <c:ptCount val="9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</c:numCache>
            </c:numRef>
          </c:xVal>
          <c:yVal>
            <c:numRef>
              <c:f>Brain!$Q$15:$Y$15</c:f>
              <c:numCache>
                <c:formatCode>General</c:formatCode>
                <c:ptCount val="9"/>
                <c:pt idx="0">
                  <c:v>0.209845264853118</c:v>
                </c:pt>
                <c:pt idx="1">
                  <c:v>0.223298512905858</c:v>
                </c:pt>
                <c:pt idx="2">
                  <c:v>0.23761106624258399</c:v>
                </c:pt>
                <c:pt idx="3">
                  <c:v>0.25283332852066598</c:v>
                </c:pt>
                <c:pt idx="4">
                  <c:v>0.26902739554046901</c:v>
                </c:pt>
                <c:pt idx="5">
                  <c:v>0.286212230138711</c:v>
                </c:pt>
                <c:pt idx="6">
                  <c:v>0.30452206852179903</c:v>
                </c:pt>
                <c:pt idx="7">
                  <c:v>0.32390399742132697</c:v>
                </c:pt>
                <c:pt idx="8">
                  <c:v>0.34477898300882498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A34-4689-832A-1FFF6BCB61DA}"/>
            </c:ext>
          </c:extLst>
        </c:ser>
        <c:ser>
          <c:idx val="10"/>
          <c:order val="10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Brain!$D$9:$L$9</c:f>
              <c:numCache>
                <c:formatCode>General</c:formatCode>
                <c:ptCount val="9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</c:numCache>
            </c:numRef>
          </c:xVal>
          <c:yVal>
            <c:numRef>
              <c:f>Brain!$Q$17:$Y$17</c:f>
              <c:numCache>
                <c:formatCode>General</c:formatCode>
                <c:ptCount val="9"/>
                <c:pt idx="0">
                  <c:v>0.23405489199370599</c:v>
                </c:pt>
                <c:pt idx="1">
                  <c:v>0.24932605118819701</c:v>
                </c:pt>
                <c:pt idx="2">
                  <c:v>0.26558997011347901</c:v>
                </c:pt>
                <c:pt idx="3">
                  <c:v>0.28290608053918498</c:v>
                </c:pt>
                <c:pt idx="4">
                  <c:v>0.301347314738733</c:v>
                </c:pt>
                <c:pt idx="5">
                  <c:v>0.32093764008437098</c:v>
                </c:pt>
                <c:pt idx="6">
                  <c:v>0.34183266014449398</c:v>
                </c:pt>
                <c:pt idx="7">
                  <c:v>0.36397463882266801</c:v>
                </c:pt>
                <c:pt idx="8">
                  <c:v>0.38784772213608998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A34-4689-832A-1FFF6BCB61DA}"/>
            </c:ext>
          </c:extLst>
        </c:ser>
        <c:ser>
          <c:idx val="11"/>
          <c:order val="11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Brain!$D$9:$L$9</c:f>
              <c:numCache>
                <c:formatCode>General</c:formatCode>
                <c:ptCount val="9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</c:numCache>
            </c:numRef>
          </c:xVal>
          <c:yVal>
            <c:numRef>
              <c:f>Brain!$Q$16:$Y$16</c:f>
              <c:numCache>
                <c:formatCode>General</c:formatCode>
                <c:ptCount val="9"/>
                <c:pt idx="0">
                  <c:v>0.22040192717785101</c:v>
                </c:pt>
                <c:pt idx="1">
                  <c:v>0.23478433939949001</c:v>
                </c:pt>
                <c:pt idx="2">
                  <c:v>0.25010186904410697</c:v>
                </c:pt>
                <c:pt idx="3">
                  <c:v>0.26641050638395303</c:v>
                </c:pt>
                <c:pt idx="4">
                  <c:v>0.28377895829206301</c:v>
                </c:pt>
                <c:pt idx="5">
                  <c:v>0.30222981639020502</c:v>
                </c:pt>
                <c:pt idx="6">
                  <c:v>0.32190965368958102</c:v>
                </c:pt>
                <c:pt idx="7">
                  <c:v>0.342764112476446</c:v>
                </c:pt>
                <c:pt idx="8">
                  <c:v>0.36524921165163299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A34-4689-832A-1FFF6BCB6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263535"/>
        <c:axId val="1187263951"/>
      </c:scatterChart>
      <c:valAx>
        <c:axId val="1187263535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 sz="120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87263951"/>
        <c:crossesAt val="0"/>
        <c:crossBetween val="midCat"/>
      </c:valAx>
      <c:valAx>
        <c:axId val="118726395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 sz="120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Storage </a:t>
                </a:r>
                <a:r>
                  <a:rPr lang="en-IN" sz="1200" b="1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m</a:t>
                </a:r>
                <a:r>
                  <a:rPr lang="en-IN" sz="120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odulus (kPa)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87263535"/>
        <c:crossesAt val="0.1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0.1 N force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Brain!$D$19:$L$19</c:f>
              <c:numCache>
                <c:formatCode>General</c:formatCode>
                <c:ptCount val="9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</c:numCache>
            </c:numRef>
          </c:xVal>
          <c:yVal>
            <c:numRef>
              <c:f>Brain!$D$22:$L$22</c:f>
              <c:numCache>
                <c:formatCode>General</c:formatCode>
                <c:ptCount val="9"/>
                <c:pt idx="0">
                  <c:v>4.6398500000000002E-2</c:v>
                </c:pt>
                <c:pt idx="1">
                  <c:v>4.8089749999999994E-2</c:v>
                </c:pt>
                <c:pt idx="2">
                  <c:v>5.0943500000000003E-2</c:v>
                </c:pt>
                <c:pt idx="3">
                  <c:v>5.5176249999999996E-2</c:v>
                </c:pt>
                <c:pt idx="4">
                  <c:v>6.0630250000000004E-2</c:v>
                </c:pt>
                <c:pt idx="5">
                  <c:v>6.7527749999999997E-2</c:v>
                </c:pt>
                <c:pt idx="6">
                  <c:v>7.6146749999999999E-2</c:v>
                </c:pt>
                <c:pt idx="7">
                  <c:v>8.7038250000000011E-2</c:v>
                </c:pt>
                <c:pt idx="8">
                  <c:v>0.10092025000000002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64-4B52-8108-56A57A0E4204}"/>
            </c:ext>
          </c:extLst>
        </c:ser>
        <c:ser>
          <c:idx val="1"/>
          <c:order val="1"/>
          <c:tx>
            <c:v>2 %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Brain!$D$19:$L$19</c:f>
              <c:numCache>
                <c:formatCode>General</c:formatCode>
                <c:ptCount val="9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</c:numCache>
            </c:numRef>
          </c:xVal>
          <c:yVal>
            <c:numRef>
              <c:f>Brain!$D$23:$L$23</c:f>
              <c:numCache>
                <c:formatCode>General</c:formatCode>
                <c:ptCount val="9"/>
                <c:pt idx="0">
                  <c:v>4.7734250000000006E-2</c:v>
                </c:pt>
                <c:pt idx="1">
                  <c:v>5.0383749999999998E-2</c:v>
                </c:pt>
                <c:pt idx="2">
                  <c:v>5.3665999999999998E-2</c:v>
                </c:pt>
                <c:pt idx="3">
                  <c:v>5.837125E-2</c:v>
                </c:pt>
                <c:pt idx="4">
                  <c:v>6.4302000000000012E-2</c:v>
                </c:pt>
                <c:pt idx="5">
                  <c:v>7.17415E-2</c:v>
                </c:pt>
                <c:pt idx="6">
                  <c:v>8.0901250000000008E-2</c:v>
                </c:pt>
                <c:pt idx="7">
                  <c:v>9.2498999999999998E-2</c:v>
                </c:pt>
                <c:pt idx="8">
                  <c:v>0.10716825000000001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64-4B52-8108-56A57A0E4204}"/>
            </c:ext>
          </c:extLst>
        </c:ser>
        <c:ser>
          <c:idx val="2"/>
          <c:order val="2"/>
          <c:tx>
            <c:v>4%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Brain!$D$19:$L$19</c:f>
              <c:numCache>
                <c:formatCode>General</c:formatCode>
                <c:ptCount val="9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</c:numCache>
            </c:numRef>
          </c:xVal>
          <c:yVal>
            <c:numRef>
              <c:f>Brain!$D$24:$L$24</c:f>
              <c:numCache>
                <c:formatCode>General</c:formatCode>
                <c:ptCount val="9"/>
                <c:pt idx="0">
                  <c:v>5.0887499999999995E-2</c:v>
                </c:pt>
                <c:pt idx="1">
                  <c:v>5.3545249999999996E-2</c:v>
                </c:pt>
                <c:pt idx="2">
                  <c:v>5.6802999999999999E-2</c:v>
                </c:pt>
                <c:pt idx="3">
                  <c:v>6.1661250000000008E-2</c:v>
                </c:pt>
                <c:pt idx="4">
                  <c:v>6.7843000000000001E-2</c:v>
                </c:pt>
                <c:pt idx="5">
                  <c:v>7.5677500000000009E-2</c:v>
                </c:pt>
                <c:pt idx="6">
                  <c:v>8.5276249999999998E-2</c:v>
                </c:pt>
                <c:pt idx="7">
                  <c:v>9.7359749999999995E-2</c:v>
                </c:pt>
                <c:pt idx="8">
                  <c:v>0.1126525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64-4B52-8108-56A57A0E4204}"/>
            </c:ext>
          </c:extLst>
        </c:ser>
        <c:ser>
          <c:idx val="3"/>
          <c:order val="3"/>
          <c:tx>
            <c:v>6%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Brain!$D$19:$L$19</c:f>
              <c:numCache>
                <c:formatCode>General</c:formatCode>
                <c:ptCount val="9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</c:numCache>
            </c:numRef>
          </c:xVal>
          <c:yVal>
            <c:numRef>
              <c:f>Brain!$D$25:$L$25</c:f>
              <c:numCache>
                <c:formatCode>General</c:formatCode>
                <c:ptCount val="9"/>
                <c:pt idx="0">
                  <c:v>5.4193999999999992E-2</c:v>
                </c:pt>
                <c:pt idx="1">
                  <c:v>5.6829250000000005E-2</c:v>
                </c:pt>
                <c:pt idx="2">
                  <c:v>6.0100000000000001E-2</c:v>
                </c:pt>
                <c:pt idx="3">
                  <c:v>6.5117250000000002E-2</c:v>
                </c:pt>
                <c:pt idx="4">
                  <c:v>7.1582500000000007E-2</c:v>
                </c:pt>
                <c:pt idx="5">
                  <c:v>7.9703499999999997E-2</c:v>
                </c:pt>
                <c:pt idx="6">
                  <c:v>8.9731500000000006E-2</c:v>
                </c:pt>
                <c:pt idx="7">
                  <c:v>0.10235749999999999</c:v>
                </c:pt>
                <c:pt idx="8">
                  <c:v>0.11823000000000002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64-4B52-8108-56A57A0E4204}"/>
            </c:ext>
          </c:extLst>
        </c:ser>
        <c:ser>
          <c:idx val="4"/>
          <c:order val="4"/>
          <c:tx>
            <c:v>8%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Brain!$D$19:$L$19</c:f>
              <c:numCache>
                <c:formatCode>General</c:formatCode>
                <c:ptCount val="9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</c:numCache>
            </c:numRef>
          </c:xVal>
          <c:yVal>
            <c:numRef>
              <c:f>Brain!$D$26:$L$26</c:f>
              <c:numCache>
                <c:formatCode>General</c:formatCode>
                <c:ptCount val="9"/>
                <c:pt idx="0">
                  <c:v>5.5731000000000003E-2</c:v>
                </c:pt>
                <c:pt idx="1">
                  <c:v>5.9008499999999998E-2</c:v>
                </c:pt>
                <c:pt idx="2">
                  <c:v>6.2504249999999997E-2</c:v>
                </c:pt>
                <c:pt idx="3">
                  <c:v>6.7785249999999991E-2</c:v>
                </c:pt>
                <c:pt idx="4">
                  <c:v>7.4563999999999991E-2</c:v>
                </c:pt>
                <c:pt idx="5">
                  <c:v>8.3075750000000004E-2</c:v>
                </c:pt>
                <c:pt idx="6">
                  <c:v>9.3558249999999996E-2</c:v>
                </c:pt>
                <c:pt idx="7">
                  <c:v>0.10684049999999999</c:v>
                </c:pt>
                <c:pt idx="8">
                  <c:v>0.12332750000000001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64-4B52-8108-56A57A0E4204}"/>
            </c:ext>
          </c:extLst>
        </c:ser>
        <c:ser>
          <c:idx val="5"/>
          <c:order val="5"/>
          <c:tx>
            <c:v>10% strain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Brain!$D$19:$L$19</c:f>
              <c:numCache>
                <c:formatCode>General</c:formatCode>
                <c:ptCount val="9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</c:numCache>
            </c:numRef>
          </c:xVal>
          <c:yVal>
            <c:numRef>
              <c:f>Brain!$D$27:$L$27</c:f>
              <c:numCache>
                <c:formatCode>General</c:formatCode>
                <c:ptCount val="9"/>
                <c:pt idx="0">
                  <c:v>5.9423999999999991E-2</c:v>
                </c:pt>
                <c:pt idx="1">
                  <c:v>6.2612000000000001E-2</c:v>
                </c:pt>
                <c:pt idx="2">
                  <c:v>6.5990000000000007E-2</c:v>
                </c:pt>
                <c:pt idx="3">
                  <c:v>7.1379999999999999E-2</c:v>
                </c:pt>
                <c:pt idx="4">
                  <c:v>7.8371999999999997E-2</c:v>
                </c:pt>
                <c:pt idx="5">
                  <c:v>8.7217749999999997E-2</c:v>
                </c:pt>
                <c:pt idx="6">
                  <c:v>9.8134499999999986E-2</c:v>
                </c:pt>
                <c:pt idx="7">
                  <c:v>0.11193150000000002</c:v>
                </c:pt>
                <c:pt idx="8">
                  <c:v>0.12907500000000002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64-4B52-8108-56A57A0E4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856943"/>
        <c:axId val="116858607"/>
      </c:scatterChart>
      <c:scatterChart>
        <c:scatterStyle val="smoothMarker"/>
        <c:varyColors val="0"/>
        <c:ser>
          <c:idx val="6"/>
          <c:order val="6"/>
          <c:tx>
            <c:v>Fit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Brain!$D$19:$L$19</c:f>
              <c:numCache>
                <c:formatCode>General</c:formatCode>
                <c:ptCount val="9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</c:numCache>
            </c:numRef>
          </c:xVal>
          <c:yVal>
            <c:numRef>
              <c:f>Brain!$Q$22:$Y$22</c:f>
              <c:numCache>
                <c:formatCode>General</c:formatCode>
                <c:ptCount val="9"/>
                <c:pt idx="0">
                  <c:v>4.3762836930028998E-2</c:v>
                </c:pt>
                <c:pt idx="1">
                  <c:v>4.7202450844317102E-2</c:v>
                </c:pt>
                <c:pt idx="2">
                  <c:v>5.1116448936639601E-2</c:v>
                </c:pt>
                <c:pt idx="3">
                  <c:v>5.5659687275112002E-2</c:v>
                </c:pt>
                <c:pt idx="4">
                  <c:v>6.1063497880945998E-2</c:v>
                </c:pt>
                <c:pt idx="5">
                  <c:v>6.7652252082101696E-2</c:v>
                </c:pt>
                <c:pt idx="6">
                  <c:v>7.5960173234133802E-2</c:v>
                </c:pt>
                <c:pt idx="7">
                  <c:v>8.66819125184701E-2</c:v>
                </c:pt>
                <c:pt idx="8">
                  <c:v>0.101187041152665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A964-4B52-8108-56A57A0E4204}"/>
            </c:ext>
          </c:extLst>
        </c:ser>
        <c:ser>
          <c:idx val="7"/>
          <c:order val="7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Brain!$D$19:$L$19</c:f>
              <c:numCache>
                <c:formatCode>General</c:formatCode>
                <c:ptCount val="9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</c:numCache>
            </c:numRef>
          </c:xVal>
          <c:yVal>
            <c:numRef>
              <c:f>Brain!$Q$23:$Y$23</c:f>
              <c:numCache>
                <c:formatCode>General</c:formatCode>
                <c:ptCount val="9"/>
                <c:pt idx="0">
                  <c:v>4.5467721273317503E-2</c:v>
                </c:pt>
                <c:pt idx="1">
                  <c:v>4.8965469450716399E-2</c:v>
                </c:pt>
                <c:pt idx="2">
                  <c:v>5.2991352643458001E-2</c:v>
                </c:pt>
                <c:pt idx="3">
                  <c:v>5.7734439388889898E-2</c:v>
                </c:pt>
                <c:pt idx="4">
                  <c:v>6.3478689546108497E-2</c:v>
                </c:pt>
                <c:pt idx="5">
                  <c:v>7.0627195084772804E-2</c:v>
                </c:pt>
                <c:pt idx="6">
                  <c:v>7.9838297156513902E-2</c:v>
                </c:pt>
                <c:pt idx="7">
                  <c:v>9.1983295933347198E-2</c:v>
                </c:pt>
                <c:pt idx="8">
                  <c:v>0.108747018113586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A964-4B52-8108-56A57A0E4204}"/>
            </c:ext>
          </c:extLst>
        </c:ser>
        <c:ser>
          <c:idx val="8"/>
          <c:order val="8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Brain!$D$19:$L$19</c:f>
              <c:numCache>
                <c:formatCode>General</c:formatCode>
                <c:ptCount val="9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</c:numCache>
            </c:numRef>
          </c:xVal>
          <c:yVal>
            <c:numRef>
              <c:f>Brain!$Q$24:$Y$24</c:f>
              <c:numCache>
                <c:formatCode>General</c:formatCode>
                <c:ptCount val="9"/>
                <c:pt idx="0">
                  <c:v>4.8698538973988403E-2</c:v>
                </c:pt>
                <c:pt idx="1">
                  <c:v>5.2411563761627401E-2</c:v>
                </c:pt>
                <c:pt idx="2">
                  <c:v>5.6663021496070297E-2</c:v>
                </c:pt>
                <c:pt idx="3">
                  <c:v>6.1640308926991599E-2</c:v>
                </c:pt>
                <c:pt idx="4">
                  <c:v>6.7624550407874406E-2</c:v>
                </c:pt>
                <c:pt idx="5">
                  <c:v>7.5013375049050104E-2</c:v>
                </c:pt>
                <c:pt idx="6">
                  <c:v>8.4458206923180998E-2</c:v>
                </c:pt>
                <c:pt idx="7">
                  <c:v>9.6816491280887096E-2</c:v>
                </c:pt>
                <c:pt idx="8">
                  <c:v>0.11375677101481201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A964-4B52-8108-56A57A0E4204}"/>
            </c:ext>
          </c:extLst>
        </c:ser>
        <c:ser>
          <c:idx val="9"/>
          <c:order val="9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Brain!$D$19:$L$19</c:f>
              <c:numCache>
                <c:formatCode>General</c:formatCode>
                <c:ptCount val="9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</c:numCache>
            </c:numRef>
          </c:xVal>
          <c:yVal>
            <c:numRef>
              <c:f>Brain!$Q$25:$Y$25</c:f>
              <c:numCache>
                <c:formatCode>General</c:formatCode>
                <c:ptCount val="9"/>
                <c:pt idx="0">
                  <c:v>5.1620108031140401E-2</c:v>
                </c:pt>
                <c:pt idx="1">
                  <c:v>5.5528557754627103E-2</c:v>
                </c:pt>
                <c:pt idx="2">
                  <c:v>5.9994661738801497E-2</c:v>
                </c:pt>
                <c:pt idx="3">
                  <c:v>6.5210597556981595E-2</c:v>
                </c:pt>
                <c:pt idx="4">
                  <c:v>7.14645721665845E-2</c:v>
                </c:pt>
                <c:pt idx="5">
                  <c:v>7.9163702722434295E-2</c:v>
                </c:pt>
                <c:pt idx="6">
                  <c:v>8.8975800100885294E-2</c:v>
                </c:pt>
                <c:pt idx="7">
                  <c:v>0.101778081175495</c:v>
                </c:pt>
                <c:pt idx="8">
                  <c:v>0.119281721467458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A964-4B52-8108-56A57A0E4204}"/>
            </c:ext>
          </c:extLst>
        </c:ser>
        <c:ser>
          <c:idx val="10"/>
          <c:order val="10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Brain!$D$19:$L$19</c:f>
              <c:numCache>
                <c:formatCode>General</c:formatCode>
                <c:ptCount val="9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</c:numCache>
            </c:numRef>
          </c:xVal>
          <c:yVal>
            <c:numRef>
              <c:f>Brain!$Q$26:$Y$26</c:f>
              <c:numCache>
                <c:formatCode>General</c:formatCode>
                <c:ptCount val="9"/>
                <c:pt idx="0">
                  <c:v>5.5007586328508898E-2</c:v>
                </c:pt>
                <c:pt idx="1">
                  <c:v>5.9153284168911899E-2</c:v>
                </c:pt>
                <c:pt idx="2">
                  <c:v>6.3854473022781702E-2</c:v>
                </c:pt>
                <c:pt idx="3">
                  <c:v>6.9292436476740604E-2</c:v>
                </c:pt>
                <c:pt idx="4">
                  <c:v>7.57383306355814E-2</c:v>
                </c:pt>
                <c:pt idx="5">
                  <c:v>8.3572356387589794E-2</c:v>
                </c:pt>
                <c:pt idx="6">
                  <c:v>9.3421886531875595E-2</c:v>
                </c:pt>
                <c:pt idx="7">
                  <c:v>0.106101920877354</c:v>
                </c:pt>
                <c:pt idx="8">
                  <c:v>0.12322246734914601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A964-4B52-8108-56A57A0E4204}"/>
            </c:ext>
          </c:extLst>
        </c:ser>
        <c:ser>
          <c:idx val="11"/>
          <c:order val="11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Brain!$D$19:$L$19</c:f>
              <c:numCache>
                <c:formatCode>General</c:formatCode>
                <c:ptCount val="9"/>
                <c:pt idx="0">
                  <c:v>9.9999999999999992E-2</c:v>
                </c:pt>
                <c:pt idx="1">
                  <c:v>0.15143312101910827</c:v>
                </c:pt>
                <c:pt idx="2">
                  <c:v>0.22929936305732482</c:v>
                </c:pt>
                <c:pt idx="3">
                  <c:v>0.34713375796178347</c:v>
                </c:pt>
                <c:pt idx="4">
                  <c:v>0.52547770700636942</c:v>
                </c:pt>
                <c:pt idx="5">
                  <c:v>0.79458598726114649</c:v>
                </c:pt>
                <c:pt idx="6">
                  <c:v>1.2022292993630572</c:v>
                </c:pt>
                <c:pt idx="7">
                  <c:v>1.8152866242038217</c:v>
                </c:pt>
                <c:pt idx="8">
                  <c:v>2.7547770700636942</c:v>
                </c:pt>
              </c:numCache>
            </c:numRef>
          </c:xVal>
          <c:yVal>
            <c:numRef>
              <c:f>Brain!$Q$27:$Y$27</c:f>
              <c:numCache>
                <c:formatCode>General</c:formatCode>
                <c:ptCount val="9"/>
                <c:pt idx="0">
                  <c:v>5.83263597329211E-2</c:v>
                </c:pt>
                <c:pt idx="1">
                  <c:v>6.2686395541269202E-2</c:v>
                </c:pt>
                <c:pt idx="2">
                  <c:v>6.7614950728721299E-2</c:v>
                </c:pt>
                <c:pt idx="3">
                  <c:v>7.3293634758345799E-2</c:v>
                </c:pt>
                <c:pt idx="4">
                  <c:v>7.9993855537855804E-2</c:v>
                </c:pt>
                <c:pt idx="5">
                  <c:v>8.8095005113554697E-2</c:v>
                </c:pt>
                <c:pt idx="6">
                  <c:v>9.8224848183566901E-2</c:v>
                </c:pt>
                <c:pt idx="7">
                  <c:v>0.111195034375539</c:v>
                </c:pt>
                <c:pt idx="8">
                  <c:v>0.12861784198290699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A964-4B52-8108-56A57A0E4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856943"/>
        <c:axId val="116858607"/>
      </c:scatterChart>
      <c:valAx>
        <c:axId val="116856943"/>
        <c:scaling>
          <c:logBase val="10"/>
          <c:orientation val="minMax"/>
          <c:max val="3.0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20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6858607"/>
        <c:crosses val="autoZero"/>
        <c:crossBetween val="midCat"/>
      </c:valAx>
      <c:valAx>
        <c:axId val="11685860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20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Loss modulus (kPa)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6856943"/>
        <c:crossesAt val="0.1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v>Heart Storage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'Strain Sweep'!$C$2:$AA$2</c:f>
              <c:numCache>
                <c:formatCode>General</c:formatCode>
                <c:ptCount val="25"/>
                <c:pt idx="0">
                  <c:v>0.01</c:v>
                </c:pt>
                <c:pt idx="1">
                  <c:v>1.3300000000000001E-2</c:v>
                </c:pt>
                <c:pt idx="2">
                  <c:v>1.78E-2</c:v>
                </c:pt>
                <c:pt idx="3">
                  <c:v>2.3699999999999999E-2</c:v>
                </c:pt>
                <c:pt idx="4">
                  <c:v>3.1599999999999996E-2</c:v>
                </c:pt>
                <c:pt idx="5">
                  <c:v>4.2200000000000001E-2</c:v>
                </c:pt>
                <c:pt idx="6">
                  <c:v>5.62E-2</c:v>
                </c:pt>
                <c:pt idx="7">
                  <c:v>7.4999999999999997E-2</c:v>
                </c:pt>
                <c:pt idx="8">
                  <c:v>0.1</c:v>
                </c:pt>
                <c:pt idx="9">
                  <c:v>0.13300000000000001</c:v>
                </c:pt>
                <c:pt idx="10">
                  <c:v>0.17799999999999999</c:v>
                </c:pt>
                <c:pt idx="11">
                  <c:v>0.23700000000000002</c:v>
                </c:pt>
                <c:pt idx="12">
                  <c:v>0.316</c:v>
                </c:pt>
                <c:pt idx="13">
                  <c:v>0.42199999999999999</c:v>
                </c:pt>
                <c:pt idx="14">
                  <c:v>0.56200000000000006</c:v>
                </c:pt>
                <c:pt idx="15">
                  <c:v>0.75</c:v>
                </c:pt>
                <c:pt idx="16">
                  <c:v>1</c:v>
                </c:pt>
                <c:pt idx="17">
                  <c:v>1.3299999999999998</c:v>
                </c:pt>
                <c:pt idx="18">
                  <c:v>1.78</c:v>
                </c:pt>
                <c:pt idx="19">
                  <c:v>2.37</c:v>
                </c:pt>
                <c:pt idx="20">
                  <c:v>3.16</c:v>
                </c:pt>
                <c:pt idx="21">
                  <c:v>4.22</c:v>
                </c:pt>
                <c:pt idx="22">
                  <c:v>5.62</c:v>
                </c:pt>
                <c:pt idx="23">
                  <c:v>7.5</c:v>
                </c:pt>
                <c:pt idx="24">
                  <c:v>10</c:v>
                </c:pt>
              </c:numCache>
            </c:numRef>
          </c:xVal>
          <c:yVal>
            <c:numRef>
              <c:f>'Strain Sweep'!$C$4:$AA$4</c:f>
              <c:numCache>
                <c:formatCode>General</c:formatCode>
                <c:ptCount val="25"/>
                <c:pt idx="0">
                  <c:v>1.658425</c:v>
                </c:pt>
                <c:pt idx="1">
                  <c:v>1.7000499999999998</c:v>
                </c:pt>
                <c:pt idx="2">
                  <c:v>1.7384250000000001</c:v>
                </c:pt>
                <c:pt idx="3">
                  <c:v>1.7665500000000001</c:v>
                </c:pt>
                <c:pt idx="4">
                  <c:v>1.79305</c:v>
                </c:pt>
                <c:pt idx="5">
                  <c:v>1.8167500000000001</c:v>
                </c:pt>
                <c:pt idx="6">
                  <c:v>1.8371999999999999</c:v>
                </c:pt>
                <c:pt idx="7">
                  <c:v>1.8545749999999999</c:v>
                </c:pt>
                <c:pt idx="8">
                  <c:v>1.8678750000000002</c:v>
                </c:pt>
                <c:pt idx="9">
                  <c:v>1.8770500000000001</c:v>
                </c:pt>
                <c:pt idx="10">
                  <c:v>1.8812500000000001</c:v>
                </c:pt>
                <c:pt idx="11">
                  <c:v>1.880625</c:v>
                </c:pt>
                <c:pt idx="12">
                  <c:v>1.874725</c:v>
                </c:pt>
                <c:pt idx="13">
                  <c:v>1.8617249999999999</c:v>
                </c:pt>
                <c:pt idx="14">
                  <c:v>1.8410499999999999</c:v>
                </c:pt>
                <c:pt idx="15">
                  <c:v>1.8121</c:v>
                </c:pt>
                <c:pt idx="16">
                  <c:v>1.7712750000000002</c:v>
                </c:pt>
                <c:pt idx="17">
                  <c:v>1.7201249999999999</c:v>
                </c:pt>
                <c:pt idx="18">
                  <c:v>1.6574</c:v>
                </c:pt>
                <c:pt idx="19">
                  <c:v>1.5849</c:v>
                </c:pt>
                <c:pt idx="20">
                  <c:v>1.500775</c:v>
                </c:pt>
                <c:pt idx="21">
                  <c:v>1.409475</c:v>
                </c:pt>
                <c:pt idx="22">
                  <c:v>1.3129</c:v>
                </c:pt>
                <c:pt idx="23">
                  <c:v>1.2166650000000001</c:v>
                </c:pt>
                <c:pt idx="24">
                  <c:v>1.1214025000000001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EAA-4F77-8F2B-43388D684BA3}"/>
            </c:ext>
          </c:extLst>
        </c:ser>
        <c:ser>
          <c:idx val="3"/>
          <c:order val="1"/>
          <c:tx>
            <c:v>Kidney Storage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'Strain Sweep'!$C$2:$AA$2</c:f>
              <c:numCache>
                <c:formatCode>General</c:formatCode>
                <c:ptCount val="25"/>
                <c:pt idx="0">
                  <c:v>0.01</c:v>
                </c:pt>
                <c:pt idx="1">
                  <c:v>1.3300000000000001E-2</c:v>
                </c:pt>
                <c:pt idx="2">
                  <c:v>1.78E-2</c:v>
                </c:pt>
                <c:pt idx="3">
                  <c:v>2.3699999999999999E-2</c:v>
                </c:pt>
                <c:pt idx="4">
                  <c:v>3.1599999999999996E-2</c:v>
                </c:pt>
                <c:pt idx="5">
                  <c:v>4.2200000000000001E-2</c:v>
                </c:pt>
                <c:pt idx="6">
                  <c:v>5.62E-2</c:v>
                </c:pt>
                <c:pt idx="7">
                  <c:v>7.4999999999999997E-2</c:v>
                </c:pt>
                <c:pt idx="8">
                  <c:v>0.1</c:v>
                </c:pt>
                <c:pt idx="9">
                  <c:v>0.13300000000000001</c:v>
                </c:pt>
                <c:pt idx="10">
                  <c:v>0.17799999999999999</c:v>
                </c:pt>
                <c:pt idx="11">
                  <c:v>0.23700000000000002</c:v>
                </c:pt>
                <c:pt idx="12">
                  <c:v>0.316</c:v>
                </c:pt>
                <c:pt idx="13">
                  <c:v>0.42199999999999999</c:v>
                </c:pt>
                <c:pt idx="14">
                  <c:v>0.56200000000000006</c:v>
                </c:pt>
                <c:pt idx="15">
                  <c:v>0.75</c:v>
                </c:pt>
                <c:pt idx="16">
                  <c:v>1</c:v>
                </c:pt>
                <c:pt idx="17">
                  <c:v>1.3299999999999998</c:v>
                </c:pt>
                <c:pt idx="18">
                  <c:v>1.78</c:v>
                </c:pt>
                <c:pt idx="19">
                  <c:v>2.37</c:v>
                </c:pt>
                <c:pt idx="20">
                  <c:v>3.16</c:v>
                </c:pt>
                <c:pt idx="21">
                  <c:v>4.22</c:v>
                </c:pt>
                <c:pt idx="22">
                  <c:v>5.62</c:v>
                </c:pt>
                <c:pt idx="23">
                  <c:v>7.5</c:v>
                </c:pt>
                <c:pt idx="24">
                  <c:v>10</c:v>
                </c:pt>
              </c:numCache>
            </c:numRef>
          </c:xVal>
          <c:yVal>
            <c:numRef>
              <c:f>'Strain Sweep'!$C$6:$AA$6</c:f>
              <c:numCache>
                <c:formatCode>General</c:formatCode>
                <c:ptCount val="25"/>
                <c:pt idx="0">
                  <c:v>0.48493399999999998</c:v>
                </c:pt>
                <c:pt idx="1">
                  <c:v>0.48783799999999999</c:v>
                </c:pt>
                <c:pt idx="2">
                  <c:v>0.49094000000000004</c:v>
                </c:pt>
                <c:pt idx="3">
                  <c:v>0.49040999999999996</c:v>
                </c:pt>
                <c:pt idx="4">
                  <c:v>0.489952</c:v>
                </c:pt>
                <c:pt idx="5">
                  <c:v>0.49012</c:v>
                </c:pt>
                <c:pt idx="6">
                  <c:v>0.48944600000000005</c:v>
                </c:pt>
                <c:pt idx="7">
                  <c:v>0.48909000000000002</c:v>
                </c:pt>
                <c:pt idx="8">
                  <c:v>0.489062</c:v>
                </c:pt>
                <c:pt idx="9">
                  <c:v>0.48837999999999998</c:v>
                </c:pt>
                <c:pt idx="10">
                  <c:v>0.48766600000000004</c:v>
                </c:pt>
                <c:pt idx="11">
                  <c:v>0.486294</c:v>
                </c:pt>
                <c:pt idx="12">
                  <c:v>0.48462000000000005</c:v>
                </c:pt>
                <c:pt idx="13">
                  <c:v>0.48246200000000006</c:v>
                </c:pt>
                <c:pt idx="14">
                  <c:v>0.47931200000000002</c:v>
                </c:pt>
                <c:pt idx="15">
                  <c:v>0.47510000000000002</c:v>
                </c:pt>
                <c:pt idx="16">
                  <c:v>0.46973599999999999</c:v>
                </c:pt>
                <c:pt idx="17">
                  <c:v>0.46282200000000007</c:v>
                </c:pt>
                <c:pt idx="18">
                  <c:v>0.45412200000000003</c:v>
                </c:pt>
                <c:pt idx="19">
                  <c:v>0.44325200000000003</c:v>
                </c:pt>
                <c:pt idx="20">
                  <c:v>0.43038199999999999</c:v>
                </c:pt>
                <c:pt idx="21">
                  <c:v>0.41542600000000007</c:v>
                </c:pt>
                <c:pt idx="22">
                  <c:v>0.398536</c:v>
                </c:pt>
                <c:pt idx="23">
                  <c:v>0.38134000000000001</c:v>
                </c:pt>
                <c:pt idx="24">
                  <c:v>0.364896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EAA-4F77-8F2B-43388D684BA3}"/>
            </c:ext>
          </c:extLst>
        </c:ser>
        <c:ser>
          <c:idx val="2"/>
          <c:order val="2"/>
          <c:tx>
            <c:v>Liver Storage</c:v>
          </c:tx>
          <c:spPr>
            <a:ln w="19050" cap="rnd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'Strain Sweep'!$C$2:$AA$2</c:f>
              <c:numCache>
                <c:formatCode>General</c:formatCode>
                <c:ptCount val="25"/>
                <c:pt idx="0">
                  <c:v>0.01</c:v>
                </c:pt>
                <c:pt idx="1">
                  <c:v>1.3300000000000001E-2</c:v>
                </c:pt>
                <c:pt idx="2">
                  <c:v>1.78E-2</c:v>
                </c:pt>
                <c:pt idx="3">
                  <c:v>2.3699999999999999E-2</c:v>
                </c:pt>
                <c:pt idx="4">
                  <c:v>3.1599999999999996E-2</c:v>
                </c:pt>
                <c:pt idx="5">
                  <c:v>4.2200000000000001E-2</c:v>
                </c:pt>
                <c:pt idx="6">
                  <c:v>5.62E-2</c:v>
                </c:pt>
                <c:pt idx="7">
                  <c:v>7.4999999999999997E-2</c:v>
                </c:pt>
                <c:pt idx="8">
                  <c:v>0.1</c:v>
                </c:pt>
                <c:pt idx="9">
                  <c:v>0.13300000000000001</c:v>
                </c:pt>
                <c:pt idx="10">
                  <c:v>0.17799999999999999</c:v>
                </c:pt>
                <c:pt idx="11">
                  <c:v>0.23700000000000002</c:v>
                </c:pt>
                <c:pt idx="12">
                  <c:v>0.316</c:v>
                </c:pt>
                <c:pt idx="13">
                  <c:v>0.42199999999999999</c:v>
                </c:pt>
                <c:pt idx="14">
                  <c:v>0.56200000000000006</c:v>
                </c:pt>
                <c:pt idx="15">
                  <c:v>0.75</c:v>
                </c:pt>
                <c:pt idx="16">
                  <c:v>1</c:v>
                </c:pt>
                <c:pt idx="17">
                  <c:v>1.3299999999999998</c:v>
                </c:pt>
                <c:pt idx="18">
                  <c:v>1.78</c:v>
                </c:pt>
                <c:pt idx="19">
                  <c:v>2.37</c:v>
                </c:pt>
                <c:pt idx="20">
                  <c:v>3.16</c:v>
                </c:pt>
                <c:pt idx="21">
                  <c:v>4.22</c:v>
                </c:pt>
                <c:pt idx="22">
                  <c:v>5.62</c:v>
                </c:pt>
                <c:pt idx="23">
                  <c:v>7.5</c:v>
                </c:pt>
                <c:pt idx="24">
                  <c:v>10</c:v>
                </c:pt>
              </c:numCache>
            </c:numRef>
          </c:xVal>
          <c:yVal>
            <c:numRef>
              <c:f>'Strain Sweep'!$C$7:$AA$7</c:f>
              <c:numCache>
                <c:formatCode>General</c:formatCode>
                <c:ptCount val="25"/>
                <c:pt idx="0">
                  <c:v>0.27668499999999996</c:v>
                </c:pt>
                <c:pt idx="1">
                  <c:v>0.28282249999999998</c:v>
                </c:pt>
                <c:pt idx="2">
                  <c:v>0.28617750000000003</c:v>
                </c:pt>
                <c:pt idx="3">
                  <c:v>0.288165</c:v>
                </c:pt>
                <c:pt idx="4">
                  <c:v>0.29036499999999998</c:v>
                </c:pt>
                <c:pt idx="5">
                  <c:v>0.29163</c:v>
                </c:pt>
                <c:pt idx="6">
                  <c:v>0.29234250000000001</c:v>
                </c:pt>
                <c:pt idx="7">
                  <c:v>0.29304750000000002</c:v>
                </c:pt>
                <c:pt idx="8">
                  <c:v>0.29316249999999999</c:v>
                </c:pt>
                <c:pt idx="9">
                  <c:v>0.29283499999999996</c:v>
                </c:pt>
                <c:pt idx="10">
                  <c:v>0.2924175</c:v>
                </c:pt>
                <c:pt idx="11">
                  <c:v>0.29159499999999999</c:v>
                </c:pt>
                <c:pt idx="12">
                  <c:v>0.28983500000000001</c:v>
                </c:pt>
                <c:pt idx="13">
                  <c:v>0.28753999999999996</c:v>
                </c:pt>
                <c:pt idx="14">
                  <c:v>0.28430250000000001</c:v>
                </c:pt>
                <c:pt idx="15">
                  <c:v>0.28009999999999996</c:v>
                </c:pt>
                <c:pt idx="16">
                  <c:v>0.27480749999999998</c:v>
                </c:pt>
                <c:pt idx="17">
                  <c:v>0.2683875</c:v>
                </c:pt>
                <c:pt idx="18">
                  <c:v>0.2607025</c:v>
                </c:pt>
                <c:pt idx="19">
                  <c:v>0.25177500000000003</c:v>
                </c:pt>
                <c:pt idx="20">
                  <c:v>0.2413825</c:v>
                </c:pt>
                <c:pt idx="21">
                  <c:v>0.23004749999999996</c:v>
                </c:pt>
                <c:pt idx="22">
                  <c:v>0.21840999999999999</c:v>
                </c:pt>
                <c:pt idx="23">
                  <c:v>0.20590249999999999</c:v>
                </c:pt>
                <c:pt idx="24">
                  <c:v>0.1938125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EAA-4F77-8F2B-43388D684BA3}"/>
            </c:ext>
          </c:extLst>
        </c:ser>
        <c:ser>
          <c:idx val="0"/>
          <c:order val="3"/>
          <c:tx>
            <c:v>Brain Storage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'Strain Sweep'!$C$2:$AA$2</c:f>
              <c:numCache>
                <c:formatCode>General</c:formatCode>
                <c:ptCount val="25"/>
                <c:pt idx="0">
                  <c:v>0.01</c:v>
                </c:pt>
                <c:pt idx="1">
                  <c:v>1.3300000000000001E-2</c:v>
                </c:pt>
                <c:pt idx="2">
                  <c:v>1.78E-2</c:v>
                </c:pt>
                <c:pt idx="3">
                  <c:v>2.3699999999999999E-2</c:v>
                </c:pt>
                <c:pt idx="4">
                  <c:v>3.1599999999999996E-2</c:v>
                </c:pt>
                <c:pt idx="5">
                  <c:v>4.2200000000000001E-2</c:v>
                </c:pt>
                <c:pt idx="6">
                  <c:v>5.62E-2</c:v>
                </c:pt>
                <c:pt idx="7">
                  <c:v>7.4999999999999997E-2</c:v>
                </c:pt>
                <c:pt idx="8">
                  <c:v>0.1</c:v>
                </c:pt>
                <c:pt idx="9">
                  <c:v>0.13300000000000001</c:v>
                </c:pt>
                <c:pt idx="10">
                  <c:v>0.17799999999999999</c:v>
                </c:pt>
                <c:pt idx="11">
                  <c:v>0.23700000000000002</c:v>
                </c:pt>
                <c:pt idx="12">
                  <c:v>0.316</c:v>
                </c:pt>
                <c:pt idx="13">
                  <c:v>0.42199999999999999</c:v>
                </c:pt>
                <c:pt idx="14">
                  <c:v>0.56200000000000006</c:v>
                </c:pt>
                <c:pt idx="15">
                  <c:v>0.75</c:v>
                </c:pt>
                <c:pt idx="16">
                  <c:v>1</c:v>
                </c:pt>
                <c:pt idx="17">
                  <c:v>1.3299999999999998</c:v>
                </c:pt>
                <c:pt idx="18">
                  <c:v>1.78</c:v>
                </c:pt>
                <c:pt idx="19">
                  <c:v>2.37</c:v>
                </c:pt>
                <c:pt idx="20">
                  <c:v>3.16</c:v>
                </c:pt>
                <c:pt idx="21">
                  <c:v>4.22</c:v>
                </c:pt>
                <c:pt idx="22">
                  <c:v>5.62</c:v>
                </c:pt>
                <c:pt idx="23">
                  <c:v>7.5</c:v>
                </c:pt>
                <c:pt idx="24">
                  <c:v>10</c:v>
                </c:pt>
              </c:numCache>
            </c:numRef>
          </c:xVal>
          <c:yVal>
            <c:numRef>
              <c:f>'Strain Sweep'!$C$5:$AA$5</c:f>
              <c:numCache>
                <c:formatCode>General</c:formatCode>
                <c:ptCount val="25"/>
                <c:pt idx="0">
                  <c:v>0.15989</c:v>
                </c:pt>
                <c:pt idx="1">
                  <c:v>0.16144749999999999</c:v>
                </c:pt>
                <c:pt idx="2">
                  <c:v>0.16112000000000001</c:v>
                </c:pt>
                <c:pt idx="3">
                  <c:v>0.16129749999999998</c:v>
                </c:pt>
                <c:pt idx="4">
                  <c:v>0.16183</c:v>
                </c:pt>
                <c:pt idx="5">
                  <c:v>0.16222999999999999</c:v>
                </c:pt>
                <c:pt idx="6">
                  <c:v>0.1627325</c:v>
                </c:pt>
                <c:pt idx="7">
                  <c:v>0.163135</c:v>
                </c:pt>
                <c:pt idx="8">
                  <c:v>0.16371000000000002</c:v>
                </c:pt>
                <c:pt idx="9">
                  <c:v>0.16425499999999998</c:v>
                </c:pt>
                <c:pt idx="10">
                  <c:v>0.1645925</c:v>
                </c:pt>
                <c:pt idx="11">
                  <c:v>0.16474000000000003</c:v>
                </c:pt>
                <c:pt idx="12">
                  <c:v>0.16516500000000001</c:v>
                </c:pt>
                <c:pt idx="13">
                  <c:v>0.165265</c:v>
                </c:pt>
                <c:pt idx="14">
                  <c:v>0.1651975</c:v>
                </c:pt>
                <c:pt idx="15">
                  <c:v>0.1649275</c:v>
                </c:pt>
                <c:pt idx="16">
                  <c:v>0.16432249999999998</c:v>
                </c:pt>
                <c:pt idx="17">
                  <c:v>0.16338750000000002</c:v>
                </c:pt>
                <c:pt idx="18">
                  <c:v>0.1618425</c:v>
                </c:pt>
                <c:pt idx="19">
                  <c:v>0.15945999999999999</c:v>
                </c:pt>
                <c:pt idx="20">
                  <c:v>0.15583250000000001</c:v>
                </c:pt>
                <c:pt idx="21">
                  <c:v>0.15073250000000002</c:v>
                </c:pt>
                <c:pt idx="22">
                  <c:v>0.14396999999999999</c:v>
                </c:pt>
                <c:pt idx="23">
                  <c:v>0.13366500000000001</c:v>
                </c:pt>
                <c:pt idx="24">
                  <c:v>0.1200625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EAA-4F77-8F2B-43388D684BA3}"/>
            </c:ext>
          </c:extLst>
        </c:ser>
        <c:ser>
          <c:idx val="4"/>
          <c:order val="4"/>
          <c:tx>
            <c:v>Heart Loss</c:v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'Strain Sweep'!$C$2:$AA$2</c:f>
              <c:numCache>
                <c:formatCode>General</c:formatCode>
                <c:ptCount val="25"/>
                <c:pt idx="0">
                  <c:v>0.01</c:v>
                </c:pt>
                <c:pt idx="1">
                  <c:v>1.3300000000000001E-2</c:v>
                </c:pt>
                <c:pt idx="2">
                  <c:v>1.78E-2</c:v>
                </c:pt>
                <c:pt idx="3">
                  <c:v>2.3699999999999999E-2</c:v>
                </c:pt>
                <c:pt idx="4">
                  <c:v>3.1599999999999996E-2</c:v>
                </c:pt>
                <c:pt idx="5">
                  <c:v>4.2200000000000001E-2</c:v>
                </c:pt>
                <c:pt idx="6">
                  <c:v>5.62E-2</c:v>
                </c:pt>
                <c:pt idx="7">
                  <c:v>7.4999999999999997E-2</c:v>
                </c:pt>
                <c:pt idx="8">
                  <c:v>0.1</c:v>
                </c:pt>
                <c:pt idx="9">
                  <c:v>0.13300000000000001</c:v>
                </c:pt>
                <c:pt idx="10">
                  <c:v>0.17799999999999999</c:v>
                </c:pt>
                <c:pt idx="11">
                  <c:v>0.23700000000000002</c:v>
                </c:pt>
                <c:pt idx="12">
                  <c:v>0.316</c:v>
                </c:pt>
                <c:pt idx="13">
                  <c:v>0.42199999999999999</c:v>
                </c:pt>
                <c:pt idx="14">
                  <c:v>0.56200000000000006</c:v>
                </c:pt>
                <c:pt idx="15">
                  <c:v>0.75</c:v>
                </c:pt>
                <c:pt idx="16">
                  <c:v>1</c:v>
                </c:pt>
                <c:pt idx="17">
                  <c:v>1.3299999999999998</c:v>
                </c:pt>
                <c:pt idx="18">
                  <c:v>1.78</c:v>
                </c:pt>
                <c:pt idx="19">
                  <c:v>2.37</c:v>
                </c:pt>
                <c:pt idx="20">
                  <c:v>3.16</c:v>
                </c:pt>
                <c:pt idx="21">
                  <c:v>4.22</c:v>
                </c:pt>
                <c:pt idx="22">
                  <c:v>5.62</c:v>
                </c:pt>
                <c:pt idx="23">
                  <c:v>7.5</c:v>
                </c:pt>
                <c:pt idx="24">
                  <c:v>10</c:v>
                </c:pt>
              </c:numCache>
            </c:numRef>
          </c:xVal>
          <c:yVal>
            <c:numRef>
              <c:f>'Strain Sweep'!$AD$4:$BB$4</c:f>
              <c:numCache>
                <c:formatCode>General</c:formatCode>
                <c:ptCount val="25"/>
                <c:pt idx="0">
                  <c:v>0.34728250000000005</c:v>
                </c:pt>
                <c:pt idx="1">
                  <c:v>0.34913749999999999</c:v>
                </c:pt>
                <c:pt idx="2">
                  <c:v>0.35130249999999996</c:v>
                </c:pt>
                <c:pt idx="3">
                  <c:v>0.35336750000000006</c:v>
                </c:pt>
                <c:pt idx="4">
                  <c:v>0.35494249999999999</c:v>
                </c:pt>
                <c:pt idx="5">
                  <c:v>0.35675999999999997</c:v>
                </c:pt>
                <c:pt idx="6">
                  <c:v>0.35912750000000004</c:v>
                </c:pt>
                <c:pt idx="7">
                  <c:v>0.36138499999999996</c:v>
                </c:pt>
                <c:pt idx="8">
                  <c:v>0.3630275</c:v>
                </c:pt>
                <c:pt idx="9">
                  <c:v>0.36496499999999998</c:v>
                </c:pt>
                <c:pt idx="10">
                  <c:v>0.36646250000000002</c:v>
                </c:pt>
                <c:pt idx="11">
                  <c:v>0.36763000000000001</c:v>
                </c:pt>
                <c:pt idx="12">
                  <c:v>0.36880000000000002</c:v>
                </c:pt>
                <c:pt idx="13">
                  <c:v>0.36942999999999998</c:v>
                </c:pt>
                <c:pt idx="14">
                  <c:v>0.369585</c:v>
                </c:pt>
                <c:pt idx="15">
                  <c:v>0.36900250000000001</c:v>
                </c:pt>
                <c:pt idx="16">
                  <c:v>0.36735499999999999</c:v>
                </c:pt>
                <c:pt idx="17">
                  <c:v>0.36454499999999995</c:v>
                </c:pt>
                <c:pt idx="18">
                  <c:v>0.36042249999999998</c:v>
                </c:pt>
                <c:pt idx="19">
                  <c:v>0.35459249999999998</c:v>
                </c:pt>
                <c:pt idx="20">
                  <c:v>0.34685500000000002</c:v>
                </c:pt>
                <c:pt idx="21">
                  <c:v>0.33724499999999996</c:v>
                </c:pt>
                <c:pt idx="22">
                  <c:v>0.32565250000000001</c:v>
                </c:pt>
                <c:pt idx="23">
                  <c:v>0.31273499999999999</c:v>
                </c:pt>
                <c:pt idx="24">
                  <c:v>0.2999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FEAA-4F77-8F2B-43388D684BA3}"/>
            </c:ext>
          </c:extLst>
        </c:ser>
        <c:ser>
          <c:idx val="6"/>
          <c:order val="5"/>
          <c:tx>
            <c:v>Kidney Loss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'Strain Sweep'!$C$2:$AA$2</c:f>
              <c:numCache>
                <c:formatCode>General</c:formatCode>
                <c:ptCount val="25"/>
                <c:pt idx="0">
                  <c:v>0.01</c:v>
                </c:pt>
                <c:pt idx="1">
                  <c:v>1.3300000000000001E-2</c:v>
                </c:pt>
                <c:pt idx="2">
                  <c:v>1.78E-2</c:v>
                </c:pt>
                <c:pt idx="3">
                  <c:v>2.3699999999999999E-2</c:v>
                </c:pt>
                <c:pt idx="4">
                  <c:v>3.1599999999999996E-2</c:v>
                </c:pt>
                <c:pt idx="5">
                  <c:v>4.2200000000000001E-2</c:v>
                </c:pt>
                <c:pt idx="6">
                  <c:v>5.62E-2</c:v>
                </c:pt>
                <c:pt idx="7">
                  <c:v>7.4999999999999997E-2</c:v>
                </c:pt>
                <c:pt idx="8">
                  <c:v>0.1</c:v>
                </c:pt>
                <c:pt idx="9">
                  <c:v>0.13300000000000001</c:v>
                </c:pt>
                <c:pt idx="10">
                  <c:v>0.17799999999999999</c:v>
                </c:pt>
                <c:pt idx="11">
                  <c:v>0.23700000000000002</c:v>
                </c:pt>
                <c:pt idx="12">
                  <c:v>0.316</c:v>
                </c:pt>
                <c:pt idx="13">
                  <c:v>0.42199999999999999</c:v>
                </c:pt>
                <c:pt idx="14">
                  <c:v>0.56200000000000006</c:v>
                </c:pt>
                <c:pt idx="15">
                  <c:v>0.75</c:v>
                </c:pt>
                <c:pt idx="16">
                  <c:v>1</c:v>
                </c:pt>
                <c:pt idx="17">
                  <c:v>1.3299999999999998</c:v>
                </c:pt>
                <c:pt idx="18">
                  <c:v>1.78</c:v>
                </c:pt>
                <c:pt idx="19">
                  <c:v>2.37</c:v>
                </c:pt>
                <c:pt idx="20">
                  <c:v>3.16</c:v>
                </c:pt>
                <c:pt idx="21">
                  <c:v>4.22</c:v>
                </c:pt>
                <c:pt idx="22">
                  <c:v>5.62</c:v>
                </c:pt>
                <c:pt idx="23">
                  <c:v>7.5</c:v>
                </c:pt>
                <c:pt idx="24">
                  <c:v>10</c:v>
                </c:pt>
              </c:numCache>
            </c:numRef>
          </c:xVal>
          <c:yVal>
            <c:numRef>
              <c:f>'Strain Sweep'!$AD$6:$BB$6</c:f>
              <c:numCache>
                <c:formatCode>General</c:formatCode>
                <c:ptCount val="25"/>
                <c:pt idx="0">
                  <c:v>0.118448</c:v>
                </c:pt>
                <c:pt idx="1">
                  <c:v>0.121776</c:v>
                </c:pt>
                <c:pt idx="2">
                  <c:v>0.11711199999999999</c:v>
                </c:pt>
                <c:pt idx="3">
                  <c:v>0.11659800000000001</c:v>
                </c:pt>
                <c:pt idx="4">
                  <c:v>0.117438</c:v>
                </c:pt>
                <c:pt idx="5">
                  <c:v>0.115676</c:v>
                </c:pt>
                <c:pt idx="6">
                  <c:v>0.11603000000000001</c:v>
                </c:pt>
                <c:pt idx="7">
                  <c:v>0.116116</c:v>
                </c:pt>
                <c:pt idx="8">
                  <c:v>0.11486199999999999</c:v>
                </c:pt>
                <c:pt idx="9">
                  <c:v>0.11483000000000002</c:v>
                </c:pt>
                <c:pt idx="10">
                  <c:v>0.11466800000000002</c:v>
                </c:pt>
                <c:pt idx="11">
                  <c:v>0.11433400000000001</c:v>
                </c:pt>
                <c:pt idx="12">
                  <c:v>0.114094</c:v>
                </c:pt>
                <c:pt idx="13">
                  <c:v>0.11419600000000001</c:v>
                </c:pt>
                <c:pt idx="14">
                  <c:v>0.11385399999999998</c:v>
                </c:pt>
                <c:pt idx="15">
                  <c:v>0.113744</c:v>
                </c:pt>
                <c:pt idx="16">
                  <c:v>0.11356200000000001</c:v>
                </c:pt>
                <c:pt idx="17">
                  <c:v>0.11338200000000001</c:v>
                </c:pt>
                <c:pt idx="18">
                  <c:v>0.11309</c:v>
                </c:pt>
                <c:pt idx="19">
                  <c:v>0.112662</c:v>
                </c:pt>
                <c:pt idx="20">
                  <c:v>0.1120568</c:v>
                </c:pt>
                <c:pt idx="21">
                  <c:v>0.1111418</c:v>
                </c:pt>
                <c:pt idx="22">
                  <c:v>0.11004860000000001</c:v>
                </c:pt>
                <c:pt idx="23">
                  <c:v>0.1086746</c:v>
                </c:pt>
                <c:pt idx="24">
                  <c:v>0.1070672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FEAA-4F77-8F2B-43388D684BA3}"/>
            </c:ext>
          </c:extLst>
        </c:ser>
        <c:ser>
          <c:idx val="7"/>
          <c:order val="6"/>
          <c:tx>
            <c:v>Liver Loss</c:v>
          </c:tx>
          <c:spPr>
            <a:ln w="19050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'Strain Sweep'!$C$2:$AA$2</c:f>
              <c:numCache>
                <c:formatCode>General</c:formatCode>
                <c:ptCount val="25"/>
                <c:pt idx="0">
                  <c:v>0.01</c:v>
                </c:pt>
                <c:pt idx="1">
                  <c:v>1.3300000000000001E-2</c:v>
                </c:pt>
                <c:pt idx="2">
                  <c:v>1.78E-2</c:v>
                </c:pt>
                <c:pt idx="3">
                  <c:v>2.3699999999999999E-2</c:v>
                </c:pt>
                <c:pt idx="4">
                  <c:v>3.1599999999999996E-2</c:v>
                </c:pt>
                <c:pt idx="5">
                  <c:v>4.2200000000000001E-2</c:v>
                </c:pt>
                <c:pt idx="6">
                  <c:v>5.62E-2</c:v>
                </c:pt>
                <c:pt idx="7">
                  <c:v>7.4999999999999997E-2</c:v>
                </c:pt>
                <c:pt idx="8">
                  <c:v>0.1</c:v>
                </c:pt>
                <c:pt idx="9">
                  <c:v>0.13300000000000001</c:v>
                </c:pt>
                <c:pt idx="10">
                  <c:v>0.17799999999999999</c:v>
                </c:pt>
                <c:pt idx="11">
                  <c:v>0.23700000000000002</c:v>
                </c:pt>
                <c:pt idx="12">
                  <c:v>0.316</c:v>
                </c:pt>
                <c:pt idx="13">
                  <c:v>0.42199999999999999</c:v>
                </c:pt>
                <c:pt idx="14">
                  <c:v>0.56200000000000006</c:v>
                </c:pt>
                <c:pt idx="15">
                  <c:v>0.75</c:v>
                </c:pt>
                <c:pt idx="16">
                  <c:v>1</c:v>
                </c:pt>
                <c:pt idx="17">
                  <c:v>1.3299999999999998</c:v>
                </c:pt>
                <c:pt idx="18">
                  <c:v>1.78</c:v>
                </c:pt>
                <c:pt idx="19">
                  <c:v>2.37</c:v>
                </c:pt>
                <c:pt idx="20">
                  <c:v>3.16</c:v>
                </c:pt>
                <c:pt idx="21">
                  <c:v>4.22</c:v>
                </c:pt>
                <c:pt idx="22">
                  <c:v>5.62</c:v>
                </c:pt>
                <c:pt idx="23">
                  <c:v>7.5</c:v>
                </c:pt>
                <c:pt idx="24">
                  <c:v>10</c:v>
                </c:pt>
              </c:numCache>
            </c:numRef>
          </c:xVal>
          <c:yVal>
            <c:numRef>
              <c:f>'Strain Sweep'!$AD$7:$BB$7</c:f>
              <c:numCache>
                <c:formatCode>General</c:formatCode>
                <c:ptCount val="25"/>
                <c:pt idx="0">
                  <c:v>8.096600000000001E-2</c:v>
                </c:pt>
                <c:pt idx="1">
                  <c:v>7.996325E-2</c:v>
                </c:pt>
                <c:pt idx="2">
                  <c:v>8.0849000000000004E-2</c:v>
                </c:pt>
                <c:pt idx="3">
                  <c:v>8.0447249999999998E-2</c:v>
                </c:pt>
                <c:pt idx="4">
                  <c:v>8.050525E-2</c:v>
                </c:pt>
                <c:pt idx="5">
                  <c:v>8.0530999999999991E-2</c:v>
                </c:pt>
                <c:pt idx="6">
                  <c:v>8.0566499999999999E-2</c:v>
                </c:pt>
                <c:pt idx="7">
                  <c:v>8.0890749999999997E-2</c:v>
                </c:pt>
                <c:pt idx="8">
                  <c:v>8.1005999999999995E-2</c:v>
                </c:pt>
                <c:pt idx="9">
                  <c:v>8.1170500000000007E-2</c:v>
                </c:pt>
                <c:pt idx="10">
                  <c:v>8.1247249999999993E-2</c:v>
                </c:pt>
                <c:pt idx="11">
                  <c:v>8.1162249999999991E-2</c:v>
                </c:pt>
                <c:pt idx="12">
                  <c:v>8.1167000000000003E-2</c:v>
                </c:pt>
                <c:pt idx="13">
                  <c:v>8.1045749999999986E-2</c:v>
                </c:pt>
                <c:pt idx="14">
                  <c:v>8.0851000000000006E-2</c:v>
                </c:pt>
                <c:pt idx="15">
                  <c:v>8.0514749999999996E-2</c:v>
                </c:pt>
                <c:pt idx="16">
                  <c:v>8.0012E-2</c:v>
                </c:pt>
                <c:pt idx="17">
                  <c:v>7.9300749999999989E-2</c:v>
                </c:pt>
                <c:pt idx="18">
                  <c:v>7.831624999999999E-2</c:v>
                </c:pt>
                <c:pt idx="19">
                  <c:v>7.7023750000000002E-2</c:v>
                </c:pt>
                <c:pt idx="20">
                  <c:v>7.5371000000000007E-2</c:v>
                </c:pt>
                <c:pt idx="21">
                  <c:v>7.33515E-2</c:v>
                </c:pt>
                <c:pt idx="22">
                  <c:v>7.0903999999999995E-2</c:v>
                </c:pt>
                <c:pt idx="23">
                  <c:v>6.8310250000000003E-2</c:v>
                </c:pt>
                <c:pt idx="24">
                  <c:v>6.5732499999999999E-2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FEAA-4F77-8F2B-43388D684BA3}"/>
            </c:ext>
          </c:extLst>
        </c:ser>
        <c:ser>
          <c:idx val="5"/>
          <c:order val="7"/>
          <c:tx>
            <c:v>Brain Loss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'Strain Sweep'!$C$2:$AA$2</c:f>
              <c:numCache>
                <c:formatCode>General</c:formatCode>
                <c:ptCount val="25"/>
                <c:pt idx="0">
                  <c:v>0.01</c:v>
                </c:pt>
                <c:pt idx="1">
                  <c:v>1.3300000000000001E-2</c:v>
                </c:pt>
                <c:pt idx="2">
                  <c:v>1.78E-2</c:v>
                </c:pt>
                <c:pt idx="3">
                  <c:v>2.3699999999999999E-2</c:v>
                </c:pt>
                <c:pt idx="4">
                  <c:v>3.1599999999999996E-2</c:v>
                </c:pt>
                <c:pt idx="5">
                  <c:v>4.2200000000000001E-2</c:v>
                </c:pt>
                <c:pt idx="6">
                  <c:v>5.62E-2</c:v>
                </c:pt>
                <c:pt idx="7">
                  <c:v>7.4999999999999997E-2</c:v>
                </c:pt>
                <c:pt idx="8">
                  <c:v>0.1</c:v>
                </c:pt>
                <c:pt idx="9">
                  <c:v>0.13300000000000001</c:v>
                </c:pt>
                <c:pt idx="10">
                  <c:v>0.17799999999999999</c:v>
                </c:pt>
                <c:pt idx="11">
                  <c:v>0.23700000000000002</c:v>
                </c:pt>
                <c:pt idx="12">
                  <c:v>0.316</c:v>
                </c:pt>
                <c:pt idx="13">
                  <c:v>0.42199999999999999</c:v>
                </c:pt>
                <c:pt idx="14">
                  <c:v>0.56200000000000006</c:v>
                </c:pt>
                <c:pt idx="15">
                  <c:v>0.75</c:v>
                </c:pt>
                <c:pt idx="16">
                  <c:v>1</c:v>
                </c:pt>
                <c:pt idx="17">
                  <c:v>1.3299999999999998</c:v>
                </c:pt>
                <c:pt idx="18">
                  <c:v>1.78</c:v>
                </c:pt>
                <c:pt idx="19">
                  <c:v>2.37</c:v>
                </c:pt>
                <c:pt idx="20">
                  <c:v>3.16</c:v>
                </c:pt>
                <c:pt idx="21">
                  <c:v>4.22</c:v>
                </c:pt>
                <c:pt idx="22">
                  <c:v>5.62</c:v>
                </c:pt>
                <c:pt idx="23">
                  <c:v>7.5</c:v>
                </c:pt>
                <c:pt idx="24">
                  <c:v>10</c:v>
                </c:pt>
              </c:numCache>
            </c:numRef>
          </c:xVal>
          <c:yVal>
            <c:numRef>
              <c:f>'Strain Sweep'!$AD$5:$BB$5</c:f>
              <c:numCache>
                <c:formatCode>General</c:formatCode>
                <c:ptCount val="25"/>
                <c:pt idx="0">
                  <c:v>5.0645500000000003E-2</c:v>
                </c:pt>
                <c:pt idx="1">
                  <c:v>5.0318999999999996E-2</c:v>
                </c:pt>
                <c:pt idx="2">
                  <c:v>5.0270250000000002E-2</c:v>
                </c:pt>
                <c:pt idx="3">
                  <c:v>5.041375E-2</c:v>
                </c:pt>
                <c:pt idx="4">
                  <c:v>5.040675E-2</c:v>
                </c:pt>
                <c:pt idx="5">
                  <c:v>5.0560750000000002E-2</c:v>
                </c:pt>
                <c:pt idx="6">
                  <c:v>5.0522249999999998E-2</c:v>
                </c:pt>
                <c:pt idx="7">
                  <c:v>5.0672500000000002E-2</c:v>
                </c:pt>
                <c:pt idx="8">
                  <c:v>5.0800499999999998E-2</c:v>
                </c:pt>
                <c:pt idx="9">
                  <c:v>5.0859499999999995E-2</c:v>
                </c:pt>
                <c:pt idx="10">
                  <c:v>5.0924499999999998E-2</c:v>
                </c:pt>
                <c:pt idx="11">
                  <c:v>5.101025E-2</c:v>
                </c:pt>
                <c:pt idx="12">
                  <c:v>5.1048499999999997E-2</c:v>
                </c:pt>
                <c:pt idx="13">
                  <c:v>5.1098749999999998E-2</c:v>
                </c:pt>
                <c:pt idx="14">
                  <c:v>5.1163749999999994E-2</c:v>
                </c:pt>
                <c:pt idx="15">
                  <c:v>5.1205500000000001E-2</c:v>
                </c:pt>
                <c:pt idx="16">
                  <c:v>5.1210749999999999E-2</c:v>
                </c:pt>
                <c:pt idx="17">
                  <c:v>5.1193750000000003E-2</c:v>
                </c:pt>
                <c:pt idx="18">
                  <c:v>5.1109249999999995E-2</c:v>
                </c:pt>
                <c:pt idx="19">
                  <c:v>5.0953250000000005E-2</c:v>
                </c:pt>
                <c:pt idx="20">
                  <c:v>5.0685499999999994E-2</c:v>
                </c:pt>
                <c:pt idx="21">
                  <c:v>5.028175E-2</c:v>
                </c:pt>
                <c:pt idx="22">
                  <c:v>4.9671E-2</c:v>
                </c:pt>
                <c:pt idx="23">
                  <c:v>4.9120749999999998E-2</c:v>
                </c:pt>
                <c:pt idx="24">
                  <c:v>4.8762E-2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FEAA-4F77-8F2B-43388D684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123647"/>
        <c:axId val="594124063"/>
      </c:scatterChart>
      <c:valAx>
        <c:axId val="594123647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Strain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94124063"/>
        <c:crossesAt val="1.0000000000000002E-2"/>
        <c:crossBetween val="midCat"/>
      </c:valAx>
      <c:valAx>
        <c:axId val="594124063"/>
        <c:scaling>
          <c:logBase val="10"/>
          <c:orientation val="minMax"/>
          <c:min val="1.0000000000000002E-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Storage modulus and loss modulus (kPa)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94123647"/>
        <c:crossesAt val="1.0000000000000002E-2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23361468305668"/>
          <c:y val="0.14949058462984893"/>
          <c:w val="0.28297022224739898"/>
          <c:h val="0.681881024917809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343847</xdr:colOff>
      <xdr:row>28</xdr:row>
      <xdr:rowOff>77552</xdr:rowOff>
    </xdr:from>
    <xdr:to>
      <xdr:col>10</xdr:col>
      <xdr:colOff>170089</xdr:colOff>
      <xdr:row>49</xdr:row>
      <xdr:rowOff>79375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53709</xdr:colOff>
      <xdr:row>27</xdr:row>
      <xdr:rowOff>161701</xdr:rowOff>
    </xdr:from>
    <xdr:to>
      <xdr:col>24</xdr:col>
      <xdr:colOff>335642</xdr:colOff>
      <xdr:row>49</xdr:row>
      <xdr:rowOff>164798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27231</xdr:colOff>
      <xdr:row>29</xdr:row>
      <xdr:rowOff>119026</xdr:rowOff>
    </xdr:from>
    <xdr:to>
      <xdr:col>10</xdr:col>
      <xdr:colOff>564087</xdr:colOff>
      <xdr:row>50</xdr:row>
      <xdr:rowOff>122836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217612</xdr:colOff>
      <xdr:row>29</xdr:row>
      <xdr:rowOff>44300</xdr:rowOff>
    </xdr:from>
    <xdr:to>
      <xdr:col>27</xdr:col>
      <xdr:colOff>11075</xdr:colOff>
      <xdr:row>50</xdr:row>
      <xdr:rowOff>110753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673384</xdr:colOff>
      <xdr:row>28</xdr:row>
      <xdr:rowOff>163355</xdr:rowOff>
    </xdr:from>
    <xdr:to>
      <xdr:col>10</xdr:col>
      <xdr:colOff>584200</xdr:colOff>
      <xdr:row>51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38881</xdr:colOff>
      <xdr:row>28</xdr:row>
      <xdr:rowOff>138191</xdr:rowOff>
    </xdr:from>
    <xdr:to>
      <xdr:col>25</xdr:col>
      <xdr:colOff>238589</xdr:colOff>
      <xdr:row>51</xdr:row>
      <xdr:rowOff>129712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27</xdr:row>
      <xdr:rowOff>142008</xdr:rowOff>
    </xdr:from>
    <xdr:to>
      <xdr:col>9</xdr:col>
      <xdr:colOff>54120</xdr:colOff>
      <xdr:row>47</xdr:row>
      <xdr:rowOff>140709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649432</xdr:colOff>
      <xdr:row>27</xdr:row>
      <xdr:rowOff>126425</xdr:rowOff>
    </xdr:from>
    <xdr:to>
      <xdr:col>20</xdr:col>
      <xdr:colOff>534699</xdr:colOff>
      <xdr:row>46</xdr:row>
      <xdr:rowOff>147206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160020</xdr:colOff>
      <xdr:row>9</xdr:row>
      <xdr:rowOff>19050</xdr:rowOff>
    </xdr:from>
    <xdr:to>
      <xdr:col>11</xdr:col>
      <xdr:colOff>579120</xdr:colOff>
      <xdr:row>27</xdr:row>
      <xdr:rowOff>45720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465469</xdr:colOff>
      <xdr:row>2</xdr:row>
      <xdr:rowOff>83488</xdr:rowOff>
    </xdr:from>
    <xdr:to>
      <xdr:col>25</xdr:col>
      <xdr:colOff>315311</xdr:colOff>
      <xdr:row>25</xdr:row>
      <xdr:rowOff>13138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288394</xdr:colOff>
      <xdr:row>34</xdr:row>
      <xdr:rowOff>12581</xdr:rowOff>
    </xdr:from>
    <xdr:to>
      <xdr:col>29</xdr:col>
      <xdr:colOff>206829</xdr:colOff>
      <xdr:row>58</xdr:row>
      <xdr:rowOff>2720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180262</xdr:colOff>
      <xdr:row>35</xdr:row>
      <xdr:rowOff>9861</xdr:rowOff>
    </xdr:from>
    <xdr:to>
      <xdr:col>39</xdr:col>
      <xdr:colOff>582386</xdr:colOff>
      <xdr:row>59</xdr:row>
      <xdr:rowOff>198664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307340</xdr:colOff>
      <xdr:row>60</xdr:row>
      <xdr:rowOff>167336</xdr:rowOff>
    </xdr:from>
    <xdr:to>
      <xdr:col>29</xdr:col>
      <xdr:colOff>381001</xdr:colOff>
      <xdr:row>85</xdr:row>
      <xdr:rowOff>97972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142624</xdr:colOff>
      <xdr:row>61</xdr:row>
      <xdr:rowOff>14803</xdr:rowOff>
    </xdr:from>
    <xdr:to>
      <xdr:col>39</xdr:col>
      <xdr:colOff>508908</xdr:colOff>
      <xdr:row>86</xdr:row>
      <xdr:rowOff>130628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423862</xdr:colOff>
      <xdr:row>5</xdr:row>
      <xdr:rowOff>71437</xdr:rowOff>
    </xdr:from>
    <xdr:to>
      <xdr:col>11</xdr:col>
      <xdr:colOff>119062</xdr:colOff>
      <xdr:row>19</xdr:row>
      <xdr:rowOff>147637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11B4655-84F6-40C3-B12E-F5FA8893AA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abSelected="1" zoomScale="63" zoomScaleNormal="63" workbookViewId="0">
      <selection activeCell="I8" sqref="I8"/>
    </sheetView>
  </sheetViews>
  <sheetFormatPr defaultRowHeight="14.4" x14ac:dyDescent="0.3"/>
  <cols>
    <col min="3" max="3" width="13.44140625" customWidth="1"/>
    <col min="4" max="4" width="24.109375" customWidth="1"/>
    <col min="12" max="12" width="15.6640625" customWidth="1"/>
  </cols>
  <sheetData>
    <row r="1" spans="1:30" ht="15.6" x14ac:dyDescent="0.3">
      <c r="L1" s="1" t="s">
        <v>43</v>
      </c>
      <c r="M1" s="1" t="s">
        <v>8</v>
      </c>
      <c r="N1" s="1" t="s">
        <v>9</v>
      </c>
    </row>
    <row r="2" spans="1:30" ht="15.6" x14ac:dyDescent="0.3">
      <c r="A2" s="4" t="s">
        <v>12</v>
      </c>
      <c r="B2" s="3"/>
      <c r="C2" s="3"/>
      <c r="D2" s="3"/>
      <c r="E2" s="3"/>
      <c r="F2" s="3"/>
      <c r="G2" s="3"/>
      <c r="H2" s="3"/>
      <c r="I2" s="3"/>
      <c r="J2" s="3"/>
      <c r="K2" s="3"/>
      <c r="L2" s="3">
        <v>0.5</v>
      </c>
      <c r="M2" s="3">
        <v>0.1283</v>
      </c>
      <c r="N2" s="3">
        <v>1.03E-2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5.6" x14ac:dyDescent="0.3">
      <c r="A3" s="3"/>
      <c r="B3" s="3"/>
      <c r="C3" s="1" t="s">
        <v>10</v>
      </c>
      <c r="D3" s="1" t="s">
        <v>18</v>
      </c>
      <c r="E3" s="1" t="s">
        <v>19</v>
      </c>
      <c r="F3" s="3"/>
      <c r="G3" s="3"/>
      <c r="H3" s="3"/>
      <c r="I3" s="3"/>
      <c r="J3" s="3"/>
      <c r="K3" s="3"/>
      <c r="L3" s="3">
        <v>2.5</v>
      </c>
      <c r="M3" s="3">
        <v>0.11249999999999999</v>
      </c>
      <c r="N3" s="3">
        <v>1.8425E-2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9.8" x14ac:dyDescent="0.4">
      <c r="A4" s="3"/>
      <c r="B4" s="3"/>
      <c r="C4" s="2" t="s">
        <v>20</v>
      </c>
      <c r="D4" s="3" t="s">
        <v>25</v>
      </c>
      <c r="E4" s="3" t="s">
        <v>27</v>
      </c>
      <c r="F4" s="3"/>
      <c r="G4" s="3"/>
      <c r="H4" s="3"/>
      <c r="I4" s="3"/>
      <c r="J4" s="3"/>
      <c r="K4" s="3"/>
      <c r="L4" s="3">
        <v>4.5</v>
      </c>
      <c r="M4" s="3">
        <v>0.11265</v>
      </c>
      <c r="N4" s="3">
        <v>1.7625000000000002E-2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5.6" x14ac:dyDescent="0.3">
      <c r="A5" s="3"/>
      <c r="B5" s="3"/>
      <c r="C5" s="1" t="s">
        <v>8</v>
      </c>
      <c r="D5" s="3" t="s">
        <v>104</v>
      </c>
      <c r="E5" s="3" t="s">
        <v>17</v>
      </c>
      <c r="F5" s="3"/>
      <c r="G5" s="3"/>
      <c r="H5" s="3"/>
      <c r="I5" s="3"/>
      <c r="J5" s="3"/>
      <c r="K5" s="3"/>
      <c r="L5" s="3">
        <v>6.5</v>
      </c>
      <c r="M5" s="3">
        <v>0.10775000000000001</v>
      </c>
      <c r="N5" s="3">
        <v>2.1149999999999999E-2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15.6" x14ac:dyDescent="0.3">
      <c r="A6" s="3"/>
      <c r="B6" s="3"/>
      <c r="C6" s="1" t="s">
        <v>9</v>
      </c>
      <c r="D6" s="3" t="s">
        <v>26</v>
      </c>
      <c r="E6" s="3" t="s">
        <v>28</v>
      </c>
      <c r="F6" s="3"/>
      <c r="G6" s="3"/>
      <c r="H6" s="3"/>
      <c r="I6" s="3"/>
      <c r="J6" s="3"/>
      <c r="K6" s="3"/>
      <c r="L6" s="3">
        <v>8.5</v>
      </c>
      <c r="M6" s="3">
        <v>0.106625</v>
      </c>
      <c r="N6" s="3">
        <v>2.0549999999999999E-2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5.6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>
        <v>10.5</v>
      </c>
      <c r="M7" s="3">
        <v>0.1021</v>
      </c>
      <c r="N7" s="3">
        <v>2.555E-2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15.6" x14ac:dyDescent="0.3">
      <c r="A8" s="1" t="s">
        <v>14</v>
      </c>
      <c r="B8" s="1"/>
      <c r="C8" s="1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15.6" x14ac:dyDescent="0.3">
      <c r="A9" s="1"/>
      <c r="B9" s="1"/>
      <c r="C9" s="1" t="s">
        <v>7</v>
      </c>
      <c r="D9" s="3">
        <v>9.9999999999999992E-2</v>
      </c>
      <c r="E9" s="3">
        <v>0.15143312101910827</v>
      </c>
      <c r="F9" s="3">
        <v>0.22929936305732482</v>
      </c>
      <c r="G9" s="3">
        <v>0.34713375796178347</v>
      </c>
      <c r="H9" s="3">
        <v>0.52547770700636942</v>
      </c>
      <c r="I9" s="3">
        <v>0.79458598726114649</v>
      </c>
      <c r="J9" s="3">
        <v>1.2022292993630572</v>
      </c>
      <c r="K9" s="3">
        <v>1.8152866242038217</v>
      </c>
      <c r="L9" s="3">
        <v>2.7547770700636942</v>
      </c>
      <c r="M9" s="3">
        <v>4.1719745222929934</v>
      </c>
      <c r="N9" s="3">
        <v>6.3057324840764331</v>
      </c>
      <c r="O9" s="3">
        <v>9.5382165605095537</v>
      </c>
      <c r="P9" s="3"/>
      <c r="Q9" s="1" t="s">
        <v>13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15.6" x14ac:dyDescent="0.3">
      <c r="A10" s="1"/>
      <c r="B10" s="1"/>
      <c r="C10" s="1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15.6" x14ac:dyDescent="0.3">
      <c r="A11" s="3"/>
      <c r="B11" s="1" t="s">
        <v>35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1" t="s">
        <v>35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15.6" x14ac:dyDescent="0.3">
      <c r="A12" s="3"/>
      <c r="B12" s="3"/>
      <c r="C12" s="1" t="s">
        <v>53</v>
      </c>
      <c r="D12" s="3">
        <v>1.3511750000000002</v>
      </c>
      <c r="E12" s="3">
        <v>1.4994999999999998</v>
      </c>
      <c r="F12" s="3">
        <v>1.6101500000000002</v>
      </c>
      <c r="G12" s="3">
        <v>1.7168000000000001</v>
      </c>
      <c r="H12" s="3">
        <v>1.820125</v>
      </c>
      <c r="I12" s="3">
        <v>1.9223999999999999</v>
      </c>
      <c r="J12" s="3">
        <v>2.0258500000000002</v>
      </c>
      <c r="K12" s="3">
        <v>2.1336499999999998</v>
      </c>
      <c r="L12" s="3">
        <v>2.2418499999999999</v>
      </c>
      <c r="M12" s="3">
        <v>2.3486000000000002</v>
      </c>
      <c r="N12" s="3">
        <v>2.4656000000000002</v>
      </c>
      <c r="O12" s="3">
        <v>2.5311499999999998</v>
      </c>
      <c r="P12" s="3"/>
      <c r="Q12" s="1" t="s">
        <v>53</v>
      </c>
      <c r="R12" s="3">
        <v>1.4507865128067601</v>
      </c>
      <c r="S12" s="3">
        <v>1.5296414558165199</v>
      </c>
      <c r="T12" s="3">
        <v>1.6127639964921401</v>
      </c>
      <c r="U12" s="3">
        <v>1.7003595837980601</v>
      </c>
      <c r="V12" s="3">
        <v>1.7926935878357499</v>
      </c>
      <c r="W12" s="3">
        <v>1.88978023996452</v>
      </c>
      <c r="X12" s="3">
        <v>1.9922768022006501</v>
      </c>
      <c r="Y12" s="3">
        <v>2.0997845156869102</v>
      </c>
      <c r="Z12" s="3">
        <v>2.21451309885409</v>
      </c>
      <c r="AA12" s="3">
        <v>2.3349025842156501</v>
      </c>
      <c r="AB12" s="3">
        <v>2.46121427403176</v>
      </c>
      <c r="AC12" s="3">
        <v>2.5946164158983498</v>
      </c>
      <c r="AD12" s="3"/>
    </row>
    <row r="13" spans="1:30" ht="15.6" x14ac:dyDescent="0.3">
      <c r="A13" s="3"/>
      <c r="B13" s="3"/>
      <c r="C13" s="1" t="s">
        <v>1</v>
      </c>
      <c r="D13" s="3">
        <v>1.7059250000000001</v>
      </c>
      <c r="E13" s="3">
        <v>1.8808499999999997</v>
      </c>
      <c r="F13" s="3">
        <v>1.9964</v>
      </c>
      <c r="G13" s="3">
        <v>2.1000999999999999</v>
      </c>
      <c r="H13" s="3">
        <v>2.2037749999999998</v>
      </c>
      <c r="I13" s="3">
        <v>2.310575</v>
      </c>
      <c r="J13" s="3">
        <v>2.4217750000000002</v>
      </c>
      <c r="K13" s="3">
        <v>2.5394499999999995</v>
      </c>
      <c r="L13" s="3">
        <v>2.6547499999999999</v>
      </c>
      <c r="M13" s="3">
        <v>2.7675750000000003</v>
      </c>
      <c r="N13" s="3">
        <v>2.8853750000000002</v>
      </c>
      <c r="O13" s="3">
        <v>2.9412250000000002</v>
      </c>
      <c r="P13" s="3"/>
      <c r="Q13" s="1" t="s">
        <v>1</v>
      </c>
      <c r="R13" s="3">
        <v>1.80437044925574</v>
      </c>
      <c r="S13" s="3">
        <v>1.89134431985054</v>
      </c>
      <c r="T13" s="3">
        <v>1.9824903424023901</v>
      </c>
      <c r="U13" s="3">
        <v>2.0779810426766701</v>
      </c>
      <c r="V13" s="3">
        <v>2.1780504499404398</v>
      </c>
      <c r="W13" s="3">
        <v>2.28265814211204</v>
      </c>
      <c r="X13" s="3">
        <v>2.3924523005343001</v>
      </c>
      <c r="Y13" s="3">
        <v>2.5069455724396001</v>
      </c>
      <c r="Z13" s="3">
        <v>2.6284166512696001</v>
      </c>
      <c r="AA13" s="3">
        <v>2.7551357127180598</v>
      </c>
      <c r="AB13" s="3">
        <v>2.8873143841642199</v>
      </c>
      <c r="AC13" s="3">
        <v>3.0261013361119802</v>
      </c>
      <c r="AD13" s="3"/>
    </row>
    <row r="14" spans="1:30" ht="15.6" x14ac:dyDescent="0.3">
      <c r="A14" s="3"/>
      <c r="B14" s="3"/>
      <c r="C14" s="1" t="s">
        <v>2</v>
      </c>
      <c r="D14" s="3">
        <v>1.9901</v>
      </c>
      <c r="E14" s="3">
        <v>2.1888999999999998</v>
      </c>
      <c r="F14" s="3">
        <v>2.3149000000000002</v>
      </c>
      <c r="G14" s="3">
        <v>2.4259249999999999</v>
      </c>
      <c r="H14" s="3">
        <v>2.5378000000000003</v>
      </c>
      <c r="I14" s="3">
        <v>2.6548500000000006</v>
      </c>
      <c r="J14" s="3">
        <v>2.7774500000000004</v>
      </c>
      <c r="K14" s="3">
        <v>2.9083749999999999</v>
      </c>
      <c r="L14" s="3">
        <v>3.0404</v>
      </c>
      <c r="M14" s="3">
        <v>3.1752250000000002</v>
      </c>
      <c r="N14" s="3">
        <v>3.3267749999999996</v>
      </c>
      <c r="O14" s="3">
        <v>3.4540750000000005</v>
      </c>
      <c r="P14" s="3"/>
      <c r="Q14" s="1" t="s">
        <v>2</v>
      </c>
      <c r="R14" s="3">
        <v>2.0900581758569299</v>
      </c>
      <c r="S14" s="3">
        <v>2.1895332185887399</v>
      </c>
      <c r="T14" s="3">
        <v>2.2937196963069901</v>
      </c>
      <c r="U14" s="3">
        <v>2.40280923354939</v>
      </c>
      <c r="V14" s="3">
        <v>2.5170633410049699</v>
      </c>
      <c r="W14" s="3">
        <v>2.6364299751546598</v>
      </c>
      <c r="X14" s="3">
        <v>2.7616424308605598</v>
      </c>
      <c r="Y14" s="3">
        <v>2.8921385778401998</v>
      </c>
      <c r="Z14" s="3">
        <v>3.0305076716724599</v>
      </c>
      <c r="AA14" s="3">
        <v>3.17477094063159</v>
      </c>
      <c r="AB14" s="3">
        <v>3.3251626989179699</v>
      </c>
      <c r="AC14" s="3">
        <v>3.4829821316932801</v>
      </c>
      <c r="AD14" s="3"/>
    </row>
    <row r="15" spans="1:30" ht="15.6" x14ac:dyDescent="0.3">
      <c r="A15" s="3"/>
      <c r="B15" s="3"/>
      <c r="C15" s="1" t="s">
        <v>3</v>
      </c>
      <c r="D15" s="3">
        <v>2.26675</v>
      </c>
      <c r="E15" s="3">
        <v>2.4979749999999998</v>
      </c>
      <c r="F15" s="3">
        <v>2.6360999999999999</v>
      </c>
      <c r="G15" s="3">
        <v>2.7563</v>
      </c>
      <c r="H15" s="3">
        <v>2.8770249999999997</v>
      </c>
      <c r="I15" s="3">
        <v>3.0023749999999998</v>
      </c>
      <c r="J15" s="3">
        <v>3.1353</v>
      </c>
      <c r="K15" s="3">
        <v>3.2774000000000001</v>
      </c>
      <c r="L15" s="3">
        <v>3.4202000000000004</v>
      </c>
      <c r="M15" s="3">
        <v>3.5643500000000001</v>
      </c>
      <c r="N15" s="3">
        <v>3.7248499999999996</v>
      </c>
      <c r="O15" s="3">
        <v>3.8417999999999997</v>
      </c>
      <c r="P15" s="3"/>
      <c r="Q15" s="1" t="s">
        <v>3</v>
      </c>
      <c r="R15" s="3">
        <v>2.3847486974600201</v>
      </c>
      <c r="S15" s="3">
        <v>2.4936076771801301</v>
      </c>
      <c r="T15" s="3">
        <v>2.60741072986387</v>
      </c>
      <c r="U15" s="3">
        <v>2.7263481111560801</v>
      </c>
      <c r="V15" s="3">
        <v>2.85068502646432</v>
      </c>
      <c r="W15" s="3">
        <v>2.98034483035328</v>
      </c>
      <c r="X15" s="3">
        <v>3.11610255153705</v>
      </c>
      <c r="Y15" s="3">
        <v>3.2573272761636098</v>
      </c>
      <c r="Z15" s="3">
        <v>3.4067942288176001</v>
      </c>
      <c r="AA15" s="3">
        <v>3.5623378070764602</v>
      </c>
      <c r="AB15" s="3">
        <v>3.7241884769557299</v>
      </c>
      <c r="AC15" s="3">
        <v>3.8937183444771701</v>
      </c>
      <c r="AD15" s="3"/>
    </row>
    <row r="16" spans="1:30" ht="15.6" x14ac:dyDescent="0.3">
      <c r="A16" s="3"/>
      <c r="B16" s="3"/>
      <c r="C16" s="1" t="s">
        <v>4</v>
      </c>
      <c r="D16" s="3">
        <v>2.5797500000000007</v>
      </c>
      <c r="E16" s="3">
        <v>2.8350999999999997</v>
      </c>
      <c r="F16" s="3">
        <v>2.9866000000000001</v>
      </c>
      <c r="G16" s="3">
        <v>3.11605</v>
      </c>
      <c r="H16" s="3">
        <v>3.2468750000000002</v>
      </c>
      <c r="I16" s="3">
        <v>3.3837249999999996</v>
      </c>
      <c r="J16" s="3">
        <v>3.5291000000000006</v>
      </c>
      <c r="K16" s="3">
        <v>3.6853500000000001</v>
      </c>
      <c r="L16" s="3">
        <v>3.846025</v>
      </c>
      <c r="M16" s="3">
        <v>4.0120500000000003</v>
      </c>
      <c r="N16" s="3">
        <v>4.1899749999999996</v>
      </c>
      <c r="O16" s="3">
        <v>4.3777999999999997</v>
      </c>
      <c r="P16" s="3"/>
      <c r="Q16" s="1" t="s">
        <v>4</v>
      </c>
      <c r="R16" s="3">
        <v>2.7019464565903601</v>
      </c>
      <c r="S16" s="3">
        <v>2.8237623364218001</v>
      </c>
      <c r="T16" s="3">
        <v>2.9510421354374601</v>
      </c>
      <c r="U16" s="3">
        <v>3.0839926266733202</v>
      </c>
      <c r="V16" s="3">
        <v>3.2229039819188099</v>
      </c>
      <c r="W16" s="3">
        <v>3.36768427096652</v>
      </c>
      <c r="X16" s="3">
        <v>3.5191921322374999</v>
      </c>
      <c r="Y16" s="3">
        <v>3.6767167133743599</v>
      </c>
      <c r="Z16" s="3">
        <v>3.8433450562561502</v>
      </c>
      <c r="AA16" s="3">
        <v>4.01665403609067</v>
      </c>
      <c r="AB16" s="3">
        <v>4.1968935058890198</v>
      </c>
      <c r="AC16" s="3">
        <v>4.3855832827352801</v>
      </c>
      <c r="AD16" s="3"/>
    </row>
    <row r="17" spans="1:30" ht="15.6" x14ac:dyDescent="0.3">
      <c r="A17" s="3"/>
      <c r="B17" s="3"/>
      <c r="C17" s="1" t="s">
        <v>5</v>
      </c>
      <c r="D17" s="3">
        <v>2.9490500000000006</v>
      </c>
      <c r="E17" s="3">
        <v>3.2279750000000003</v>
      </c>
      <c r="F17" s="3">
        <v>3.3885749999999999</v>
      </c>
      <c r="G17" s="3">
        <v>3.52725</v>
      </c>
      <c r="H17" s="3">
        <v>3.6677499999999998</v>
      </c>
      <c r="I17" s="3">
        <v>3.8162000000000003</v>
      </c>
      <c r="J17" s="3">
        <v>3.9742499999999996</v>
      </c>
      <c r="K17" s="3">
        <v>4.1435750000000002</v>
      </c>
      <c r="L17" s="3">
        <v>4.3178000000000001</v>
      </c>
      <c r="M17" s="3">
        <v>4.4936000000000007</v>
      </c>
      <c r="N17" s="3">
        <v>4.6698250000000003</v>
      </c>
      <c r="O17" s="3">
        <v>4.8509500000000001</v>
      </c>
      <c r="P17" s="3"/>
      <c r="Q17" s="1" t="s">
        <v>5</v>
      </c>
      <c r="R17" s="3">
        <v>3.0752921704834799</v>
      </c>
      <c r="S17" s="3">
        <v>3.2079006152126599</v>
      </c>
      <c r="T17" s="3">
        <v>3.3461967254160498</v>
      </c>
      <c r="U17" s="3">
        <v>3.4903830025740401</v>
      </c>
      <c r="V17" s="3">
        <v>3.6407510323465502</v>
      </c>
      <c r="W17" s="3">
        <v>3.7971781860060001</v>
      </c>
      <c r="X17" s="3">
        <v>3.9605673567025299</v>
      </c>
      <c r="Y17" s="3">
        <v>4.1301273121125703</v>
      </c>
      <c r="Z17" s="3">
        <v>4.3091498297167998</v>
      </c>
      <c r="AA17" s="3">
        <v>4.49499908952476</v>
      </c>
      <c r="AB17" s="3">
        <v>4.6879179176120402</v>
      </c>
      <c r="AC17" s="3">
        <v>4.8895033647505501</v>
      </c>
      <c r="AD17" s="3"/>
    </row>
    <row r="18" spans="1:30" ht="15.6" x14ac:dyDescent="0.3">
      <c r="A18" s="3"/>
      <c r="B18" s="3"/>
      <c r="C18" s="1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1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15.6" x14ac:dyDescent="0.3">
      <c r="A19" s="3"/>
      <c r="B19" s="3"/>
      <c r="C19" s="1" t="s">
        <v>7</v>
      </c>
      <c r="D19" s="3">
        <v>9.9999999999999992E-2</v>
      </c>
      <c r="E19" s="3">
        <v>0.15143312101910827</v>
      </c>
      <c r="F19" s="3">
        <v>0.22929936305732482</v>
      </c>
      <c r="G19" s="3">
        <v>0.34713375796178347</v>
      </c>
      <c r="H19" s="3">
        <v>0.52547770700636942</v>
      </c>
      <c r="I19" s="3">
        <v>0.79458598726114649</v>
      </c>
      <c r="J19" s="3">
        <v>1.2022292993630572</v>
      </c>
      <c r="K19" s="3">
        <v>1.8152866242038217</v>
      </c>
      <c r="L19" s="3">
        <v>2.7547770700636942</v>
      </c>
      <c r="M19" s="3">
        <v>4.1719745222929934</v>
      </c>
      <c r="N19" s="3">
        <v>6.3057324840764331</v>
      </c>
      <c r="O19" s="3">
        <v>9.5382165605095537</v>
      </c>
      <c r="P19" s="3"/>
      <c r="Q19" s="1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15.6" x14ac:dyDescent="0.3">
      <c r="A20" s="3"/>
      <c r="B20" s="3"/>
      <c r="C20" s="1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1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15.6" x14ac:dyDescent="0.3">
      <c r="A21" s="3"/>
      <c r="B21" s="1" t="s">
        <v>36</v>
      </c>
      <c r="C21" s="1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1" t="s">
        <v>36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15.6" x14ac:dyDescent="0.3">
      <c r="A22" s="3"/>
      <c r="B22" s="3"/>
      <c r="C22" s="1" t="s">
        <v>53</v>
      </c>
      <c r="D22" s="3">
        <v>0.31417249999999997</v>
      </c>
      <c r="E22" s="3">
        <v>0.31327499999999997</v>
      </c>
      <c r="F22" s="3">
        <v>0.32148749999999998</v>
      </c>
      <c r="G22" s="3">
        <v>0.33564749999999999</v>
      </c>
      <c r="H22" s="3">
        <v>0.35393750000000002</v>
      </c>
      <c r="I22" s="3">
        <v>0.37608249999999999</v>
      </c>
      <c r="J22" s="3">
        <v>0.40276749999999995</v>
      </c>
      <c r="K22" s="3">
        <v>0.43457000000000001</v>
      </c>
      <c r="L22" s="3">
        <v>0.47287999999999997</v>
      </c>
      <c r="M22" s="3">
        <v>0.51933499999999999</v>
      </c>
      <c r="N22" s="3">
        <v>0.56882500000000003</v>
      </c>
      <c r="O22" s="3">
        <v>0.62980999999999998</v>
      </c>
      <c r="P22" s="3"/>
      <c r="Q22" s="1" t="s">
        <v>53</v>
      </c>
      <c r="R22" s="3">
        <v>0.29564403504318598</v>
      </c>
      <c r="S22" s="3">
        <v>0.31218810823445498</v>
      </c>
      <c r="T22" s="3">
        <v>0.32987168883192403</v>
      </c>
      <c r="U22" s="3">
        <v>0.34887622769524301</v>
      </c>
      <c r="V22" s="3">
        <v>0.36946767484820198</v>
      </c>
      <c r="W22" s="3">
        <v>0.39196125851184399</v>
      </c>
      <c r="X22" s="3">
        <v>0.41698361476095103</v>
      </c>
      <c r="Y22" s="3">
        <v>0.44514419944209699</v>
      </c>
      <c r="Z22" s="3">
        <v>0.478141093791904</v>
      </c>
      <c r="AA22" s="3">
        <v>0.51721920599274396</v>
      </c>
      <c r="AB22" s="3">
        <v>0.56489742711549396</v>
      </c>
      <c r="AC22" s="3">
        <v>0.62535831889514704</v>
      </c>
      <c r="AD22" s="3"/>
    </row>
    <row r="23" spans="1:30" ht="15.6" x14ac:dyDescent="0.3">
      <c r="A23" s="3"/>
      <c r="B23" s="3"/>
      <c r="C23" s="1" t="s">
        <v>1</v>
      </c>
      <c r="D23" s="3">
        <v>0.332235</v>
      </c>
      <c r="E23" s="3">
        <v>0.34921250000000004</v>
      </c>
      <c r="F23" s="3">
        <v>0.3601125</v>
      </c>
      <c r="G23" s="3">
        <v>0.37796249999999998</v>
      </c>
      <c r="H23" s="3">
        <v>0.39956000000000003</v>
      </c>
      <c r="I23" s="3">
        <v>0.42529499999999998</v>
      </c>
      <c r="J23" s="3">
        <v>0.45573249999999998</v>
      </c>
      <c r="K23" s="3">
        <v>0.49179249999999997</v>
      </c>
      <c r="L23" s="3">
        <v>0.53458749999999999</v>
      </c>
      <c r="M23" s="3">
        <v>0.5857675</v>
      </c>
      <c r="N23" s="3">
        <v>0.64078999999999997</v>
      </c>
      <c r="O23" s="3">
        <v>0.70905249999999986</v>
      </c>
      <c r="P23" s="3"/>
      <c r="Q23" s="1" t="s">
        <v>1</v>
      </c>
      <c r="R23" s="3">
        <v>0.32683051982098599</v>
      </c>
      <c r="S23" s="3">
        <v>0.34344693187303199</v>
      </c>
      <c r="T23" s="3">
        <v>0.36130393793333299</v>
      </c>
      <c r="U23" s="3">
        <v>0.380683084483392</v>
      </c>
      <c r="V23" s="3">
        <v>0.40200665201347502</v>
      </c>
      <c r="W23" s="3">
        <v>0.42582724184599902</v>
      </c>
      <c r="X23" s="3">
        <v>0.45314561968587302</v>
      </c>
      <c r="Y23" s="3">
        <v>0.48511164290535003</v>
      </c>
      <c r="Z23" s="3">
        <v>0.52437524692427595</v>
      </c>
      <c r="AA23" s="3">
        <v>0.57342428620549901</v>
      </c>
      <c r="AB23" s="3">
        <v>0.63671699448062502</v>
      </c>
      <c r="AC23" s="3">
        <v>0.72153244447353904</v>
      </c>
      <c r="AD23" s="3"/>
    </row>
    <row r="24" spans="1:30" ht="15.6" x14ac:dyDescent="0.3">
      <c r="A24" s="3"/>
      <c r="B24" s="3"/>
      <c r="C24" s="1" t="s">
        <v>2</v>
      </c>
      <c r="D24" s="3">
        <v>0.36726749999999997</v>
      </c>
      <c r="E24" s="3">
        <v>0.38766</v>
      </c>
      <c r="F24" s="3">
        <v>0.39929749999999997</v>
      </c>
      <c r="G24" s="3">
        <v>0.41905999999999999</v>
      </c>
      <c r="H24" s="3">
        <v>0.44685750000000002</v>
      </c>
      <c r="I24" s="3">
        <v>0.47223499999999996</v>
      </c>
      <c r="J24" s="3">
        <v>0.50562249999999997</v>
      </c>
      <c r="K24" s="3">
        <v>0.54515250000000004</v>
      </c>
      <c r="L24" s="3">
        <v>0.59225249999999996</v>
      </c>
      <c r="M24" s="3">
        <v>0.64845750000000002</v>
      </c>
      <c r="N24" s="3">
        <v>0.70835500000000007</v>
      </c>
      <c r="O24" s="3">
        <v>0.78288750000000007</v>
      </c>
      <c r="P24" s="3"/>
      <c r="Q24" s="1" t="s">
        <v>2</v>
      </c>
      <c r="R24" s="3">
        <v>0.37347390493659999</v>
      </c>
      <c r="S24" s="3">
        <v>0.39207630053376002</v>
      </c>
      <c r="T24" s="3">
        <v>0.411985028449246</v>
      </c>
      <c r="U24" s="3">
        <v>0.43347403037846</v>
      </c>
      <c r="V24" s="3">
        <v>0.45695384095328301</v>
      </c>
      <c r="W24" s="3">
        <v>0.48295136818686502</v>
      </c>
      <c r="X24" s="3">
        <v>0.51244359734866296</v>
      </c>
      <c r="Y24" s="3">
        <v>0.54651576133109803</v>
      </c>
      <c r="Z24" s="3">
        <v>0.58777299483589796</v>
      </c>
      <c r="AA24" s="3">
        <v>0.63854420549547197</v>
      </c>
      <c r="AB24" s="3">
        <v>0.70310393476559396</v>
      </c>
      <c r="AC24" s="3">
        <v>0.78845582590369601</v>
      </c>
      <c r="AD24" s="3"/>
    </row>
    <row r="25" spans="1:30" ht="15.6" x14ac:dyDescent="0.3">
      <c r="A25" s="3"/>
      <c r="B25" s="3"/>
      <c r="C25" s="1" t="s">
        <v>3</v>
      </c>
      <c r="D25" s="3">
        <v>0.4049275</v>
      </c>
      <c r="E25" s="3">
        <v>0.42993749999999997</v>
      </c>
      <c r="F25" s="3">
        <v>0.44128499999999998</v>
      </c>
      <c r="G25" s="3">
        <v>0.46241500000000002</v>
      </c>
      <c r="H25" s="3">
        <v>0.48846000000000001</v>
      </c>
      <c r="I25" s="3">
        <v>0.51927750000000006</v>
      </c>
      <c r="J25" s="3">
        <v>0.55561499999999997</v>
      </c>
      <c r="K25" s="3">
        <v>0.59836</v>
      </c>
      <c r="L25" s="3">
        <v>0.64886750000000004</v>
      </c>
      <c r="M25" s="3">
        <v>0.70884249999999993</v>
      </c>
      <c r="N25" s="3">
        <v>0.77983750000000007</v>
      </c>
      <c r="O25" s="3">
        <v>0.85251499999999991</v>
      </c>
      <c r="P25" s="3"/>
      <c r="Q25" s="1" t="s">
        <v>3</v>
      </c>
      <c r="R25" s="3">
        <v>0.40893640775353601</v>
      </c>
      <c r="S25" s="3">
        <v>0.42859860319273801</v>
      </c>
      <c r="T25" s="3">
        <v>0.44966541314943198</v>
      </c>
      <c r="U25" s="3">
        <v>0.47245665837576301</v>
      </c>
      <c r="V25" s="3">
        <v>0.49745369897160302</v>
      </c>
      <c r="W25" s="3">
        <v>0.52528580557984295</v>
      </c>
      <c r="X25" s="3">
        <v>0.55709941986084499</v>
      </c>
      <c r="Y25" s="3">
        <v>0.59420683624391102</v>
      </c>
      <c r="Z25" s="3">
        <v>0.63965086135765503</v>
      </c>
      <c r="AA25" s="3">
        <v>0.69627379376598197</v>
      </c>
      <c r="AB25" s="3">
        <v>0.76918609772398605</v>
      </c>
      <c r="AC25" s="3">
        <v>0.86673567884212599</v>
      </c>
      <c r="AD25" s="3"/>
    </row>
    <row r="26" spans="1:30" ht="15.6" x14ac:dyDescent="0.3">
      <c r="A26" s="3"/>
      <c r="B26" s="3"/>
      <c r="C26" s="1" t="s">
        <v>4</v>
      </c>
      <c r="D26" s="3">
        <v>0.44971499999999998</v>
      </c>
      <c r="E26" s="3">
        <v>0.47568749999999999</v>
      </c>
      <c r="F26" s="3">
        <v>0.48657250000000002</v>
      </c>
      <c r="G26" s="3">
        <v>0.50915250000000001</v>
      </c>
      <c r="H26" s="3">
        <v>0.53734249999999995</v>
      </c>
      <c r="I26" s="3">
        <v>0.57052749999999997</v>
      </c>
      <c r="J26" s="3">
        <v>0.60968250000000002</v>
      </c>
      <c r="K26" s="3">
        <v>0.65582250000000009</v>
      </c>
      <c r="L26" s="3">
        <v>0.710175</v>
      </c>
      <c r="M26" s="3">
        <v>0.77434249999999993</v>
      </c>
      <c r="N26" s="3">
        <v>0.84687749999999995</v>
      </c>
      <c r="O26" s="3">
        <v>0.92779750000000016</v>
      </c>
      <c r="P26" s="3"/>
      <c r="Q26" s="1" t="s">
        <v>4</v>
      </c>
      <c r="R26" s="3">
        <v>0.45731996316127999</v>
      </c>
      <c r="S26" s="3">
        <v>0.47890824129620402</v>
      </c>
      <c r="T26" s="3">
        <v>0.50196368376030498</v>
      </c>
      <c r="U26" s="3">
        <v>0.52680098766753203</v>
      </c>
      <c r="V26" s="3">
        <v>0.55389376959736503</v>
      </c>
      <c r="W26" s="3">
        <v>0.58385210471771398</v>
      </c>
      <c r="X26" s="3">
        <v>0.61780839893019202</v>
      </c>
      <c r="Y26" s="3">
        <v>0.65702570723722498</v>
      </c>
      <c r="Z26" s="3">
        <v>0.70452642500446505</v>
      </c>
      <c r="AA26" s="3">
        <v>0.76303010139796401</v>
      </c>
      <c r="AB26" s="3">
        <v>0.83751750168199202</v>
      </c>
      <c r="AC26" s="3">
        <v>0.93614656841611299</v>
      </c>
      <c r="AD26" s="3"/>
    </row>
    <row r="27" spans="1:30" ht="15.6" x14ac:dyDescent="0.3">
      <c r="A27" s="3"/>
      <c r="B27" s="3"/>
      <c r="C27" s="1" t="s">
        <v>5</v>
      </c>
      <c r="D27" s="3">
        <v>0.50456000000000001</v>
      </c>
      <c r="E27" s="3">
        <v>0.5299275</v>
      </c>
      <c r="F27" s="3">
        <v>0.53959749999999995</v>
      </c>
      <c r="G27" s="3">
        <v>0.56328999999999996</v>
      </c>
      <c r="H27" s="3">
        <v>0.59312000000000009</v>
      </c>
      <c r="I27" s="3">
        <v>0.62882000000000005</v>
      </c>
      <c r="J27" s="3">
        <v>0.67092499999999988</v>
      </c>
      <c r="K27" s="3">
        <v>0.72052499999999997</v>
      </c>
      <c r="L27" s="3">
        <v>0.77897000000000005</v>
      </c>
      <c r="M27" s="3">
        <v>0.84828749999999997</v>
      </c>
      <c r="N27" s="3">
        <v>0.9267399999999999</v>
      </c>
      <c r="O27" s="3">
        <v>1.01258</v>
      </c>
      <c r="P27" s="3"/>
      <c r="Q27" s="1" t="s">
        <v>5</v>
      </c>
      <c r="R27" s="3">
        <v>0.498221557399949</v>
      </c>
      <c r="S27" s="3">
        <v>0.52090901196738004</v>
      </c>
      <c r="T27" s="3">
        <v>0.54518849760683497</v>
      </c>
      <c r="U27" s="3">
        <v>0.57143844392036802</v>
      </c>
      <c r="V27" s="3">
        <v>0.600230636520793</v>
      </c>
      <c r="W27" s="3">
        <v>0.63231825502626804</v>
      </c>
      <c r="X27" s="3">
        <v>0.66906726396385197</v>
      </c>
      <c r="Y27" s="3">
        <v>0.71205874908466404</v>
      </c>
      <c r="Z27" s="3">
        <v>0.76491504790142495</v>
      </c>
      <c r="AA27" s="3">
        <v>0.83107604933139001</v>
      </c>
      <c r="AB27" s="3">
        <v>0.91668308535239396</v>
      </c>
      <c r="AC27" s="3">
        <v>1.0317570743396201</v>
      </c>
      <c r="AD27" s="3"/>
    </row>
    <row r="28" spans="1:30" ht="15.6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5.6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9"/>
  <sheetViews>
    <sheetView zoomScale="60" zoomScaleNormal="60" workbookViewId="0">
      <selection activeCell="I6" sqref="I6"/>
    </sheetView>
  </sheetViews>
  <sheetFormatPr defaultRowHeight="14.4" x14ac:dyDescent="0.3"/>
  <cols>
    <col min="4" max="4" width="18.109375" customWidth="1"/>
    <col min="5" max="5" width="11.44140625" customWidth="1"/>
    <col min="14" max="14" width="14.88671875" customWidth="1"/>
  </cols>
  <sheetData>
    <row r="1" spans="1:32" ht="15.6" x14ac:dyDescent="0.3">
      <c r="N1" s="1" t="s">
        <v>43</v>
      </c>
      <c r="O1" s="1" t="s">
        <v>8</v>
      </c>
      <c r="P1" s="1" t="s">
        <v>9</v>
      </c>
    </row>
    <row r="2" spans="1:32" ht="15.6" x14ac:dyDescent="0.3">
      <c r="A2" s="4" t="s">
        <v>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>
        <v>0.5</v>
      </c>
      <c r="O2" s="3">
        <v>0.12128000000000001</v>
      </c>
      <c r="P2" s="3">
        <v>7.5800000000000008E-3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5.6" x14ac:dyDescent="0.3">
      <c r="A3" s="3"/>
      <c r="B3" s="3"/>
      <c r="C3" s="1" t="s">
        <v>10</v>
      </c>
      <c r="D3" s="1" t="s">
        <v>18</v>
      </c>
      <c r="E3" s="1" t="s">
        <v>19</v>
      </c>
      <c r="F3" s="3"/>
      <c r="G3" s="3"/>
      <c r="H3" s="3"/>
      <c r="I3" s="3"/>
      <c r="J3" s="3"/>
      <c r="K3" s="3"/>
      <c r="L3" s="3"/>
      <c r="M3" s="3"/>
      <c r="N3" s="3">
        <v>2.5</v>
      </c>
      <c r="O3" s="3">
        <v>0.11044000000000001</v>
      </c>
      <c r="P3" s="3">
        <v>1.086E-2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9.8" x14ac:dyDescent="0.4">
      <c r="A4" s="3"/>
      <c r="B4" s="3"/>
      <c r="C4" s="2" t="s">
        <v>20</v>
      </c>
      <c r="D4" s="3" t="s">
        <v>32</v>
      </c>
      <c r="E4" s="3" t="s">
        <v>33</v>
      </c>
      <c r="F4" s="3"/>
      <c r="G4" s="3"/>
      <c r="H4" s="3"/>
      <c r="I4" s="3"/>
      <c r="J4" s="3"/>
      <c r="K4" s="3"/>
      <c r="L4" s="3"/>
      <c r="M4" s="3"/>
      <c r="N4" s="3">
        <v>4.5</v>
      </c>
      <c r="O4" s="3">
        <v>0.10385999999999999</v>
      </c>
      <c r="P4" s="3">
        <v>1.3540000000000002E-2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15.6" x14ac:dyDescent="0.3">
      <c r="A5" s="3"/>
      <c r="B5" s="3"/>
      <c r="C5" s="1" t="s">
        <v>8</v>
      </c>
      <c r="D5" s="3" t="s">
        <v>105</v>
      </c>
      <c r="E5" s="3" t="s">
        <v>106</v>
      </c>
      <c r="F5" s="3"/>
      <c r="G5" s="3"/>
      <c r="H5" s="3"/>
      <c r="I5" s="3"/>
      <c r="J5" s="3"/>
      <c r="K5" s="3"/>
      <c r="L5" s="3"/>
      <c r="M5" s="3"/>
      <c r="N5" s="3">
        <v>6.5</v>
      </c>
      <c r="O5" s="3">
        <v>0.10053999999999999</v>
      </c>
      <c r="P5" s="3">
        <v>1.4280000000000001E-2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15.6" x14ac:dyDescent="0.3">
      <c r="A6" s="3"/>
      <c r="B6" s="3"/>
      <c r="C6" s="1" t="s">
        <v>9</v>
      </c>
      <c r="D6" s="3" t="s">
        <v>110</v>
      </c>
      <c r="E6" s="3" t="s">
        <v>34</v>
      </c>
      <c r="F6" s="3"/>
      <c r="G6" s="3"/>
      <c r="H6" s="3"/>
      <c r="I6" s="3"/>
      <c r="J6" s="3"/>
      <c r="K6" s="3"/>
      <c r="L6" s="3"/>
      <c r="M6" s="3"/>
      <c r="N6" s="3">
        <v>8.5</v>
      </c>
      <c r="O6" s="3">
        <v>9.1520000000000004E-2</v>
      </c>
      <c r="P6" s="3">
        <v>2.0120000000000002E-2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15.6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>
        <v>10.5</v>
      </c>
      <c r="O7" s="3">
        <v>8.7800000000000017E-2</v>
      </c>
      <c r="P7" s="3">
        <v>2.214E-2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ht="15.6" x14ac:dyDescent="0.3">
      <c r="A8" s="1" t="s">
        <v>14</v>
      </c>
      <c r="B8" s="1"/>
      <c r="C8" s="1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15.6" x14ac:dyDescent="0.3">
      <c r="A9" s="1"/>
      <c r="B9" s="1"/>
      <c r="C9" s="1" t="s">
        <v>7</v>
      </c>
      <c r="D9" s="3"/>
      <c r="E9" s="3">
        <v>9.9999999999999992E-2</v>
      </c>
      <c r="F9" s="3">
        <v>0.15143312101910827</v>
      </c>
      <c r="G9" s="3">
        <v>0.22929936305732482</v>
      </c>
      <c r="H9" s="3">
        <v>0.34713375796178347</v>
      </c>
      <c r="I9" s="3">
        <v>0.52547770700636942</v>
      </c>
      <c r="J9" s="3">
        <v>0.79458598726114649</v>
      </c>
      <c r="K9" s="3">
        <v>1.2022292993630572</v>
      </c>
      <c r="L9" s="3">
        <v>1.8152866242038217</v>
      </c>
      <c r="M9" s="3">
        <v>2.7547770700636942</v>
      </c>
      <c r="N9" s="3">
        <v>4.1719745222929934</v>
      </c>
      <c r="O9" s="3">
        <v>6.3057324840764331</v>
      </c>
      <c r="P9" s="3">
        <v>9.5382165605095537</v>
      </c>
      <c r="Q9" s="3"/>
      <c r="R9" s="3"/>
      <c r="S9" s="1" t="s">
        <v>6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15.6" x14ac:dyDescent="0.3">
      <c r="A10" s="1"/>
      <c r="B10" s="1"/>
      <c r="C10" s="1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15.6" x14ac:dyDescent="0.3">
      <c r="A11" s="3"/>
      <c r="B11" s="1" t="s">
        <v>35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" t="s">
        <v>35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15.6" x14ac:dyDescent="0.3">
      <c r="A12" s="3"/>
      <c r="B12" s="3"/>
      <c r="C12" s="1" t="s">
        <v>53</v>
      </c>
      <c r="D12" s="3"/>
      <c r="E12" s="3">
        <v>0.64373800000000014</v>
      </c>
      <c r="F12" s="3">
        <v>0.68559800000000004</v>
      </c>
      <c r="G12" s="3">
        <v>0.72273199999999993</v>
      </c>
      <c r="H12" s="3">
        <v>0.76286600000000004</v>
      </c>
      <c r="I12" s="3">
        <v>0.80091400000000001</v>
      </c>
      <c r="J12" s="3">
        <v>0.84017200000000014</v>
      </c>
      <c r="K12" s="3">
        <v>0.8819459999999999</v>
      </c>
      <c r="L12" s="3">
        <v>0.92589400000000011</v>
      </c>
      <c r="M12" s="3">
        <v>0.97175800000000001</v>
      </c>
      <c r="N12" s="3">
        <v>1.0181799999999999</v>
      </c>
      <c r="O12" s="3">
        <v>1.090606</v>
      </c>
      <c r="P12" s="3">
        <v>1.1511640000000001</v>
      </c>
      <c r="Q12" s="3"/>
      <c r="R12" s="3"/>
      <c r="S12" s="1" t="s">
        <v>53</v>
      </c>
      <c r="T12" s="3">
        <v>0.65268372405326602</v>
      </c>
      <c r="U12" s="3">
        <v>0.68649906934955096</v>
      </c>
      <c r="V12" s="3">
        <v>0.72205850524821802</v>
      </c>
      <c r="W12" s="3">
        <v>0.75944113106536104</v>
      </c>
      <c r="X12" s="3">
        <v>0.79875095737215396</v>
      </c>
      <c r="Y12" s="3">
        <v>0.83998466247623904</v>
      </c>
      <c r="Z12" s="3">
        <v>0.88341128876903396</v>
      </c>
      <c r="AA12" s="3">
        <v>0.92885170086933799</v>
      </c>
      <c r="AB12" s="3">
        <v>0.97722728123880398</v>
      </c>
      <c r="AC12" s="3">
        <v>1.0278670153229801</v>
      </c>
      <c r="AD12" s="3">
        <v>1.0808699343349</v>
      </c>
      <c r="AE12" s="3">
        <v>1.13671359677409</v>
      </c>
      <c r="AF12" s="3"/>
    </row>
    <row r="13" spans="1:32" ht="15.6" x14ac:dyDescent="0.3">
      <c r="A13" s="3"/>
      <c r="B13" s="3"/>
      <c r="C13" s="1" t="s">
        <v>1</v>
      </c>
      <c r="D13" s="3"/>
      <c r="E13" s="3">
        <v>0.82299600000000006</v>
      </c>
      <c r="F13" s="3">
        <v>0.86095399999999989</v>
      </c>
      <c r="G13" s="3">
        <v>0.899868</v>
      </c>
      <c r="H13" s="3">
        <v>0.94040400000000002</v>
      </c>
      <c r="I13" s="3">
        <v>0.98140400000000005</v>
      </c>
      <c r="J13" s="3">
        <v>1.025282</v>
      </c>
      <c r="K13" s="3">
        <v>1.0722260000000001</v>
      </c>
      <c r="L13" s="3">
        <v>1.1217719999999998</v>
      </c>
      <c r="M13" s="3">
        <v>1.1732719999999999</v>
      </c>
      <c r="N13" s="3">
        <v>1.2255339999999999</v>
      </c>
      <c r="O13" s="3">
        <v>1.3014939999999999</v>
      </c>
      <c r="P13" s="3">
        <v>1.3624200000000002</v>
      </c>
      <c r="Q13" s="3"/>
      <c r="R13" s="3"/>
      <c r="S13" s="1" t="s">
        <v>1</v>
      </c>
      <c r="T13" s="3">
        <v>0.81957554230952001</v>
      </c>
      <c r="U13" s="3">
        <v>0.85775908794697997</v>
      </c>
      <c r="V13" s="3">
        <v>0.89771275951325802</v>
      </c>
      <c r="W13" s="3">
        <v>0.939506554365932</v>
      </c>
      <c r="X13" s="3">
        <v>0.98323701379316397</v>
      </c>
      <c r="Y13" s="3">
        <v>1.02888054869566</v>
      </c>
      <c r="Z13" s="3">
        <v>1.07671361181531</v>
      </c>
      <c r="AA13" s="3">
        <v>1.1265175210021099</v>
      </c>
      <c r="AB13" s="3">
        <v>1.1792755269439099</v>
      </c>
      <c r="AC13" s="3">
        <v>1.23422798593754</v>
      </c>
      <c r="AD13" s="3">
        <v>1.2914600626877599</v>
      </c>
      <c r="AE13" s="3">
        <v>1.35146135953193</v>
      </c>
      <c r="AF13" s="3"/>
    </row>
    <row r="14" spans="1:32" ht="15.6" x14ac:dyDescent="0.3">
      <c r="A14" s="3"/>
      <c r="B14" s="3"/>
      <c r="C14" s="1" t="s">
        <v>2</v>
      </c>
      <c r="D14" s="3"/>
      <c r="E14" s="3">
        <v>1.0290680000000001</v>
      </c>
      <c r="F14" s="3">
        <v>1.067598</v>
      </c>
      <c r="G14" s="3">
        <v>1.1106399999999998</v>
      </c>
      <c r="H14" s="3">
        <v>1.1568419999999999</v>
      </c>
      <c r="I14" s="3">
        <v>1.204688</v>
      </c>
      <c r="J14" s="3">
        <v>1.255012</v>
      </c>
      <c r="K14" s="3">
        <v>1.30897</v>
      </c>
      <c r="L14" s="3">
        <v>1.3663940000000001</v>
      </c>
      <c r="M14" s="3">
        <v>1.4247200000000002</v>
      </c>
      <c r="N14" s="3">
        <v>1.4839</v>
      </c>
      <c r="O14" s="3">
        <v>1.56446</v>
      </c>
      <c r="P14" s="3">
        <v>1.6292800000000001</v>
      </c>
      <c r="Q14" s="3"/>
      <c r="R14" s="3"/>
      <c r="S14" s="1" t="s">
        <v>2</v>
      </c>
      <c r="T14" s="3">
        <v>1.0185461354298899</v>
      </c>
      <c r="U14" s="3">
        <v>1.0627423801017</v>
      </c>
      <c r="V14" s="3">
        <v>1.10884620026127</v>
      </c>
      <c r="W14" s="3">
        <v>1.1569261047165</v>
      </c>
      <c r="X14" s="3">
        <v>1.2070803682751901</v>
      </c>
      <c r="Y14" s="3">
        <v>1.25926913233451</v>
      </c>
      <c r="Z14" s="3">
        <v>1.31379475014749</v>
      </c>
      <c r="AA14" s="3">
        <v>1.3703942868536101</v>
      </c>
      <c r="AB14" s="3">
        <v>1.4301679562983101</v>
      </c>
      <c r="AC14" s="3">
        <v>1.49223715801395</v>
      </c>
      <c r="AD14" s="3">
        <v>1.5566841214715601</v>
      </c>
      <c r="AE14" s="3">
        <v>1.62404370333659</v>
      </c>
      <c r="AF14" s="3"/>
    </row>
    <row r="15" spans="1:32" ht="15.6" x14ac:dyDescent="0.3">
      <c r="A15" s="3"/>
      <c r="B15" s="3"/>
      <c r="C15" s="1" t="s">
        <v>3</v>
      </c>
      <c r="D15" s="3"/>
      <c r="E15" s="3">
        <v>1.278708</v>
      </c>
      <c r="F15" s="3">
        <v>1.32101</v>
      </c>
      <c r="G15" s="3">
        <v>1.3704019999999999</v>
      </c>
      <c r="H15" s="3">
        <v>1.4232539999999998</v>
      </c>
      <c r="I15" s="3">
        <v>1.4784199999999998</v>
      </c>
      <c r="J15" s="3">
        <v>1.53637</v>
      </c>
      <c r="K15" s="3">
        <v>1.5990660000000001</v>
      </c>
      <c r="L15" s="3">
        <v>1.66736</v>
      </c>
      <c r="M15" s="3">
        <v>1.7363599999999999</v>
      </c>
      <c r="N15" s="3">
        <v>1.8101599999999998</v>
      </c>
      <c r="O15" s="3">
        <v>1.9104200000000002</v>
      </c>
      <c r="P15" s="3">
        <v>2.0123000000000002</v>
      </c>
      <c r="Q15" s="3"/>
      <c r="R15" s="3"/>
      <c r="S15" s="1" t="s">
        <v>3</v>
      </c>
      <c r="T15" s="3">
        <v>1.2589458153143001</v>
      </c>
      <c r="U15" s="3">
        <v>1.31196523065786</v>
      </c>
      <c r="V15" s="3">
        <v>1.3672053398678701</v>
      </c>
      <c r="W15" s="3">
        <v>1.4247426362620901</v>
      </c>
      <c r="X15" s="3">
        <v>1.48468890203063</v>
      </c>
      <c r="Y15" s="3">
        <v>1.54699068399641</v>
      </c>
      <c r="Z15" s="3">
        <v>1.61200268418271</v>
      </c>
      <c r="AA15" s="3">
        <v>1.67940522013974</v>
      </c>
      <c r="AB15" s="3">
        <v>1.75050065768723</v>
      </c>
      <c r="AC15" s="3">
        <v>1.8242358089463999</v>
      </c>
      <c r="AD15" s="3">
        <v>1.90070210526635</v>
      </c>
      <c r="AE15" s="3">
        <v>1.98052673392768</v>
      </c>
      <c r="AF15" s="3"/>
    </row>
    <row r="16" spans="1:32" ht="15.6" x14ac:dyDescent="0.3">
      <c r="A16" s="3"/>
      <c r="B16" s="3"/>
      <c r="C16" s="1" t="s">
        <v>4</v>
      </c>
      <c r="D16" s="3"/>
      <c r="E16" s="3">
        <v>1.621604</v>
      </c>
      <c r="F16" s="3">
        <v>1.6592760000000002</v>
      </c>
      <c r="G16" s="3">
        <v>1.7142919999999999</v>
      </c>
      <c r="H16" s="3">
        <v>1.7745799999999998</v>
      </c>
      <c r="I16" s="3">
        <v>1.8382400000000001</v>
      </c>
      <c r="J16" s="3">
        <v>1.9052800000000001</v>
      </c>
      <c r="K16" s="3">
        <v>1.9776</v>
      </c>
      <c r="L16" s="3">
        <v>2.0564</v>
      </c>
      <c r="M16" s="3">
        <v>2.13286</v>
      </c>
      <c r="N16" s="3">
        <v>2.2100599999999999</v>
      </c>
      <c r="O16" s="3">
        <v>2.2971000000000004</v>
      </c>
      <c r="P16" s="3">
        <v>2.37418</v>
      </c>
      <c r="Q16" s="3"/>
      <c r="R16" s="3"/>
      <c r="S16" s="1" t="s">
        <v>4</v>
      </c>
      <c r="T16" s="3">
        <v>1.58852397213612</v>
      </c>
      <c r="U16" s="3">
        <v>1.6485509808261001</v>
      </c>
      <c r="V16" s="3">
        <v>1.71083258863808</v>
      </c>
      <c r="W16" s="3">
        <v>1.7754350249562501</v>
      </c>
      <c r="X16" s="3">
        <v>1.8424630402025399</v>
      </c>
      <c r="Y16" s="3">
        <v>1.9118362908170199</v>
      </c>
      <c r="Z16" s="3">
        <v>1.9839276917580799</v>
      </c>
      <c r="AA16" s="3">
        <v>2.0583610753114301</v>
      </c>
      <c r="AB16" s="3">
        <v>2.13654692358902</v>
      </c>
      <c r="AC16" s="3">
        <v>2.2172982363518399</v>
      </c>
      <c r="AD16" s="3">
        <v>2.3006936990570699</v>
      </c>
      <c r="AE16" s="3">
        <v>2.3873917175021</v>
      </c>
      <c r="AF16" s="3"/>
    </row>
    <row r="17" spans="1:32" ht="15.6" x14ac:dyDescent="0.3">
      <c r="A17" s="3"/>
      <c r="B17" s="3"/>
      <c r="C17" s="1" t="s">
        <v>5</v>
      </c>
      <c r="D17" s="3"/>
      <c r="E17" s="3">
        <v>2.0516800000000002</v>
      </c>
      <c r="F17" s="3">
        <v>2.0903200000000002</v>
      </c>
      <c r="G17" s="3">
        <v>2.1537800000000002</v>
      </c>
      <c r="H17" s="3">
        <v>2.2217600000000002</v>
      </c>
      <c r="I17" s="3">
        <v>2.2952599999999999</v>
      </c>
      <c r="J17" s="3">
        <v>2.3726600000000002</v>
      </c>
      <c r="K17" s="3">
        <v>2.4573600000000004</v>
      </c>
      <c r="L17" s="3">
        <v>2.5498000000000003</v>
      </c>
      <c r="M17" s="3">
        <v>2.6419199999999998</v>
      </c>
      <c r="N17" s="3">
        <v>2.73874</v>
      </c>
      <c r="O17" s="3">
        <v>2.8374999999999999</v>
      </c>
      <c r="P17" s="3">
        <v>2.9688799999999995</v>
      </c>
      <c r="Q17" s="3"/>
      <c r="R17" s="3"/>
      <c r="S17" s="1" t="s">
        <v>5</v>
      </c>
      <c r="T17" s="3">
        <v>1.9993012486197801</v>
      </c>
      <c r="U17" s="3">
        <v>2.0715870270969501</v>
      </c>
      <c r="V17" s="3">
        <v>2.1464698809211602</v>
      </c>
      <c r="W17" s="3">
        <v>2.22402100931243</v>
      </c>
      <c r="X17" s="3">
        <v>2.30435742890961</v>
      </c>
      <c r="Y17" s="3">
        <v>2.3873742343808702</v>
      </c>
      <c r="Z17" s="3">
        <v>2.4735084457649799</v>
      </c>
      <c r="AA17" s="3">
        <v>2.5623015911398799</v>
      </c>
      <c r="AB17" s="3">
        <v>2.6554245502381302</v>
      </c>
      <c r="AC17" s="3">
        <v>2.7514514157008301</v>
      </c>
      <c r="AD17" s="3">
        <v>2.8504669747057401</v>
      </c>
      <c r="AE17" s="3">
        <v>2.9532423373133301</v>
      </c>
      <c r="AF17" s="3"/>
    </row>
    <row r="18" spans="1:32" ht="15.6" x14ac:dyDescent="0.3">
      <c r="A18" s="3"/>
      <c r="B18" s="3"/>
      <c r="C18" s="1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1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15.6" x14ac:dyDescent="0.3">
      <c r="A19" s="3"/>
      <c r="B19" s="3"/>
      <c r="C19" s="1" t="s">
        <v>7</v>
      </c>
      <c r="D19" s="3"/>
      <c r="E19" s="3">
        <v>9.9999999999999992E-2</v>
      </c>
      <c r="F19" s="3">
        <v>0.15143312101910827</v>
      </c>
      <c r="G19" s="3">
        <v>0.22929936305732482</v>
      </c>
      <c r="H19" s="3">
        <v>0.34713375796178347</v>
      </c>
      <c r="I19" s="3">
        <v>0.52547770700636942</v>
      </c>
      <c r="J19" s="3">
        <v>0.79458598726114649</v>
      </c>
      <c r="K19" s="3">
        <v>1.2022292993630572</v>
      </c>
      <c r="L19" s="3">
        <v>1.8152866242038217</v>
      </c>
      <c r="M19" s="3">
        <v>2.7547770700636942</v>
      </c>
      <c r="N19" s="3">
        <v>4.1719745222929934</v>
      </c>
      <c r="O19" s="3">
        <v>6.3057324840764331</v>
      </c>
      <c r="P19" s="3">
        <v>9.5382165605095537</v>
      </c>
      <c r="Q19" s="3"/>
      <c r="R19" s="3"/>
      <c r="S19" s="1" t="s">
        <v>7</v>
      </c>
      <c r="T19" s="3">
        <v>9.9999999999999992E-2</v>
      </c>
      <c r="U19" s="3">
        <v>0.15143312101910827</v>
      </c>
      <c r="V19" s="3">
        <v>0.22929936305732482</v>
      </c>
      <c r="W19" s="3">
        <v>0.34713375796178347</v>
      </c>
      <c r="X19" s="3">
        <v>0.52547770700636942</v>
      </c>
      <c r="Y19" s="3">
        <v>0.79458598726114649</v>
      </c>
      <c r="Z19" s="3">
        <v>1.2022292993630572</v>
      </c>
      <c r="AA19" s="3">
        <v>1.8152866242038217</v>
      </c>
      <c r="AB19" s="3">
        <v>2.7547770700636942</v>
      </c>
      <c r="AC19" s="3">
        <v>4.1719745222929934</v>
      </c>
      <c r="AD19" s="3">
        <v>6.3057324840764331</v>
      </c>
      <c r="AE19" s="3">
        <v>9.5382165605095537</v>
      </c>
      <c r="AF19" s="3"/>
    </row>
    <row r="20" spans="1:32" ht="15.6" x14ac:dyDescent="0.3">
      <c r="A20" s="3"/>
      <c r="B20" s="3"/>
      <c r="C20" s="1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1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15.6" x14ac:dyDescent="0.3">
      <c r="A21" s="3"/>
      <c r="B21" s="1" t="s">
        <v>36</v>
      </c>
      <c r="C21" s="1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1" t="s">
        <v>36</v>
      </c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15.6" x14ac:dyDescent="0.3">
      <c r="A22" s="3"/>
      <c r="B22" s="3"/>
      <c r="C22" s="1" t="s">
        <v>53</v>
      </c>
      <c r="D22" s="3"/>
      <c r="E22" s="3">
        <v>0.1276262</v>
      </c>
      <c r="F22" s="3">
        <v>0.12920539999999997</v>
      </c>
      <c r="G22" s="3">
        <v>0.13436600000000001</v>
      </c>
      <c r="H22" s="3">
        <v>0.14040799999999998</v>
      </c>
      <c r="I22" s="3">
        <v>0.14927200000000002</v>
      </c>
      <c r="J22" s="3">
        <v>0.16044600000000001</v>
      </c>
      <c r="K22" s="3">
        <v>0.17404000000000003</v>
      </c>
      <c r="L22" s="3">
        <v>0.19043599999999999</v>
      </c>
      <c r="M22" s="3">
        <v>0.21031</v>
      </c>
      <c r="N22" s="3">
        <v>0.23431200000000002</v>
      </c>
      <c r="O22" s="3">
        <v>0.25978400000000001</v>
      </c>
      <c r="P22" s="3">
        <v>0.29286200000000001</v>
      </c>
      <c r="Q22" s="3"/>
      <c r="R22" s="3"/>
      <c r="S22" s="1" t="s">
        <v>53</v>
      </c>
      <c r="T22" s="3">
        <v>0.12710215603811401</v>
      </c>
      <c r="U22" s="3">
        <v>0.13404042228094101</v>
      </c>
      <c r="V22" s="3">
        <v>0.141518109424389</v>
      </c>
      <c r="W22" s="3">
        <v>0.14965387057976201</v>
      </c>
      <c r="X22" s="3">
        <v>0.158624675567417</v>
      </c>
      <c r="Y22" s="3">
        <v>0.168660881220491</v>
      </c>
      <c r="Z22" s="3">
        <v>0.18017930205903901</v>
      </c>
      <c r="AA22" s="3">
        <v>0.19365589436988601</v>
      </c>
      <c r="AB22" s="3">
        <v>0.210193007478856</v>
      </c>
      <c r="AC22" s="3">
        <v>0.230815753515414</v>
      </c>
      <c r="AD22" s="3">
        <v>0.25736698443852002</v>
      </c>
      <c r="AE22" s="3">
        <v>0.29285703255666101</v>
      </c>
      <c r="AF22" s="3"/>
    </row>
    <row r="23" spans="1:32" ht="15.6" x14ac:dyDescent="0.3">
      <c r="A23" s="3"/>
      <c r="B23" s="3"/>
      <c r="C23" s="1" t="s">
        <v>1</v>
      </c>
      <c r="D23" s="3"/>
      <c r="E23" s="3">
        <v>0.14329600000000001</v>
      </c>
      <c r="F23" s="3">
        <v>0.14623400000000003</v>
      </c>
      <c r="G23" s="3">
        <v>0.15198200000000001</v>
      </c>
      <c r="H23" s="3">
        <v>0.16065000000000002</v>
      </c>
      <c r="I23" s="3">
        <v>0.17075800000000002</v>
      </c>
      <c r="J23" s="3">
        <v>0.18378199999999997</v>
      </c>
      <c r="K23" s="3">
        <v>0.19942800000000002</v>
      </c>
      <c r="L23" s="3">
        <v>0.21827199999999997</v>
      </c>
      <c r="M23" s="3">
        <v>0.24088200000000004</v>
      </c>
      <c r="N23" s="3">
        <v>0.268202</v>
      </c>
      <c r="O23" s="3">
        <v>0.29731999999999997</v>
      </c>
      <c r="P23" s="3">
        <v>0.33457199999999998</v>
      </c>
      <c r="Q23" s="3"/>
      <c r="R23" s="3"/>
      <c r="S23" s="1" t="s">
        <v>1</v>
      </c>
      <c r="T23" s="3">
        <v>0.14378753210310999</v>
      </c>
      <c r="U23" s="3">
        <v>0.151001816266123</v>
      </c>
      <c r="V23" s="3">
        <v>0.158815485859712</v>
      </c>
      <c r="W23" s="3">
        <v>0.167389841498428</v>
      </c>
      <c r="X23" s="3">
        <v>0.17696799357843401</v>
      </c>
      <c r="Y23" s="3">
        <v>0.18787914954354701</v>
      </c>
      <c r="Z23" s="3">
        <v>0.200697724702222</v>
      </c>
      <c r="AA23" s="3">
        <v>0.21612244699934899</v>
      </c>
      <c r="AB23" s="3">
        <v>0.23565775463072999</v>
      </c>
      <c r="AC23" s="3">
        <v>0.26083796692802402</v>
      </c>
      <c r="AD23" s="3">
        <v>0.29430933906427698</v>
      </c>
      <c r="AE23" s="3">
        <v>0.34036739461291299</v>
      </c>
      <c r="AF23" s="3"/>
    </row>
    <row r="24" spans="1:32" ht="15.6" x14ac:dyDescent="0.3">
      <c r="A24" s="3"/>
      <c r="B24" s="3"/>
      <c r="C24" s="1" t="s">
        <v>2</v>
      </c>
      <c r="D24" s="3"/>
      <c r="E24" s="3">
        <v>0.17136600000000002</v>
      </c>
      <c r="F24" s="3">
        <v>0.17217000000000002</v>
      </c>
      <c r="G24" s="3">
        <v>0.17842399999999997</v>
      </c>
      <c r="H24" s="3">
        <v>0.18742</v>
      </c>
      <c r="I24" s="3">
        <v>0.19920199999999999</v>
      </c>
      <c r="J24" s="3">
        <v>0.21376599999999998</v>
      </c>
      <c r="K24" s="3">
        <v>0.23150799999999999</v>
      </c>
      <c r="L24" s="3">
        <v>0.25281799999999999</v>
      </c>
      <c r="M24" s="3">
        <v>0.278306</v>
      </c>
      <c r="N24" s="3">
        <v>0.30904800000000004</v>
      </c>
      <c r="O24" s="3">
        <v>0.34217999999999998</v>
      </c>
      <c r="P24" s="3">
        <v>0.38472999999999996</v>
      </c>
      <c r="Q24" s="3"/>
      <c r="R24" s="3"/>
      <c r="S24" s="1" t="s">
        <v>2</v>
      </c>
      <c r="T24" s="3">
        <v>0.16656598142777099</v>
      </c>
      <c r="U24" s="3">
        <v>0.174439809063515</v>
      </c>
      <c r="V24" s="3">
        <v>0.18298576517672099</v>
      </c>
      <c r="W24" s="3">
        <v>0.19240070483132099</v>
      </c>
      <c r="X24" s="3">
        <v>0.20298246049488</v>
      </c>
      <c r="Y24" s="3">
        <v>0.21513975993857801</v>
      </c>
      <c r="Z24" s="3">
        <v>0.22957720729530501</v>
      </c>
      <c r="AA24" s="3">
        <v>0.24716995171815201</v>
      </c>
      <c r="AB24" s="3">
        <v>0.269757201280236</v>
      </c>
      <c r="AC24" s="3">
        <v>0.29927242085342398</v>
      </c>
      <c r="AD24" s="3">
        <v>0.33900678060140998</v>
      </c>
      <c r="AE24" s="3">
        <v>0.39429156057599901</v>
      </c>
      <c r="AF24" s="3"/>
    </row>
    <row r="25" spans="1:32" ht="15.6" x14ac:dyDescent="0.3">
      <c r="A25" s="3"/>
      <c r="B25" s="3"/>
      <c r="C25" s="1" t="s">
        <v>3</v>
      </c>
      <c r="D25" s="3"/>
      <c r="E25" s="3">
        <v>0.20583799999999997</v>
      </c>
      <c r="F25" s="3">
        <v>0.204454</v>
      </c>
      <c r="G25" s="3">
        <v>0.21043399999999995</v>
      </c>
      <c r="H25" s="3">
        <v>0.22022</v>
      </c>
      <c r="I25" s="3">
        <v>0.233128</v>
      </c>
      <c r="J25" s="3">
        <v>0.24932200000000004</v>
      </c>
      <c r="K25" s="3">
        <v>0.26921600000000001</v>
      </c>
      <c r="L25" s="3">
        <v>0.29308000000000001</v>
      </c>
      <c r="M25" s="3">
        <v>0.32159199999999999</v>
      </c>
      <c r="N25" s="3">
        <v>0.356128</v>
      </c>
      <c r="O25" s="3">
        <v>0.393206</v>
      </c>
      <c r="P25" s="3">
        <v>0.44134399999999996</v>
      </c>
      <c r="Q25" s="3"/>
      <c r="R25" s="3"/>
      <c r="S25" s="1" t="s">
        <v>3</v>
      </c>
      <c r="T25" s="3">
        <v>0.199629238979219</v>
      </c>
      <c r="U25" s="3">
        <v>0.208713111465016</v>
      </c>
      <c r="V25" s="3">
        <v>0.21852535981759999</v>
      </c>
      <c r="W25" s="3">
        <v>0.22927197553100601</v>
      </c>
      <c r="X25" s="3">
        <v>0.241264902825223</v>
      </c>
      <c r="Y25" s="3">
        <v>0.25492925987552201</v>
      </c>
      <c r="Z25" s="3">
        <v>0.27100541386506699</v>
      </c>
      <c r="AA25" s="3">
        <v>0.29040137390450399</v>
      </c>
      <c r="AB25" s="3">
        <v>0.31505630523160399</v>
      </c>
      <c r="AC25" s="3">
        <v>0.34697207073768299</v>
      </c>
      <c r="AD25" s="3">
        <v>0.38958569605259202</v>
      </c>
      <c r="AE25" s="3">
        <v>0.44847212997272601</v>
      </c>
      <c r="AF25" s="3"/>
    </row>
    <row r="26" spans="1:32" ht="15.6" x14ac:dyDescent="0.3">
      <c r="A26" s="3"/>
      <c r="B26" s="3"/>
      <c r="C26" s="1" t="s">
        <v>4</v>
      </c>
      <c r="D26" s="3"/>
      <c r="E26" s="3">
        <v>0.25211</v>
      </c>
      <c r="F26" s="3">
        <v>0.24579800000000002</v>
      </c>
      <c r="G26" s="3">
        <v>0.251668</v>
      </c>
      <c r="H26" s="3">
        <v>0.26191599999999998</v>
      </c>
      <c r="I26" s="3">
        <v>0.27606799999999998</v>
      </c>
      <c r="J26" s="3">
        <v>0.29403799999999997</v>
      </c>
      <c r="K26" s="3">
        <v>0.31639</v>
      </c>
      <c r="L26" s="3">
        <v>0.34323599999999999</v>
      </c>
      <c r="M26" s="3">
        <v>0.37537399999999999</v>
      </c>
      <c r="N26" s="3">
        <v>0.41405799999999998</v>
      </c>
      <c r="O26" s="3">
        <v>0.45698800000000006</v>
      </c>
      <c r="P26" s="3">
        <v>0.51030399999999998</v>
      </c>
      <c r="Q26" s="3"/>
      <c r="R26" s="3"/>
      <c r="S26" s="1" t="s">
        <v>4</v>
      </c>
      <c r="T26" s="3">
        <v>0.22653799132122801</v>
      </c>
      <c r="U26" s="3">
        <v>0.236065354123731</v>
      </c>
      <c r="V26" s="3">
        <v>0.24644772362240899</v>
      </c>
      <c r="W26" s="3">
        <v>0.25796910243787202</v>
      </c>
      <c r="X26" s="3">
        <v>0.27106110520798798</v>
      </c>
      <c r="Y26" s="3">
        <v>0.286326283159693</v>
      </c>
      <c r="Z26" s="3">
        <v>0.30478666679810301</v>
      </c>
      <c r="AA26" s="3">
        <v>0.32774614776976602</v>
      </c>
      <c r="AB26" s="3">
        <v>0.35785969726751599</v>
      </c>
      <c r="AC26" s="3">
        <v>0.39802908608639098</v>
      </c>
      <c r="AD26" s="3">
        <v>0.453112063870658</v>
      </c>
      <c r="AE26" s="3">
        <v>0.53095629045972503</v>
      </c>
      <c r="AF26" s="3"/>
    </row>
    <row r="27" spans="1:32" ht="15.6" x14ac:dyDescent="0.3">
      <c r="A27" s="3"/>
      <c r="B27" s="3"/>
      <c r="C27" s="1" t="s">
        <v>5</v>
      </c>
      <c r="D27" s="3"/>
      <c r="E27" s="3">
        <v>0.30836000000000002</v>
      </c>
      <c r="F27" s="3">
        <v>0.29869200000000001</v>
      </c>
      <c r="G27" s="3">
        <v>0.302172</v>
      </c>
      <c r="H27" s="3">
        <v>0.31245600000000001</v>
      </c>
      <c r="I27" s="3">
        <v>0.32764799999999999</v>
      </c>
      <c r="J27" s="3">
        <v>0.34748600000000002</v>
      </c>
      <c r="K27" s="3">
        <v>0.37217</v>
      </c>
      <c r="L27" s="3">
        <v>0.40220800000000001</v>
      </c>
      <c r="M27" s="3">
        <v>0.438058</v>
      </c>
      <c r="N27" s="3">
        <v>0.48136199999999996</v>
      </c>
      <c r="O27" s="3">
        <v>0.53240600000000005</v>
      </c>
      <c r="P27" s="3">
        <v>0.58878600000000003</v>
      </c>
      <c r="Q27" s="3"/>
      <c r="R27" s="3"/>
      <c r="S27" s="1" t="s">
        <v>5</v>
      </c>
      <c r="T27" s="3">
        <v>0.27264658763277599</v>
      </c>
      <c r="U27" s="3">
        <v>0.283567311492533</v>
      </c>
      <c r="V27" s="3">
        <v>0.29542695449931999</v>
      </c>
      <c r="W27" s="3">
        <v>0.308536047690259</v>
      </c>
      <c r="X27" s="3">
        <v>0.32336707967265799</v>
      </c>
      <c r="Y27" s="3">
        <v>0.34057846261917801</v>
      </c>
      <c r="Z27" s="3">
        <v>0.36129130989399499</v>
      </c>
      <c r="AA27" s="3">
        <v>0.38693041250701399</v>
      </c>
      <c r="AB27" s="3">
        <v>0.42041217820546301</v>
      </c>
      <c r="AC27" s="3">
        <v>0.46490674801189502</v>
      </c>
      <c r="AD27" s="3">
        <v>0.52573560251311202</v>
      </c>
      <c r="AE27" s="3">
        <v>0.61149906101835805</v>
      </c>
      <c r="AF27" s="3"/>
    </row>
    <row r="28" spans="1:32" ht="15.6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15.6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0"/>
  <sheetViews>
    <sheetView topLeftCell="B1" zoomScale="89" zoomScaleNormal="89" workbookViewId="0">
      <selection activeCell="E6" sqref="E6"/>
    </sheetView>
  </sheetViews>
  <sheetFormatPr defaultRowHeight="14.4" x14ac:dyDescent="0.3"/>
  <cols>
    <col min="3" max="4" width="14.6640625" customWidth="1"/>
    <col min="5" max="5" width="18.88671875" customWidth="1"/>
    <col min="14" max="14" width="16.33203125" customWidth="1"/>
  </cols>
  <sheetData>
    <row r="1" spans="1:25" ht="15.6" x14ac:dyDescent="0.3">
      <c r="A1" s="4" t="s">
        <v>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" t="s">
        <v>43</v>
      </c>
      <c r="O1" s="1" t="s">
        <v>8</v>
      </c>
      <c r="P1" s="1" t="s">
        <v>9</v>
      </c>
      <c r="R1" s="3"/>
      <c r="S1" s="3"/>
      <c r="T1" s="3"/>
      <c r="U1" s="3"/>
      <c r="V1" s="3"/>
      <c r="W1" s="3"/>
      <c r="X1" s="3"/>
      <c r="Y1" s="3"/>
    </row>
    <row r="2" spans="1:25" ht="15.6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>
        <v>0.5</v>
      </c>
      <c r="O2" s="3">
        <v>0.15992500000000001</v>
      </c>
      <c r="P2" s="3">
        <v>9.725000000000001E-3</v>
      </c>
      <c r="R2" s="3"/>
      <c r="S2" s="3"/>
      <c r="T2" s="3"/>
      <c r="U2" s="3"/>
      <c r="V2" s="3"/>
      <c r="W2" s="3"/>
      <c r="X2" s="3"/>
      <c r="Y2" s="3"/>
    </row>
    <row r="3" spans="1:25" ht="15.6" x14ac:dyDescent="0.3">
      <c r="A3" s="3"/>
      <c r="B3" s="3"/>
      <c r="C3" s="1" t="s">
        <v>10</v>
      </c>
      <c r="D3" s="1" t="s">
        <v>18</v>
      </c>
      <c r="E3" s="1" t="s">
        <v>19</v>
      </c>
      <c r="F3" s="3"/>
      <c r="G3" s="3"/>
      <c r="H3" s="3"/>
      <c r="I3" s="3"/>
      <c r="J3" s="3"/>
      <c r="K3" s="3"/>
      <c r="L3" s="3"/>
      <c r="M3" s="3"/>
      <c r="N3" s="3">
        <v>2.5</v>
      </c>
      <c r="O3" s="3">
        <v>0.14385000000000001</v>
      </c>
      <c r="P3" s="3">
        <v>1.3050000000000001E-2</v>
      </c>
      <c r="R3" s="3"/>
      <c r="S3" s="3"/>
      <c r="T3" s="3"/>
      <c r="U3" s="3"/>
      <c r="V3" s="3"/>
      <c r="W3" s="3"/>
      <c r="X3" s="3"/>
      <c r="Y3" s="3"/>
    </row>
    <row r="4" spans="1:25" ht="19.8" x14ac:dyDescent="0.4">
      <c r="A4" s="3"/>
      <c r="B4" s="3"/>
      <c r="C4" s="2" t="s">
        <v>20</v>
      </c>
      <c r="D4" s="3" t="s">
        <v>29</v>
      </c>
      <c r="E4" s="3" t="s">
        <v>23</v>
      </c>
      <c r="F4" s="3"/>
      <c r="G4" s="3"/>
      <c r="H4" s="3"/>
      <c r="I4" s="3"/>
      <c r="J4" s="3"/>
      <c r="K4" s="3"/>
      <c r="L4" s="3"/>
      <c r="M4" s="3"/>
      <c r="N4" s="3">
        <v>4.5</v>
      </c>
      <c r="O4" s="3">
        <v>0.13965</v>
      </c>
      <c r="P4" s="3">
        <v>1.3349999999999999E-2</v>
      </c>
      <c r="R4" s="3"/>
      <c r="S4" s="3"/>
      <c r="T4" s="3"/>
      <c r="U4" s="3"/>
      <c r="V4" s="3"/>
      <c r="W4" s="3"/>
      <c r="X4" s="3"/>
      <c r="Y4" s="3"/>
    </row>
    <row r="5" spans="1:25" ht="15.6" x14ac:dyDescent="0.3">
      <c r="A5" s="3"/>
      <c r="B5" s="3"/>
      <c r="C5" s="1" t="s">
        <v>8</v>
      </c>
      <c r="D5" s="3" t="s">
        <v>107</v>
      </c>
      <c r="E5" s="3" t="s">
        <v>104</v>
      </c>
      <c r="F5" s="3"/>
      <c r="G5" s="3"/>
      <c r="H5" s="3"/>
      <c r="I5" s="3"/>
      <c r="J5" s="3"/>
      <c r="K5" s="3"/>
      <c r="L5" s="3"/>
      <c r="M5" s="3"/>
      <c r="N5" s="3">
        <v>6.5</v>
      </c>
      <c r="O5" s="3">
        <v>0.13042500000000001</v>
      </c>
      <c r="P5" s="3">
        <v>1.61E-2</v>
      </c>
      <c r="R5" s="3"/>
      <c r="S5" s="3"/>
      <c r="T5" s="3"/>
      <c r="U5" s="3"/>
      <c r="V5" s="3"/>
      <c r="W5" s="3"/>
      <c r="X5" s="3"/>
      <c r="Y5" s="3"/>
    </row>
    <row r="6" spans="1:25" ht="15.6" x14ac:dyDescent="0.3">
      <c r="A6" s="3"/>
      <c r="B6" s="3"/>
      <c r="C6" s="1" t="s">
        <v>9</v>
      </c>
      <c r="D6" s="3" t="s">
        <v>30</v>
      </c>
      <c r="E6" s="3" t="s">
        <v>31</v>
      </c>
      <c r="F6" s="3"/>
      <c r="G6" s="3"/>
      <c r="H6" s="3"/>
      <c r="I6" s="3"/>
      <c r="J6" s="3"/>
      <c r="K6" s="3"/>
      <c r="L6" s="3"/>
      <c r="M6" s="3"/>
      <c r="N6" s="3">
        <v>8.5</v>
      </c>
      <c r="O6" s="3">
        <v>0.13240000000000002</v>
      </c>
      <c r="P6" s="3">
        <v>1.4625000000000001E-2</v>
      </c>
      <c r="R6" s="3"/>
      <c r="S6" s="3"/>
      <c r="T6" s="3"/>
      <c r="U6" s="3"/>
      <c r="V6" s="3"/>
      <c r="W6" s="3"/>
      <c r="X6" s="3"/>
      <c r="Y6" s="3"/>
    </row>
    <row r="7" spans="1:25" ht="15.6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>
        <v>10.5</v>
      </c>
      <c r="O7" s="3">
        <v>0.125975</v>
      </c>
      <c r="P7" s="3">
        <v>1.7500000000000002E-2</v>
      </c>
      <c r="R7" s="3"/>
      <c r="S7" s="3"/>
      <c r="T7" s="3"/>
      <c r="U7" s="3"/>
      <c r="V7" s="3"/>
      <c r="W7" s="3"/>
      <c r="X7" s="3"/>
      <c r="Y7" s="3"/>
    </row>
    <row r="8" spans="1:25" ht="15.6" x14ac:dyDescent="0.3">
      <c r="A8" s="1" t="s">
        <v>14</v>
      </c>
      <c r="B8" s="1"/>
      <c r="C8" s="1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5.6" x14ac:dyDescent="0.3">
      <c r="A9" s="1"/>
      <c r="B9" s="1"/>
      <c r="C9" s="1" t="s">
        <v>7</v>
      </c>
      <c r="D9" s="3">
        <v>9.9999999999999992E-2</v>
      </c>
      <c r="E9" s="3">
        <v>0.15143312101910827</v>
      </c>
      <c r="F9" s="3">
        <v>0.22929936305732482</v>
      </c>
      <c r="G9" s="3">
        <v>0.34713375796178347</v>
      </c>
      <c r="H9" s="3">
        <v>0.52547770700636942</v>
      </c>
      <c r="I9" s="3">
        <v>0.79458598726114649</v>
      </c>
      <c r="J9" s="3">
        <v>1.2022292993630572</v>
      </c>
      <c r="K9" s="3">
        <v>1.8152866242038217</v>
      </c>
      <c r="L9" s="3">
        <v>2.7547770700636942</v>
      </c>
      <c r="M9" s="3">
        <v>4.1719745222929934</v>
      </c>
      <c r="N9" s="3"/>
      <c r="O9" s="1" t="s">
        <v>13</v>
      </c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6" x14ac:dyDescent="0.3">
      <c r="A10" s="1"/>
      <c r="B10" s="1"/>
      <c r="C10" s="1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6" x14ac:dyDescent="0.3">
      <c r="A11" s="3"/>
      <c r="B11" s="1" t="s">
        <v>35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" t="s">
        <v>35</v>
      </c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6" x14ac:dyDescent="0.3">
      <c r="A12" s="3"/>
      <c r="B12" s="3"/>
      <c r="C12" s="1" t="s">
        <v>53</v>
      </c>
      <c r="D12" s="3">
        <v>0.180565</v>
      </c>
      <c r="E12" s="3">
        <v>0.1955075</v>
      </c>
      <c r="F12" s="3">
        <v>0.20964250000000001</v>
      </c>
      <c r="G12" s="3">
        <v>0.22423999999999999</v>
      </c>
      <c r="H12" s="3">
        <v>0.2397</v>
      </c>
      <c r="I12" s="3">
        <v>0.25624999999999998</v>
      </c>
      <c r="J12" s="3">
        <v>0.27419500000000002</v>
      </c>
      <c r="K12" s="3">
        <v>0.29341250000000002</v>
      </c>
      <c r="L12" s="3">
        <v>0.31364999999999998</v>
      </c>
      <c r="M12" s="3">
        <v>0.33278250000000004</v>
      </c>
      <c r="N12" s="3"/>
      <c r="O12" s="1" t="s">
        <v>53</v>
      </c>
      <c r="P12" s="3">
        <v>0.18312397043009199</v>
      </c>
      <c r="Q12" s="3">
        <v>0.19580223337934499</v>
      </c>
      <c r="R12" s="3">
        <v>0.20935522848226801</v>
      </c>
      <c r="S12" s="3">
        <v>0.22383901722931299</v>
      </c>
      <c r="T12" s="3">
        <v>0.23932158598561301</v>
      </c>
      <c r="U12" s="3">
        <v>0.25583031182191701</v>
      </c>
      <c r="V12" s="3">
        <v>0.27350422400442898</v>
      </c>
      <c r="W12" s="3">
        <v>0.292302645392231</v>
      </c>
      <c r="X12" s="3">
        <v>0.31264656570402399</v>
      </c>
      <c r="Y12" s="3">
        <v>0.33429635650422701</v>
      </c>
    </row>
    <row r="13" spans="1:25" ht="15.6" x14ac:dyDescent="0.3">
      <c r="A13" s="3"/>
      <c r="B13" s="3"/>
      <c r="C13" s="1" t="s">
        <v>1</v>
      </c>
      <c r="D13" s="3">
        <v>0.23853749999999999</v>
      </c>
      <c r="E13" s="3">
        <v>0.25420999999999999</v>
      </c>
      <c r="F13" s="3">
        <v>0.26921499999999998</v>
      </c>
      <c r="G13" s="3">
        <v>0.28482750000000001</v>
      </c>
      <c r="H13" s="3">
        <v>0.30170749999999996</v>
      </c>
      <c r="I13" s="3">
        <v>0.32028749999999995</v>
      </c>
      <c r="J13" s="3">
        <v>0.340615</v>
      </c>
      <c r="K13" s="3">
        <v>0.36174000000000001</v>
      </c>
      <c r="L13" s="3">
        <v>0.38374750000000002</v>
      </c>
      <c r="M13" s="3">
        <v>0.40363250000000001</v>
      </c>
      <c r="N13" s="3"/>
      <c r="O13" s="1" t="s">
        <v>1</v>
      </c>
      <c r="P13" s="3">
        <v>0.23798085741785099</v>
      </c>
      <c r="Q13" s="3">
        <v>0.25262964632382101</v>
      </c>
      <c r="R13" s="3">
        <v>0.26817667630807601</v>
      </c>
      <c r="S13" s="3">
        <v>0.28467218208527301</v>
      </c>
      <c r="T13" s="3">
        <v>0.30217866254750098</v>
      </c>
      <c r="U13" s="3">
        <v>0.32071168443811499</v>
      </c>
      <c r="V13" s="3">
        <v>0.34041067321856</v>
      </c>
      <c r="W13" s="3">
        <v>0.36121323625385898</v>
      </c>
      <c r="X13" s="3">
        <v>0.38356452306112698</v>
      </c>
      <c r="Y13" s="3">
        <v>0.40717927052430097</v>
      </c>
    </row>
    <row r="14" spans="1:25" ht="15.6" x14ac:dyDescent="0.3">
      <c r="A14" s="3"/>
      <c r="B14" s="3"/>
      <c r="C14" s="1" t="s">
        <v>2</v>
      </c>
      <c r="D14" s="3">
        <v>0.28961999999999999</v>
      </c>
      <c r="E14" s="3">
        <v>0.30826500000000001</v>
      </c>
      <c r="F14" s="3">
        <v>0.32533499999999999</v>
      </c>
      <c r="G14" s="3">
        <v>0.343005</v>
      </c>
      <c r="H14" s="3">
        <v>0.36230499999999999</v>
      </c>
      <c r="I14" s="3">
        <v>0.3833725</v>
      </c>
      <c r="J14" s="3">
        <v>0.40706750000000003</v>
      </c>
      <c r="K14" s="3">
        <v>0.43203750000000002</v>
      </c>
      <c r="L14" s="3">
        <v>0.4600225</v>
      </c>
      <c r="M14" s="3">
        <v>0.48925000000000002</v>
      </c>
      <c r="N14" s="3"/>
      <c r="O14" s="1" t="s">
        <v>2</v>
      </c>
      <c r="P14" s="3">
        <v>0.28845925822959401</v>
      </c>
      <c r="Q14" s="3">
        <v>0.30575341557097102</v>
      </c>
      <c r="R14" s="3">
        <v>0.32408034633153399</v>
      </c>
      <c r="S14" s="3">
        <v>0.34349603455146499</v>
      </c>
      <c r="T14" s="3">
        <v>0.36407061895857901</v>
      </c>
      <c r="U14" s="3">
        <v>0.38581887713158403</v>
      </c>
      <c r="V14" s="3">
        <v>0.40890061713558101</v>
      </c>
      <c r="W14" s="3">
        <v>0.43323884840161903</v>
      </c>
      <c r="X14" s="3">
        <v>0.45934962499613202</v>
      </c>
      <c r="Y14" s="3">
        <v>0.48689466481291499</v>
      </c>
    </row>
    <row r="15" spans="1:25" ht="15.6" x14ac:dyDescent="0.3">
      <c r="A15" s="3"/>
      <c r="B15" s="3"/>
      <c r="C15" s="1" t="s">
        <v>3</v>
      </c>
      <c r="D15" s="3">
        <v>0.34102500000000002</v>
      </c>
      <c r="E15" s="3">
        <v>0.3613575</v>
      </c>
      <c r="F15" s="3">
        <v>0.38018249999999998</v>
      </c>
      <c r="G15" s="3">
        <v>0.39986250000000001</v>
      </c>
      <c r="H15" s="3">
        <v>0.42110250000000005</v>
      </c>
      <c r="I15" s="3">
        <v>0.44395250000000003</v>
      </c>
      <c r="J15" s="3">
        <v>0.46972999999999998</v>
      </c>
      <c r="K15" s="3">
        <v>0.49637999999999993</v>
      </c>
      <c r="L15" s="3">
        <v>0.52466750000000006</v>
      </c>
      <c r="M15" s="3">
        <v>0.55088250000000005</v>
      </c>
      <c r="N15" s="3"/>
      <c r="O15" s="1" t="s">
        <v>3</v>
      </c>
      <c r="P15" s="3">
        <v>0.33937942351052902</v>
      </c>
      <c r="Q15" s="3">
        <v>0.35839231201392202</v>
      </c>
      <c r="R15" s="3">
        <v>0.37846589762184801</v>
      </c>
      <c r="S15" s="3">
        <v>0.39965317229201702</v>
      </c>
      <c r="T15" s="3">
        <v>0.42202188666548401</v>
      </c>
      <c r="U15" s="3">
        <v>0.44557912552621698</v>
      </c>
      <c r="V15" s="3">
        <v>0.47048829727302999</v>
      </c>
      <c r="W15" s="3">
        <v>0.49665647636084198</v>
      </c>
      <c r="X15" s="3">
        <v>0.52462644448708495</v>
      </c>
      <c r="Y15" s="3">
        <v>0.55402308693802504</v>
      </c>
    </row>
    <row r="16" spans="1:25" ht="15.6" x14ac:dyDescent="0.3">
      <c r="A16" s="3"/>
      <c r="B16" s="3"/>
      <c r="C16" s="1" t="s">
        <v>4</v>
      </c>
      <c r="D16" s="3">
        <v>0.38940749999999996</v>
      </c>
      <c r="E16" s="3">
        <v>0.40899249999999998</v>
      </c>
      <c r="F16" s="3">
        <v>0.42872749999999998</v>
      </c>
      <c r="G16" s="3">
        <v>0.45000499999999999</v>
      </c>
      <c r="H16" s="3">
        <v>0.47310000000000002</v>
      </c>
      <c r="I16" s="3">
        <v>0.49867249999999996</v>
      </c>
      <c r="J16" s="3">
        <v>0.52754750000000006</v>
      </c>
      <c r="K16" s="3">
        <v>0.55938750000000004</v>
      </c>
      <c r="L16" s="3">
        <v>0.59664000000000006</v>
      </c>
      <c r="M16" s="3">
        <v>0.64056749999999996</v>
      </c>
      <c r="N16" s="3"/>
      <c r="O16" s="1" t="s">
        <v>4</v>
      </c>
      <c r="P16" s="3">
        <v>0.38328730000936201</v>
      </c>
      <c r="Q16" s="3">
        <v>0.40500992370044703</v>
      </c>
      <c r="R16" s="3">
        <v>0.42795857464956</v>
      </c>
      <c r="S16" s="3">
        <v>0.45219537224748602</v>
      </c>
      <c r="T16" s="3">
        <v>0.477799442185666</v>
      </c>
      <c r="U16" s="3">
        <v>0.50478055293345203</v>
      </c>
      <c r="V16" s="3">
        <v>0.53332765562675499</v>
      </c>
      <c r="W16" s="3">
        <v>0.56333607231657601</v>
      </c>
      <c r="X16" s="3">
        <v>0.59543048129948395</v>
      </c>
      <c r="Y16" s="3">
        <v>0.62918282206542298</v>
      </c>
    </row>
    <row r="17" spans="1:25" ht="15.6" x14ac:dyDescent="0.3">
      <c r="A17" s="3"/>
      <c r="B17" s="3"/>
      <c r="C17" s="1" t="s">
        <v>5</v>
      </c>
      <c r="D17" s="3">
        <v>0.43848999999999999</v>
      </c>
      <c r="E17" s="3">
        <v>0.45770749999999993</v>
      </c>
      <c r="F17" s="3">
        <v>0.47907749999999999</v>
      </c>
      <c r="G17" s="3">
        <v>0.50208999999999993</v>
      </c>
      <c r="H17" s="3">
        <v>0.52700000000000002</v>
      </c>
      <c r="I17" s="3">
        <v>0.55408749999999996</v>
      </c>
      <c r="J17" s="3">
        <v>0.58470750000000005</v>
      </c>
      <c r="K17" s="3">
        <v>0.61754500000000001</v>
      </c>
      <c r="L17" s="3">
        <v>0.65410999999999997</v>
      </c>
      <c r="M17" s="3">
        <v>0.69366250000000007</v>
      </c>
      <c r="N17" s="3"/>
      <c r="O17" s="1" t="s">
        <v>5</v>
      </c>
      <c r="P17" s="3">
        <v>0.43064530475532298</v>
      </c>
      <c r="Q17" s="3">
        <v>0.45374953671585</v>
      </c>
      <c r="R17" s="3">
        <v>0.47808792398605798</v>
      </c>
      <c r="S17" s="3">
        <v>0.50371893243578603</v>
      </c>
      <c r="T17" s="3">
        <v>0.53071843172919697</v>
      </c>
      <c r="U17" s="3">
        <v>0.55908877278309899</v>
      </c>
      <c r="V17" s="3">
        <v>0.58902006589592804</v>
      </c>
      <c r="W17" s="3">
        <v>0.62039389139174395</v>
      </c>
      <c r="X17" s="3">
        <v>0.65385266888023097</v>
      </c>
      <c r="Y17" s="3">
        <v>0.68893888903143496</v>
      </c>
    </row>
    <row r="18" spans="1:25" ht="15.6" x14ac:dyDescent="0.3">
      <c r="A18" s="3"/>
      <c r="B18" s="3"/>
      <c r="C18" s="1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5.6" x14ac:dyDescent="0.3">
      <c r="A19" s="3"/>
      <c r="B19" s="3"/>
      <c r="C19" s="1" t="s">
        <v>7</v>
      </c>
      <c r="D19" s="3">
        <v>9.9999999999999992E-2</v>
      </c>
      <c r="E19" s="3">
        <v>0.15143312101910827</v>
      </c>
      <c r="F19" s="3">
        <v>0.22929936305732482</v>
      </c>
      <c r="G19" s="3">
        <v>0.34713375796178347</v>
      </c>
      <c r="H19" s="3">
        <v>0.52547770700636942</v>
      </c>
      <c r="I19" s="3">
        <v>0.79458598726114649</v>
      </c>
      <c r="J19" s="3">
        <v>1.2022292993630572</v>
      </c>
      <c r="K19" s="3">
        <v>1.8152866242038217</v>
      </c>
      <c r="L19" s="3">
        <v>2.7547770700636942</v>
      </c>
      <c r="M19" s="3">
        <v>4.1719745222929934</v>
      </c>
      <c r="N19" s="3"/>
      <c r="O19" s="1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6" x14ac:dyDescent="0.3">
      <c r="A20" s="3"/>
      <c r="B20" s="3"/>
      <c r="C20" s="1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6" x14ac:dyDescent="0.3">
      <c r="A21" s="3"/>
      <c r="B21" s="1" t="s">
        <v>36</v>
      </c>
      <c r="C21" s="1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" t="s">
        <v>36</v>
      </c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6" x14ac:dyDescent="0.3">
      <c r="A22" s="3"/>
      <c r="B22" s="3"/>
      <c r="C22" s="1" t="s">
        <v>53</v>
      </c>
      <c r="D22" s="3">
        <v>5.0408750000000002E-2</v>
      </c>
      <c r="E22" s="3">
        <v>5.1561500000000003E-2</v>
      </c>
      <c r="F22" s="3">
        <v>5.5033749999999999E-2</v>
      </c>
      <c r="G22" s="3">
        <v>5.9701999999999998E-2</v>
      </c>
      <c r="H22" s="3">
        <v>6.5727499999999994E-2</v>
      </c>
      <c r="I22" s="3">
        <v>7.3253499999999999E-2</v>
      </c>
      <c r="J22" s="3">
        <v>8.2645750000000004E-2</v>
      </c>
      <c r="K22" s="3">
        <v>9.452975000000001E-2</v>
      </c>
      <c r="L22" s="3">
        <v>0.10871474999999999</v>
      </c>
      <c r="M22" s="3">
        <v>0.12694749999999999</v>
      </c>
      <c r="N22" s="3"/>
      <c r="O22" s="1" t="s">
        <v>53</v>
      </c>
      <c r="P22" s="3">
        <v>4.8401035246559698E-2</v>
      </c>
      <c r="Q22" s="3">
        <v>5.21878277699801E-2</v>
      </c>
      <c r="R22" s="3">
        <v>5.6459970124351798E-2</v>
      </c>
      <c r="S22" s="3">
        <v>6.1364512869653297E-2</v>
      </c>
      <c r="T22" s="3">
        <v>6.71201998737843E-2</v>
      </c>
      <c r="U22" s="3">
        <v>7.40303706216488E-2</v>
      </c>
      <c r="V22" s="3">
        <v>8.2598791201677499E-2</v>
      </c>
      <c r="W22" s="3">
        <v>9.3469796067737296E-2</v>
      </c>
      <c r="X22" s="3">
        <v>0.10793740450761601</v>
      </c>
      <c r="Y22" s="3">
        <v>0.12742081179522899</v>
      </c>
    </row>
    <row r="23" spans="1:25" ht="15.6" x14ac:dyDescent="0.3">
      <c r="A23" s="3"/>
      <c r="B23" s="3"/>
      <c r="C23" s="1" t="s">
        <v>1</v>
      </c>
      <c r="D23" s="3">
        <v>5.8827250000000005E-2</v>
      </c>
      <c r="E23" s="3">
        <v>6.0856250000000001E-2</v>
      </c>
      <c r="F23" s="3">
        <v>6.4633250000000003E-2</v>
      </c>
      <c r="G23" s="3">
        <v>7.0176749999999996E-2</v>
      </c>
      <c r="H23" s="3">
        <v>7.7029749999999994E-2</v>
      </c>
      <c r="I23" s="3">
        <v>8.5585749999999988E-2</v>
      </c>
      <c r="J23" s="3">
        <v>9.61645E-2</v>
      </c>
      <c r="K23" s="3">
        <v>0.1094595</v>
      </c>
      <c r="L23" s="3">
        <v>0.12547699999999998</v>
      </c>
      <c r="M23" s="3">
        <v>0.14573249999999999</v>
      </c>
      <c r="N23" s="3"/>
      <c r="O23" s="1" t="s">
        <v>1</v>
      </c>
      <c r="P23" s="3">
        <v>5.60611819639329E-2</v>
      </c>
      <c r="Q23" s="3">
        <v>6.0107276278686603E-2</v>
      </c>
      <c r="R23" s="3">
        <v>6.4707530053227699E-2</v>
      </c>
      <c r="S23" s="3">
        <v>7.0051448103143094E-2</v>
      </c>
      <c r="T23" s="3">
        <v>7.6423471095628803E-2</v>
      </c>
      <c r="U23" s="3">
        <v>8.4224947409025502E-2</v>
      </c>
      <c r="V23" s="3">
        <v>9.41160049262037E-2</v>
      </c>
      <c r="W23" s="3">
        <v>0.106961565619508</v>
      </c>
      <c r="X23" s="3">
        <v>0.124455103458328</v>
      </c>
      <c r="Y23" s="3">
        <v>0.148519831494657</v>
      </c>
    </row>
    <row r="24" spans="1:25" ht="15.6" x14ac:dyDescent="0.3">
      <c r="A24" s="3"/>
      <c r="B24" s="3"/>
      <c r="C24" s="1" t="s">
        <v>2</v>
      </c>
      <c r="D24" s="3">
        <v>6.7895499999999998E-2</v>
      </c>
      <c r="E24" s="3">
        <v>7.0176249999999996E-2</v>
      </c>
      <c r="F24" s="3">
        <v>7.4261250000000001E-2</v>
      </c>
      <c r="G24" s="3">
        <v>8.018249999999999E-2</v>
      </c>
      <c r="H24" s="3">
        <v>8.7745250000000011E-2</v>
      </c>
      <c r="I24" s="3">
        <v>9.7182249999999998E-2</v>
      </c>
      <c r="J24" s="3">
        <v>0.108864</v>
      </c>
      <c r="K24" s="3">
        <v>0.12354000000000001</v>
      </c>
      <c r="L24" s="3">
        <v>0.14123750000000002</v>
      </c>
      <c r="M24" s="3">
        <v>0.1632825</v>
      </c>
      <c r="N24" s="3"/>
      <c r="O24" s="1" t="s">
        <v>2</v>
      </c>
      <c r="P24" s="3">
        <v>6.5969152508187898E-2</v>
      </c>
      <c r="Q24" s="3">
        <v>7.0534582157443002E-2</v>
      </c>
      <c r="R24" s="3">
        <v>7.5686456469025803E-2</v>
      </c>
      <c r="S24" s="3">
        <v>8.1619127860929799E-2</v>
      </c>
      <c r="T24" s="3">
        <v>8.8624233271202002E-2</v>
      </c>
      <c r="U24" s="3">
        <v>9.7111481932392704E-2</v>
      </c>
      <c r="V24" s="3">
        <v>0.10775835879171999</v>
      </c>
      <c r="W24" s="3">
        <v>0.12144596957988101</v>
      </c>
      <c r="X24" s="3">
        <v>0.13991552409149899</v>
      </c>
      <c r="Y24" s="3">
        <v>0.165123226656541</v>
      </c>
    </row>
    <row r="25" spans="1:25" ht="15.6" x14ac:dyDescent="0.3">
      <c r="A25" s="3"/>
      <c r="B25" s="3"/>
      <c r="C25" s="1" t="s">
        <v>3</v>
      </c>
      <c r="D25" s="3">
        <v>7.5985250000000004E-2</v>
      </c>
      <c r="E25" s="3">
        <v>7.8644749999999999E-2</v>
      </c>
      <c r="F25" s="3">
        <v>8.3096249999999997E-2</v>
      </c>
      <c r="G25" s="3">
        <v>8.9537000000000005E-2</v>
      </c>
      <c r="H25" s="3">
        <v>9.7797750000000003E-2</v>
      </c>
      <c r="I25" s="3">
        <v>0.10822900000000001</v>
      </c>
      <c r="J25" s="3">
        <v>0.12092750000000001</v>
      </c>
      <c r="K25" s="3">
        <v>0.1367825</v>
      </c>
      <c r="L25" s="3">
        <v>0.15600750000000002</v>
      </c>
      <c r="M25" s="3">
        <v>0.17981749999999999</v>
      </c>
      <c r="N25" s="3"/>
      <c r="O25" s="1" t="s">
        <v>3</v>
      </c>
      <c r="P25" s="3">
        <v>7.2660873968831002E-2</v>
      </c>
      <c r="Q25" s="3">
        <v>7.7475949783057996E-2</v>
      </c>
      <c r="R25" s="3">
        <v>8.2942396724075704E-2</v>
      </c>
      <c r="S25" s="3">
        <v>8.9291156280192893E-2</v>
      </c>
      <c r="T25" s="3">
        <v>9.6870063603832907E-2</v>
      </c>
      <c r="U25" s="3">
        <v>0.10617203008873199</v>
      </c>
      <c r="V25" s="3">
        <v>0.118007198934363</v>
      </c>
      <c r="W25" s="3">
        <v>0.13344243514001</v>
      </c>
      <c r="X25" s="3">
        <v>0.15455706386976101</v>
      </c>
      <c r="Y25" s="3">
        <v>0.18372971096083501</v>
      </c>
    </row>
    <row r="26" spans="1:25" ht="15.6" x14ac:dyDescent="0.3">
      <c r="A26" s="3"/>
      <c r="B26" s="3"/>
      <c r="C26" s="1" t="s">
        <v>4</v>
      </c>
      <c r="D26" s="3">
        <v>8.4762749999999998E-2</v>
      </c>
      <c r="E26" s="3">
        <v>8.6522250000000009E-2</v>
      </c>
      <c r="F26" s="3">
        <v>9.0959500000000013E-2</v>
      </c>
      <c r="G26" s="3">
        <v>9.7768250000000001E-2</v>
      </c>
      <c r="H26" s="3">
        <v>0.10646025000000001</v>
      </c>
      <c r="I26" s="3">
        <v>0.117372</v>
      </c>
      <c r="J26" s="3">
        <v>0.13102249999999999</v>
      </c>
      <c r="K26" s="3">
        <v>0.14793500000000001</v>
      </c>
      <c r="L26" s="3">
        <v>0.16814750000000001</v>
      </c>
      <c r="M26" s="3">
        <v>0.19329499999999999</v>
      </c>
      <c r="N26" s="3"/>
      <c r="O26" s="1" t="s">
        <v>4</v>
      </c>
      <c r="P26" s="3">
        <v>8.2629338077517697E-2</v>
      </c>
      <c r="Q26" s="3">
        <v>8.7983731187460001E-2</v>
      </c>
      <c r="R26" s="3">
        <v>9.3985532109575706E-2</v>
      </c>
      <c r="S26" s="3">
        <v>0.100846463402088</v>
      </c>
      <c r="T26" s="3">
        <v>0.10888463719679101</v>
      </c>
      <c r="U26" s="3">
        <v>0.118545981182998</v>
      </c>
      <c r="V26" s="3">
        <v>0.130571336646255</v>
      </c>
      <c r="W26" s="3">
        <v>0.14591970012300501</v>
      </c>
      <c r="X26" s="3">
        <v>0.16649878591046999</v>
      </c>
      <c r="Y26" s="3">
        <v>0.19443724680598301</v>
      </c>
    </row>
    <row r="27" spans="1:25" ht="15.6" x14ac:dyDescent="0.3">
      <c r="A27" s="3"/>
      <c r="B27" s="3"/>
      <c r="C27" s="1" t="s">
        <v>5</v>
      </c>
      <c r="D27" s="3">
        <v>9.249075000000001E-2</v>
      </c>
      <c r="E27" s="3">
        <v>9.434324999999999E-2</v>
      </c>
      <c r="F27" s="3">
        <v>9.8966250000000006E-2</v>
      </c>
      <c r="G27" s="3">
        <v>0.10612375</v>
      </c>
      <c r="H27" s="3">
        <v>0.11542225</v>
      </c>
      <c r="I27" s="3">
        <v>0.12716650000000002</v>
      </c>
      <c r="J27" s="3">
        <v>0.14148749999999999</v>
      </c>
      <c r="K27" s="3">
        <v>0.15945999999999999</v>
      </c>
      <c r="L27" s="3">
        <v>0.18114</v>
      </c>
      <c r="M27" s="3">
        <v>0.20763000000000001</v>
      </c>
      <c r="N27" s="3"/>
      <c r="O27" s="1" t="s">
        <v>5</v>
      </c>
      <c r="P27" s="3">
        <v>8.8071416373276104E-2</v>
      </c>
      <c r="Q27" s="3">
        <v>9.3603408718278006E-2</v>
      </c>
      <c r="R27" s="3">
        <v>9.9845786638928097E-2</v>
      </c>
      <c r="S27" s="3">
        <v>0.107047351565095</v>
      </c>
      <c r="T27" s="3">
        <v>0.11558311837177999</v>
      </c>
      <c r="U27" s="3">
        <v>0.125983507083409</v>
      </c>
      <c r="V27" s="3">
        <v>0.13912338523175299</v>
      </c>
      <c r="W27" s="3">
        <v>0.156150482205551</v>
      </c>
      <c r="X27" s="3">
        <v>0.17931336165723699</v>
      </c>
      <c r="Y27" s="3">
        <v>0.21117006308657099</v>
      </c>
    </row>
    <row r="28" spans="1:25" ht="15.6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5.6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5.6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9"/>
  <sheetViews>
    <sheetView zoomScale="88" zoomScaleNormal="88" workbookViewId="0">
      <selection activeCell="D7" sqref="D7"/>
    </sheetView>
  </sheetViews>
  <sheetFormatPr defaultRowHeight="14.4" x14ac:dyDescent="0.3"/>
  <cols>
    <col min="3" max="3" width="12.6640625" customWidth="1"/>
    <col min="4" max="4" width="22.44140625" customWidth="1"/>
    <col min="13" max="13" width="16.44140625" customWidth="1"/>
  </cols>
  <sheetData>
    <row r="1" spans="1:26" ht="15.6" x14ac:dyDescent="0.3">
      <c r="A1" s="4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 t="s">
        <v>43</v>
      </c>
      <c r="N1" s="1" t="s">
        <v>8</v>
      </c>
      <c r="O1" s="1" t="s">
        <v>9</v>
      </c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>
        <v>0.5</v>
      </c>
      <c r="N2" s="3">
        <v>0.158275</v>
      </c>
      <c r="O2" s="3">
        <v>1.0525E-2</v>
      </c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"/>
      <c r="B3" s="3"/>
      <c r="C3" s="1" t="s">
        <v>10</v>
      </c>
      <c r="D3" s="1" t="s">
        <v>18</v>
      </c>
      <c r="E3" s="1" t="s">
        <v>19</v>
      </c>
      <c r="F3" s="3"/>
      <c r="G3" s="3"/>
      <c r="H3" s="3"/>
      <c r="I3" s="3"/>
      <c r="J3" s="3"/>
      <c r="K3" s="3"/>
      <c r="L3" s="3"/>
      <c r="M3" s="3">
        <v>2.5</v>
      </c>
      <c r="N3" s="3">
        <v>0.14874999999999999</v>
      </c>
      <c r="O3" s="3">
        <v>1.32E-2</v>
      </c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9.8" x14ac:dyDescent="0.4">
      <c r="A4" s="3"/>
      <c r="B4" s="3"/>
      <c r="C4" s="2" t="s">
        <v>20</v>
      </c>
      <c r="D4" s="3" t="s">
        <v>21</v>
      </c>
      <c r="E4" s="3" t="s">
        <v>22</v>
      </c>
      <c r="F4" s="3"/>
      <c r="G4" s="3"/>
      <c r="H4" s="3"/>
      <c r="I4" s="3"/>
      <c r="J4" s="3"/>
      <c r="K4" s="3"/>
      <c r="L4" s="3"/>
      <c r="M4" s="3">
        <v>4.5</v>
      </c>
      <c r="N4" s="3">
        <v>0.14949999999999999</v>
      </c>
      <c r="O4" s="3">
        <v>1.2975E-2</v>
      </c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6" x14ac:dyDescent="0.3">
      <c r="A5" s="3"/>
      <c r="B5" s="3"/>
      <c r="C5" s="1" t="s">
        <v>8</v>
      </c>
      <c r="D5" s="3" t="s">
        <v>108</v>
      </c>
      <c r="E5" s="3" t="s">
        <v>109</v>
      </c>
      <c r="F5" s="3"/>
      <c r="G5" s="3"/>
      <c r="H5" s="3"/>
      <c r="I5" s="3"/>
      <c r="J5" s="3"/>
      <c r="K5" s="3"/>
      <c r="L5" s="3"/>
      <c r="M5" s="3">
        <v>6.5</v>
      </c>
      <c r="N5" s="3">
        <v>0.1492</v>
      </c>
      <c r="O5" s="3">
        <v>1.3225000000000001E-2</v>
      </c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6" x14ac:dyDescent="0.3">
      <c r="A6" s="3"/>
      <c r="B6" s="3"/>
      <c r="C6" s="1" t="s">
        <v>9</v>
      </c>
      <c r="D6" s="3" t="s">
        <v>111</v>
      </c>
      <c r="E6" s="3" t="s">
        <v>24</v>
      </c>
      <c r="F6" s="3"/>
      <c r="G6" s="3"/>
      <c r="H6" s="3"/>
      <c r="I6" s="3"/>
      <c r="J6" s="3"/>
      <c r="K6" s="3"/>
      <c r="L6" s="3"/>
      <c r="M6" s="3">
        <v>8.5</v>
      </c>
      <c r="N6" s="3">
        <v>0.152</v>
      </c>
      <c r="O6" s="3">
        <v>1.2375000000000001E-2</v>
      </c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6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>
        <v>10.5</v>
      </c>
      <c r="N7" s="3">
        <v>0.15234999999999999</v>
      </c>
      <c r="O7" s="3">
        <v>1.2325000000000001E-2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6" x14ac:dyDescent="0.3">
      <c r="A8" s="1" t="s">
        <v>14</v>
      </c>
      <c r="B8" s="1"/>
      <c r="C8" s="1"/>
      <c r="D8" s="3"/>
      <c r="E8" s="3"/>
      <c r="F8" s="3"/>
      <c r="G8" s="3"/>
      <c r="H8" s="3"/>
      <c r="I8" s="3"/>
      <c r="J8" s="3"/>
      <c r="K8" s="3"/>
      <c r="L8" s="3"/>
      <c r="M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6" x14ac:dyDescent="0.3">
      <c r="A9" s="1"/>
      <c r="B9" s="1"/>
      <c r="C9" s="1" t="s">
        <v>7</v>
      </c>
      <c r="D9" s="3">
        <v>9.9999999999999992E-2</v>
      </c>
      <c r="E9" s="3">
        <v>0.15143312101910827</v>
      </c>
      <c r="F9" s="3">
        <v>0.22929936305732482</v>
      </c>
      <c r="G9" s="3">
        <v>0.34713375796178347</v>
      </c>
      <c r="H9" s="3">
        <v>0.52547770700636942</v>
      </c>
      <c r="I9" s="3">
        <v>0.79458598726114649</v>
      </c>
      <c r="J9" s="3">
        <v>1.2022292993630572</v>
      </c>
      <c r="K9" s="3">
        <v>1.8152866242038217</v>
      </c>
      <c r="L9" s="3">
        <v>2.7547770700636942</v>
      </c>
      <c r="M9" s="3"/>
      <c r="N9" s="3"/>
      <c r="O9" s="1" t="s">
        <v>13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6" x14ac:dyDescent="0.3">
      <c r="A10" s="1"/>
      <c r="B10" s="1"/>
      <c r="C10" s="1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6" x14ac:dyDescent="0.3">
      <c r="A11" s="3"/>
      <c r="B11" s="1" t="s">
        <v>35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" t="s">
        <v>35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6" x14ac:dyDescent="0.3">
      <c r="A12" s="3"/>
      <c r="B12" s="3"/>
      <c r="C12" s="1" t="s">
        <v>0</v>
      </c>
      <c r="D12" s="3">
        <v>0.16490249999999998</v>
      </c>
      <c r="E12" s="3">
        <v>0.17944499999999999</v>
      </c>
      <c r="F12" s="3">
        <v>0.1929825</v>
      </c>
      <c r="G12" s="3">
        <v>0.20651</v>
      </c>
      <c r="H12" s="3">
        <v>0.22033250000000001</v>
      </c>
      <c r="I12" s="3">
        <v>0.23509250000000001</v>
      </c>
      <c r="J12" s="3">
        <v>0.25064249999999999</v>
      </c>
      <c r="K12" s="3">
        <v>0.26621500000000003</v>
      </c>
      <c r="L12" s="3">
        <v>0.28108749999999999</v>
      </c>
      <c r="M12" s="3"/>
      <c r="N12" s="3"/>
      <c r="O12" s="3"/>
      <c r="P12" s="1" t="s">
        <v>0</v>
      </c>
      <c r="Q12" s="3">
        <v>0.16832319708829399</v>
      </c>
      <c r="R12" s="3">
        <v>0.179743749339113</v>
      </c>
      <c r="S12" s="3">
        <v>0.19193645454581401</v>
      </c>
      <c r="T12" s="3">
        <v>0.20494966986381899</v>
      </c>
      <c r="U12" s="3">
        <v>0.218842261995364</v>
      </c>
      <c r="V12" s="3">
        <v>0.233636495349267</v>
      </c>
      <c r="W12" s="3">
        <v>0.24945445807446601</v>
      </c>
      <c r="X12" s="3">
        <v>0.26625716304637298</v>
      </c>
      <c r="Y12" s="3">
        <v>0.284417767812015</v>
      </c>
      <c r="Z12" s="3"/>
    </row>
    <row r="13" spans="1:26" ht="15.6" x14ac:dyDescent="0.3">
      <c r="A13" s="3"/>
      <c r="B13" s="3"/>
      <c r="C13" s="1" t="s">
        <v>1</v>
      </c>
      <c r="D13" s="3">
        <v>0.18186249999999998</v>
      </c>
      <c r="E13" s="3">
        <v>0.19707</v>
      </c>
      <c r="F13" s="3">
        <v>0.2107675</v>
      </c>
      <c r="G13" s="3">
        <v>0.22447999999999999</v>
      </c>
      <c r="H13" s="3">
        <v>0.2386375</v>
      </c>
      <c r="I13" s="3">
        <v>0.25382749999999998</v>
      </c>
      <c r="J13" s="3">
        <v>0.26962000000000003</v>
      </c>
      <c r="K13" s="3">
        <v>0.28475</v>
      </c>
      <c r="L13" s="3">
        <v>0.29752999999999996</v>
      </c>
      <c r="M13" s="3"/>
      <c r="N13" s="3"/>
      <c r="O13" s="3"/>
      <c r="P13" s="1" t="s">
        <v>1</v>
      </c>
      <c r="Q13" s="3">
        <v>0.18496077306341899</v>
      </c>
      <c r="R13" s="3">
        <v>0.19677141651501701</v>
      </c>
      <c r="S13" s="3">
        <v>0.20933343018782</v>
      </c>
      <c r="T13" s="3">
        <v>0.222690682072191</v>
      </c>
      <c r="U13" s="3">
        <v>0.23689726578701301</v>
      </c>
      <c r="V13" s="3">
        <v>0.25196940982030602</v>
      </c>
      <c r="W13" s="3">
        <v>0.26802440588732401</v>
      </c>
      <c r="X13" s="3">
        <v>0.28501540396695102</v>
      </c>
      <c r="Y13" s="3">
        <v>0.30331088734103101</v>
      </c>
      <c r="Z13" s="3"/>
    </row>
    <row r="14" spans="1:26" ht="15.6" x14ac:dyDescent="0.3">
      <c r="A14" s="3"/>
      <c r="B14" s="3"/>
      <c r="C14" s="1" t="s">
        <v>2</v>
      </c>
      <c r="D14" s="3">
        <v>0.19381499999999999</v>
      </c>
      <c r="E14" s="3">
        <v>0.21054</v>
      </c>
      <c r="F14" s="3">
        <v>0.22519</v>
      </c>
      <c r="G14" s="3">
        <v>0.23962750000000002</v>
      </c>
      <c r="H14" s="3">
        <v>0.25465500000000002</v>
      </c>
      <c r="I14" s="3">
        <v>0.27074999999999999</v>
      </c>
      <c r="J14" s="3">
        <v>0.28781250000000003</v>
      </c>
      <c r="K14" s="3">
        <v>0.30477250000000006</v>
      </c>
      <c r="L14" s="3">
        <v>0.32036249999999999</v>
      </c>
      <c r="M14" s="3"/>
      <c r="N14" s="3"/>
      <c r="O14" s="3"/>
      <c r="P14" s="1" t="s">
        <v>2</v>
      </c>
      <c r="Q14" s="3">
        <v>0.19740999438312501</v>
      </c>
      <c r="R14" s="3">
        <v>0.210089736607081</v>
      </c>
      <c r="S14" s="3">
        <v>0.22358090089254401</v>
      </c>
      <c r="T14" s="3">
        <v>0.237931186141393</v>
      </c>
      <c r="U14" s="3">
        <v>0.25319933092101998</v>
      </c>
      <c r="V14" s="3">
        <v>0.269403420196135</v>
      </c>
      <c r="W14" s="3">
        <v>0.286670253192923</v>
      </c>
      <c r="X14" s="3">
        <v>0.30495016061330499</v>
      </c>
      <c r="Y14" s="3">
        <v>0.32464045381407602</v>
      </c>
      <c r="Z14" s="3"/>
    </row>
    <row r="15" spans="1:26" ht="15.6" x14ac:dyDescent="0.3">
      <c r="A15" s="3"/>
      <c r="B15" s="3"/>
      <c r="C15" s="1" t="s">
        <v>3</v>
      </c>
      <c r="D15" s="3">
        <v>0.20502500000000001</v>
      </c>
      <c r="E15" s="3">
        <v>0.22399749999999996</v>
      </c>
      <c r="F15" s="3">
        <v>0.23976000000000003</v>
      </c>
      <c r="G15" s="3">
        <v>0.2549825</v>
      </c>
      <c r="H15" s="3">
        <v>0.27075499999999997</v>
      </c>
      <c r="I15" s="3">
        <v>0.28764750000000006</v>
      </c>
      <c r="J15" s="3">
        <v>0.30568250000000002</v>
      </c>
      <c r="K15" s="3">
        <v>0.32358999999999999</v>
      </c>
      <c r="L15" s="3">
        <v>0.34018749999999998</v>
      </c>
      <c r="M15" s="3"/>
      <c r="N15" s="3"/>
      <c r="O15" s="3"/>
      <c r="P15" s="1" t="s">
        <v>3</v>
      </c>
      <c r="Q15" s="3">
        <v>0.209845264853118</v>
      </c>
      <c r="R15" s="3">
        <v>0.223298512905858</v>
      </c>
      <c r="S15" s="3">
        <v>0.23761106624258399</v>
      </c>
      <c r="T15" s="3">
        <v>0.25283332852066598</v>
      </c>
      <c r="U15" s="3">
        <v>0.26902739554046901</v>
      </c>
      <c r="V15" s="3">
        <v>0.286212230138711</v>
      </c>
      <c r="W15" s="3">
        <v>0.30452206852179903</v>
      </c>
      <c r="X15" s="3">
        <v>0.32390399742132697</v>
      </c>
      <c r="Y15" s="3">
        <v>0.34477898300882498</v>
      </c>
      <c r="Z15" s="3"/>
    </row>
    <row r="16" spans="1:26" ht="15.6" x14ac:dyDescent="0.3">
      <c r="A16" s="3"/>
      <c r="B16" s="3"/>
      <c r="C16" s="1" t="s">
        <v>4</v>
      </c>
      <c r="D16" s="3">
        <v>0.21454499999999999</v>
      </c>
      <c r="E16" s="3">
        <v>0.2352525</v>
      </c>
      <c r="F16" s="3">
        <v>0.25207250000000003</v>
      </c>
      <c r="G16" s="3">
        <v>0.26815999999999995</v>
      </c>
      <c r="H16" s="3">
        <v>0.284885</v>
      </c>
      <c r="I16" s="3">
        <v>0.30287000000000003</v>
      </c>
      <c r="J16" s="3">
        <v>0.32249</v>
      </c>
      <c r="K16" s="3">
        <v>0.34301749999999998</v>
      </c>
      <c r="L16" s="3">
        <v>0.36422750000000004</v>
      </c>
      <c r="M16" s="3"/>
      <c r="N16" s="3"/>
      <c r="O16" s="3"/>
      <c r="P16" s="1" t="s">
        <v>4</v>
      </c>
      <c r="Q16" s="3">
        <v>0.22040192717785101</v>
      </c>
      <c r="R16" s="3">
        <v>0.23478433939949001</v>
      </c>
      <c r="S16" s="3">
        <v>0.25010186904410697</v>
      </c>
      <c r="T16" s="3">
        <v>0.26641050638395303</v>
      </c>
      <c r="U16" s="3">
        <v>0.28377895829206301</v>
      </c>
      <c r="V16" s="3">
        <v>0.30222981639020502</v>
      </c>
      <c r="W16" s="3">
        <v>0.32190965368958102</v>
      </c>
      <c r="X16" s="3">
        <v>0.342764112476446</v>
      </c>
      <c r="Y16" s="3">
        <v>0.36524921165163299</v>
      </c>
      <c r="Z16" s="3"/>
    </row>
    <row r="17" spans="1:26" ht="15.6" x14ac:dyDescent="0.3">
      <c r="A17" s="3"/>
      <c r="B17" s="3"/>
      <c r="C17" s="1" t="s">
        <v>5</v>
      </c>
      <c r="D17" s="3">
        <v>0.22737000000000002</v>
      </c>
      <c r="E17" s="3">
        <v>0.25007499999999999</v>
      </c>
      <c r="F17" s="3">
        <v>0.2679125</v>
      </c>
      <c r="G17" s="3">
        <v>0.28487499999999999</v>
      </c>
      <c r="H17" s="3">
        <v>0.30232999999999999</v>
      </c>
      <c r="I17" s="3">
        <v>0.32128000000000001</v>
      </c>
      <c r="J17" s="3">
        <v>0.34219499999999997</v>
      </c>
      <c r="K17" s="3">
        <v>0.36408749999999995</v>
      </c>
      <c r="L17" s="3">
        <v>0.38758749999999997</v>
      </c>
      <c r="M17" s="3"/>
      <c r="N17" s="3"/>
      <c r="O17" s="3"/>
      <c r="P17" s="1" t="s">
        <v>5</v>
      </c>
      <c r="Q17" s="3">
        <v>0.23405489199370599</v>
      </c>
      <c r="R17" s="3">
        <v>0.24932605118819701</v>
      </c>
      <c r="S17" s="3">
        <v>0.26558997011347901</v>
      </c>
      <c r="T17" s="3">
        <v>0.28290608053918498</v>
      </c>
      <c r="U17" s="3">
        <v>0.301347314738733</v>
      </c>
      <c r="V17" s="3">
        <v>0.32093764008437098</v>
      </c>
      <c r="W17" s="3">
        <v>0.34183266014449398</v>
      </c>
      <c r="X17" s="3">
        <v>0.36397463882266801</v>
      </c>
      <c r="Y17" s="3">
        <v>0.38784772213608998</v>
      </c>
      <c r="Z17" s="3"/>
    </row>
    <row r="18" spans="1:26" ht="15.6" x14ac:dyDescent="0.3">
      <c r="A18" s="3"/>
      <c r="B18" s="3"/>
      <c r="C18" s="1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1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6" x14ac:dyDescent="0.3">
      <c r="A19" s="3"/>
      <c r="B19" s="3"/>
      <c r="C19" s="1" t="s">
        <v>7</v>
      </c>
      <c r="D19" s="3">
        <v>9.9999999999999992E-2</v>
      </c>
      <c r="E19" s="3">
        <v>0.15143312101910827</v>
      </c>
      <c r="F19" s="3">
        <v>0.22929936305732482</v>
      </c>
      <c r="G19" s="3">
        <v>0.34713375796178347</v>
      </c>
      <c r="H19" s="3">
        <v>0.52547770700636942</v>
      </c>
      <c r="I19" s="3">
        <v>0.79458598726114649</v>
      </c>
      <c r="J19" s="3">
        <v>1.2022292993630572</v>
      </c>
      <c r="K19" s="3">
        <v>1.8152866242038217</v>
      </c>
      <c r="L19" s="3">
        <v>2.7547770700636942</v>
      </c>
      <c r="M19" s="3"/>
      <c r="N19" s="3"/>
      <c r="O19" s="3"/>
      <c r="P19" s="1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6" x14ac:dyDescent="0.3">
      <c r="A20" s="3"/>
      <c r="B20" s="3"/>
      <c r="C20" s="1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1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6" x14ac:dyDescent="0.3">
      <c r="A21" s="3"/>
      <c r="B21" s="1" t="s">
        <v>36</v>
      </c>
      <c r="C21" s="1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" t="s">
        <v>36</v>
      </c>
      <c r="P21" s="1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6" x14ac:dyDescent="0.3">
      <c r="A22" s="3"/>
      <c r="B22" s="3"/>
      <c r="C22" s="1" t="s">
        <v>0</v>
      </c>
      <c r="D22" s="3">
        <v>4.6398500000000002E-2</v>
      </c>
      <c r="E22" s="3">
        <v>4.8089749999999994E-2</v>
      </c>
      <c r="F22" s="3">
        <v>5.0943500000000003E-2</v>
      </c>
      <c r="G22" s="3">
        <v>5.5176249999999996E-2</v>
      </c>
      <c r="H22" s="3">
        <v>6.0630250000000004E-2</v>
      </c>
      <c r="I22" s="3">
        <v>6.7527749999999997E-2</v>
      </c>
      <c r="J22" s="3">
        <v>7.6146749999999999E-2</v>
      </c>
      <c r="K22" s="3">
        <v>8.7038250000000011E-2</v>
      </c>
      <c r="L22" s="3">
        <v>0.10092025000000002</v>
      </c>
      <c r="M22" s="3"/>
      <c r="N22" s="3"/>
      <c r="O22" s="3"/>
      <c r="P22" s="1" t="s">
        <v>0</v>
      </c>
      <c r="Q22" s="3">
        <v>4.3762836930028998E-2</v>
      </c>
      <c r="R22" s="3">
        <v>4.7202450844317102E-2</v>
      </c>
      <c r="S22" s="3">
        <v>5.1116448936639601E-2</v>
      </c>
      <c r="T22" s="3">
        <v>5.5659687275112002E-2</v>
      </c>
      <c r="U22" s="3">
        <v>6.1063497880945998E-2</v>
      </c>
      <c r="V22" s="3">
        <v>6.7652252082101696E-2</v>
      </c>
      <c r="W22" s="3">
        <v>7.5960173234133802E-2</v>
      </c>
      <c r="X22" s="3">
        <v>8.66819125184701E-2</v>
      </c>
      <c r="Y22" s="3">
        <v>0.101187041152665</v>
      </c>
      <c r="Z22" s="3"/>
    </row>
    <row r="23" spans="1:26" ht="15.6" x14ac:dyDescent="0.3">
      <c r="A23" s="3"/>
      <c r="B23" s="3"/>
      <c r="C23" s="1" t="s">
        <v>1</v>
      </c>
      <c r="D23" s="3">
        <v>4.7734250000000006E-2</v>
      </c>
      <c r="E23" s="3">
        <v>5.0383749999999998E-2</v>
      </c>
      <c r="F23" s="3">
        <v>5.3665999999999998E-2</v>
      </c>
      <c r="G23" s="3">
        <v>5.837125E-2</v>
      </c>
      <c r="H23" s="3">
        <v>6.4302000000000012E-2</v>
      </c>
      <c r="I23" s="3">
        <v>7.17415E-2</v>
      </c>
      <c r="J23" s="3">
        <v>8.0901250000000008E-2</v>
      </c>
      <c r="K23" s="3">
        <v>9.2498999999999998E-2</v>
      </c>
      <c r="L23" s="3">
        <v>0.10716825000000001</v>
      </c>
      <c r="M23" s="3"/>
      <c r="N23" s="3"/>
      <c r="O23" s="3"/>
      <c r="P23" s="1" t="s">
        <v>1</v>
      </c>
      <c r="Q23" s="3">
        <v>4.5467721273317503E-2</v>
      </c>
      <c r="R23" s="3">
        <v>4.8965469450716399E-2</v>
      </c>
      <c r="S23" s="3">
        <v>5.2991352643458001E-2</v>
      </c>
      <c r="T23" s="3">
        <v>5.7734439388889898E-2</v>
      </c>
      <c r="U23" s="3">
        <v>6.3478689546108497E-2</v>
      </c>
      <c r="V23" s="3">
        <v>7.0627195084772804E-2</v>
      </c>
      <c r="W23" s="3">
        <v>7.9838297156513902E-2</v>
      </c>
      <c r="X23" s="3">
        <v>9.1983295933347198E-2</v>
      </c>
      <c r="Y23" s="3">
        <v>0.108747018113586</v>
      </c>
      <c r="Z23" s="3"/>
    </row>
    <row r="24" spans="1:26" ht="15.6" x14ac:dyDescent="0.3">
      <c r="A24" s="3"/>
      <c r="B24" s="3"/>
      <c r="C24" s="1" t="s">
        <v>2</v>
      </c>
      <c r="D24" s="3">
        <v>5.0887499999999995E-2</v>
      </c>
      <c r="E24" s="3">
        <v>5.3545249999999996E-2</v>
      </c>
      <c r="F24" s="3">
        <v>5.6802999999999999E-2</v>
      </c>
      <c r="G24" s="3">
        <v>6.1661250000000008E-2</v>
      </c>
      <c r="H24" s="3">
        <v>6.7843000000000001E-2</v>
      </c>
      <c r="I24" s="3">
        <v>7.5677500000000009E-2</v>
      </c>
      <c r="J24" s="3">
        <v>8.5276249999999998E-2</v>
      </c>
      <c r="K24" s="3">
        <v>9.7359749999999995E-2</v>
      </c>
      <c r="L24" s="3">
        <v>0.1126525</v>
      </c>
      <c r="M24" s="3"/>
      <c r="N24" s="3"/>
      <c r="O24" s="3"/>
      <c r="P24" s="1" t="s">
        <v>2</v>
      </c>
      <c r="Q24" s="3">
        <v>4.8698538973988403E-2</v>
      </c>
      <c r="R24" s="3">
        <v>5.2411563761627401E-2</v>
      </c>
      <c r="S24" s="3">
        <v>5.6663021496070297E-2</v>
      </c>
      <c r="T24" s="3">
        <v>6.1640308926991599E-2</v>
      </c>
      <c r="U24" s="3">
        <v>6.7624550407874406E-2</v>
      </c>
      <c r="V24" s="3">
        <v>7.5013375049050104E-2</v>
      </c>
      <c r="W24" s="3">
        <v>8.4458206923180998E-2</v>
      </c>
      <c r="X24" s="3">
        <v>9.6816491280887096E-2</v>
      </c>
      <c r="Y24" s="3">
        <v>0.11375677101481201</v>
      </c>
      <c r="Z24" s="3"/>
    </row>
    <row r="25" spans="1:26" ht="15.6" x14ac:dyDescent="0.3">
      <c r="A25" s="3"/>
      <c r="B25" s="3"/>
      <c r="C25" s="1" t="s">
        <v>3</v>
      </c>
      <c r="D25" s="3">
        <v>5.4193999999999992E-2</v>
      </c>
      <c r="E25" s="3">
        <v>5.6829250000000005E-2</v>
      </c>
      <c r="F25" s="3">
        <v>6.0100000000000001E-2</v>
      </c>
      <c r="G25" s="3">
        <v>6.5117250000000002E-2</v>
      </c>
      <c r="H25" s="3">
        <v>7.1582500000000007E-2</v>
      </c>
      <c r="I25" s="3">
        <v>7.9703499999999997E-2</v>
      </c>
      <c r="J25" s="3">
        <v>8.9731500000000006E-2</v>
      </c>
      <c r="K25" s="3">
        <v>0.10235749999999999</v>
      </c>
      <c r="L25" s="3">
        <v>0.11823000000000002</v>
      </c>
      <c r="M25" s="3"/>
      <c r="N25" s="3"/>
      <c r="O25" s="3"/>
      <c r="P25" s="1" t="s">
        <v>3</v>
      </c>
      <c r="Q25" s="3">
        <v>5.1620108031140401E-2</v>
      </c>
      <c r="R25" s="3">
        <v>5.5528557754627103E-2</v>
      </c>
      <c r="S25" s="3">
        <v>5.9994661738801497E-2</v>
      </c>
      <c r="T25" s="3">
        <v>6.5210597556981595E-2</v>
      </c>
      <c r="U25" s="3">
        <v>7.14645721665845E-2</v>
      </c>
      <c r="V25" s="3">
        <v>7.9163702722434295E-2</v>
      </c>
      <c r="W25" s="3">
        <v>8.8975800100885294E-2</v>
      </c>
      <c r="X25" s="3">
        <v>0.101778081175495</v>
      </c>
      <c r="Y25" s="3">
        <v>0.119281721467458</v>
      </c>
      <c r="Z25" s="3"/>
    </row>
    <row r="26" spans="1:26" ht="15.6" x14ac:dyDescent="0.3">
      <c r="A26" s="3"/>
      <c r="B26" s="3"/>
      <c r="C26" s="1" t="s">
        <v>4</v>
      </c>
      <c r="D26" s="3">
        <v>5.5731000000000003E-2</v>
      </c>
      <c r="E26" s="3">
        <v>5.9008499999999998E-2</v>
      </c>
      <c r="F26" s="3">
        <v>6.2504249999999997E-2</v>
      </c>
      <c r="G26" s="3">
        <v>6.7785249999999991E-2</v>
      </c>
      <c r="H26" s="3">
        <v>7.4563999999999991E-2</v>
      </c>
      <c r="I26" s="3">
        <v>8.3075750000000004E-2</v>
      </c>
      <c r="J26" s="3">
        <v>9.3558249999999996E-2</v>
      </c>
      <c r="K26" s="3">
        <v>0.10684049999999999</v>
      </c>
      <c r="L26" s="3">
        <v>0.12332750000000001</v>
      </c>
      <c r="M26" s="3"/>
      <c r="N26" s="3"/>
      <c r="O26" s="3"/>
      <c r="P26" s="1" t="s">
        <v>4</v>
      </c>
      <c r="Q26" s="3">
        <v>5.5007586328508898E-2</v>
      </c>
      <c r="R26" s="3">
        <v>5.9153284168911899E-2</v>
      </c>
      <c r="S26" s="3">
        <v>6.3854473022781702E-2</v>
      </c>
      <c r="T26" s="3">
        <v>6.9292436476740604E-2</v>
      </c>
      <c r="U26" s="3">
        <v>7.57383306355814E-2</v>
      </c>
      <c r="V26" s="3">
        <v>8.3572356387589794E-2</v>
      </c>
      <c r="W26" s="3">
        <v>9.3421886531875595E-2</v>
      </c>
      <c r="X26" s="3">
        <v>0.106101920877354</v>
      </c>
      <c r="Y26" s="3">
        <v>0.12322246734914601</v>
      </c>
      <c r="Z26" s="3"/>
    </row>
    <row r="27" spans="1:26" ht="15.6" x14ac:dyDescent="0.3">
      <c r="A27" s="3"/>
      <c r="B27" s="3"/>
      <c r="C27" s="1" t="s">
        <v>5</v>
      </c>
      <c r="D27" s="3">
        <v>5.9423999999999991E-2</v>
      </c>
      <c r="E27" s="3">
        <v>6.2612000000000001E-2</v>
      </c>
      <c r="F27" s="3">
        <v>6.5990000000000007E-2</v>
      </c>
      <c r="G27" s="3">
        <v>7.1379999999999999E-2</v>
      </c>
      <c r="H27" s="3">
        <v>7.8371999999999997E-2</v>
      </c>
      <c r="I27" s="3">
        <v>8.7217749999999997E-2</v>
      </c>
      <c r="J27" s="3">
        <v>9.8134499999999986E-2</v>
      </c>
      <c r="K27" s="3">
        <v>0.11193150000000002</v>
      </c>
      <c r="L27" s="3">
        <v>0.12907500000000002</v>
      </c>
      <c r="M27" s="3"/>
      <c r="N27" s="3"/>
      <c r="O27" s="3"/>
      <c r="P27" s="1" t="s">
        <v>5</v>
      </c>
      <c r="Q27" s="3">
        <v>5.83263597329211E-2</v>
      </c>
      <c r="R27" s="3">
        <v>6.2686395541269202E-2</v>
      </c>
      <c r="S27" s="3">
        <v>6.7614950728721299E-2</v>
      </c>
      <c r="T27" s="3">
        <v>7.3293634758345799E-2</v>
      </c>
      <c r="U27" s="3">
        <v>7.9993855537855804E-2</v>
      </c>
      <c r="V27" s="3">
        <v>8.8095005113554697E-2</v>
      </c>
      <c r="W27" s="3">
        <v>9.8224848183566901E-2</v>
      </c>
      <c r="X27" s="3">
        <v>0.111195034375539</v>
      </c>
      <c r="Y27" s="3">
        <v>0.12861784198290699</v>
      </c>
      <c r="Z27" s="3"/>
    </row>
    <row r="28" spans="1:26" ht="15.6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6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B9"/>
  <sheetViews>
    <sheetView workbookViewId="0">
      <selection activeCell="U22" sqref="U22"/>
    </sheetView>
  </sheetViews>
  <sheetFormatPr defaultColWidth="8.88671875" defaultRowHeight="15.6" x14ac:dyDescent="0.3"/>
  <cols>
    <col min="1" max="1" width="8.88671875" style="3"/>
    <col min="2" max="2" width="12.109375" style="3" customWidth="1"/>
    <col min="3" max="16384" width="8.88671875" style="3"/>
  </cols>
  <sheetData>
    <row r="2" spans="1:54" x14ac:dyDescent="0.3">
      <c r="A2" s="1"/>
      <c r="B2" s="1" t="s">
        <v>51</v>
      </c>
      <c r="C2" s="3">
        <v>0.01</v>
      </c>
      <c r="D2" s="3">
        <v>1.3300000000000001E-2</v>
      </c>
      <c r="E2" s="3">
        <v>1.78E-2</v>
      </c>
      <c r="F2" s="3">
        <v>2.3699999999999999E-2</v>
      </c>
      <c r="G2" s="3">
        <v>3.1599999999999996E-2</v>
      </c>
      <c r="H2" s="3">
        <v>4.2200000000000001E-2</v>
      </c>
      <c r="I2" s="3">
        <v>5.62E-2</v>
      </c>
      <c r="J2" s="3">
        <v>7.4999999999999997E-2</v>
      </c>
      <c r="K2" s="3">
        <v>0.1</v>
      </c>
      <c r="L2" s="3">
        <v>0.13300000000000001</v>
      </c>
      <c r="M2" s="3">
        <v>0.17799999999999999</v>
      </c>
      <c r="N2" s="3">
        <v>0.23700000000000002</v>
      </c>
      <c r="O2" s="3">
        <v>0.316</v>
      </c>
      <c r="P2" s="3">
        <v>0.42199999999999999</v>
      </c>
      <c r="Q2" s="3">
        <v>0.56200000000000006</v>
      </c>
      <c r="R2" s="3">
        <v>0.75</v>
      </c>
      <c r="S2" s="3">
        <v>1</v>
      </c>
      <c r="T2" s="3">
        <v>1.3299999999999998</v>
      </c>
      <c r="U2" s="3">
        <v>1.78</v>
      </c>
      <c r="V2" s="3">
        <v>2.37</v>
      </c>
      <c r="W2" s="3">
        <v>3.16</v>
      </c>
      <c r="X2" s="3">
        <v>4.22</v>
      </c>
      <c r="Y2" s="3">
        <v>5.62</v>
      </c>
      <c r="Z2" s="3">
        <v>7.5</v>
      </c>
      <c r="AA2" s="3">
        <v>10</v>
      </c>
    </row>
    <row r="3" spans="1:54" x14ac:dyDescent="0.3">
      <c r="A3" s="1"/>
      <c r="B3" s="1"/>
      <c r="AC3" s="1"/>
    </row>
    <row r="4" spans="1:54" x14ac:dyDescent="0.3">
      <c r="A4" s="1" t="s">
        <v>12</v>
      </c>
      <c r="B4" s="1" t="s">
        <v>35</v>
      </c>
      <c r="C4" s="3">
        <v>1.658425</v>
      </c>
      <c r="D4" s="3">
        <v>1.7000499999999998</v>
      </c>
      <c r="E4" s="3">
        <v>1.7384250000000001</v>
      </c>
      <c r="F4" s="3">
        <v>1.7665500000000001</v>
      </c>
      <c r="G4" s="3">
        <v>1.79305</v>
      </c>
      <c r="H4" s="3">
        <v>1.8167500000000001</v>
      </c>
      <c r="I4" s="3">
        <v>1.8371999999999999</v>
      </c>
      <c r="J4" s="3">
        <v>1.8545749999999999</v>
      </c>
      <c r="K4" s="3">
        <v>1.8678750000000002</v>
      </c>
      <c r="L4" s="3">
        <v>1.8770500000000001</v>
      </c>
      <c r="M4" s="3">
        <v>1.8812500000000001</v>
      </c>
      <c r="N4" s="3">
        <v>1.880625</v>
      </c>
      <c r="O4" s="3">
        <v>1.874725</v>
      </c>
      <c r="P4" s="3">
        <v>1.8617249999999999</v>
      </c>
      <c r="Q4" s="3">
        <v>1.8410499999999999</v>
      </c>
      <c r="R4" s="3">
        <v>1.8121</v>
      </c>
      <c r="S4" s="3">
        <v>1.7712750000000002</v>
      </c>
      <c r="T4" s="3">
        <v>1.7201249999999999</v>
      </c>
      <c r="U4" s="3">
        <v>1.6574</v>
      </c>
      <c r="V4" s="3">
        <v>1.5849</v>
      </c>
      <c r="W4" s="3">
        <v>1.500775</v>
      </c>
      <c r="X4" s="3">
        <v>1.409475</v>
      </c>
      <c r="Y4" s="3">
        <v>1.3129</v>
      </c>
      <c r="Z4" s="3">
        <v>1.2166650000000001</v>
      </c>
      <c r="AA4" s="3">
        <v>1.1214025000000001</v>
      </c>
      <c r="AC4" s="1" t="s">
        <v>36</v>
      </c>
      <c r="AD4" s="3">
        <v>0.34728250000000005</v>
      </c>
      <c r="AE4" s="3">
        <v>0.34913749999999999</v>
      </c>
      <c r="AF4" s="3">
        <v>0.35130249999999996</v>
      </c>
      <c r="AG4" s="3">
        <v>0.35336750000000006</v>
      </c>
      <c r="AH4" s="3">
        <v>0.35494249999999999</v>
      </c>
      <c r="AI4" s="3">
        <v>0.35675999999999997</v>
      </c>
      <c r="AJ4" s="3">
        <v>0.35912750000000004</v>
      </c>
      <c r="AK4" s="3">
        <v>0.36138499999999996</v>
      </c>
      <c r="AL4" s="3">
        <v>0.3630275</v>
      </c>
      <c r="AM4" s="3">
        <v>0.36496499999999998</v>
      </c>
      <c r="AN4" s="3">
        <v>0.36646250000000002</v>
      </c>
      <c r="AO4" s="3">
        <v>0.36763000000000001</v>
      </c>
      <c r="AP4" s="3">
        <v>0.36880000000000002</v>
      </c>
      <c r="AQ4" s="3">
        <v>0.36942999999999998</v>
      </c>
      <c r="AR4" s="3">
        <v>0.369585</v>
      </c>
      <c r="AS4" s="3">
        <v>0.36900250000000001</v>
      </c>
      <c r="AT4" s="3">
        <v>0.36735499999999999</v>
      </c>
      <c r="AU4" s="3">
        <v>0.36454499999999995</v>
      </c>
      <c r="AV4" s="3">
        <v>0.36042249999999998</v>
      </c>
      <c r="AW4" s="3">
        <v>0.35459249999999998</v>
      </c>
      <c r="AX4" s="3">
        <v>0.34685500000000002</v>
      </c>
      <c r="AY4" s="3">
        <v>0.33724499999999996</v>
      </c>
      <c r="AZ4" s="3">
        <v>0.32565250000000001</v>
      </c>
      <c r="BA4" s="3">
        <v>0.31273499999999999</v>
      </c>
      <c r="BB4" s="3">
        <v>0.2999</v>
      </c>
    </row>
    <row r="5" spans="1:54" x14ac:dyDescent="0.3">
      <c r="A5" s="1" t="s">
        <v>11</v>
      </c>
      <c r="B5" s="1" t="s">
        <v>35</v>
      </c>
      <c r="C5" s="3">
        <v>0.15989</v>
      </c>
      <c r="D5" s="3">
        <v>0.16144749999999999</v>
      </c>
      <c r="E5" s="3">
        <v>0.16112000000000001</v>
      </c>
      <c r="F5" s="3">
        <v>0.16129749999999998</v>
      </c>
      <c r="G5" s="3">
        <v>0.16183</v>
      </c>
      <c r="H5" s="3">
        <v>0.16222999999999999</v>
      </c>
      <c r="I5" s="3">
        <v>0.1627325</v>
      </c>
      <c r="J5" s="3">
        <v>0.163135</v>
      </c>
      <c r="K5" s="3">
        <v>0.16371000000000002</v>
      </c>
      <c r="L5" s="3">
        <v>0.16425499999999998</v>
      </c>
      <c r="M5" s="3">
        <v>0.1645925</v>
      </c>
      <c r="N5" s="3">
        <v>0.16474000000000003</v>
      </c>
      <c r="O5" s="3">
        <v>0.16516500000000001</v>
      </c>
      <c r="P5" s="3">
        <v>0.165265</v>
      </c>
      <c r="Q5" s="3">
        <v>0.1651975</v>
      </c>
      <c r="R5" s="3">
        <v>0.1649275</v>
      </c>
      <c r="S5" s="3">
        <v>0.16432249999999998</v>
      </c>
      <c r="T5" s="3">
        <v>0.16338750000000002</v>
      </c>
      <c r="U5" s="3">
        <v>0.1618425</v>
      </c>
      <c r="V5" s="3">
        <v>0.15945999999999999</v>
      </c>
      <c r="W5" s="3">
        <v>0.15583250000000001</v>
      </c>
      <c r="X5" s="3">
        <v>0.15073250000000002</v>
      </c>
      <c r="Y5" s="3">
        <v>0.14396999999999999</v>
      </c>
      <c r="Z5" s="3">
        <v>0.13366500000000001</v>
      </c>
      <c r="AA5" s="3">
        <v>0.1200625</v>
      </c>
      <c r="AC5" s="1" t="s">
        <v>36</v>
      </c>
      <c r="AD5" s="3">
        <v>5.0645500000000003E-2</v>
      </c>
      <c r="AE5" s="3">
        <v>5.0318999999999996E-2</v>
      </c>
      <c r="AF5" s="3">
        <v>5.0270250000000002E-2</v>
      </c>
      <c r="AG5" s="3">
        <v>5.041375E-2</v>
      </c>
      <c r="AH5" s="3">
        <v>5.040675E-2</v>
      </c>
      <c r="AI5" s="3">
        <v>5.0560750000000002E-2</v>
      </c>
      <c r="AJ5" s="3">
        <v>5.0522249999999998E-2</v>
      </c>
      <c r="AK5" s="3">
        <v>5.0672500000000002E-2</v>
      </c>
      <c r="AL5" s="3">
        <v>5.0800499999999998E-2</v>
      </c>
      <c r="AM5" s="3">
        <v>5.0859499999999995E-2</v>
      </c>
      <c r="AN5" s="3">
        <v>5.0924499999999998E-2</v>
      </c>
      <c r="AO5" s="3">
        <v>5.101025E-2</v>
      </c>
      <c r="AP5" s="3">
        <v>5.1048499999999997E-2</v>
      </c>
      <c r="AQ5" s="3">
        <v>5.1098749999999998E-2</v>
      </c>
      <c r="AR5" s="3">
        <v>5.1163749999999994E-2</v>
      </c>
      <c r="AS5" s="3">
        <v>5.1205500000000001E-2</v>
      </c>
      <c r="AT5" s="3">
        <v>5.1210749999999999E-2</v>
      </c>
      <c r="AU5" s="3">
        <v>5.1193750000000003E-2</v>
      </c>
      <c r="AV5" s="3">
        <v>5.1109249999999995E-2</v>
      </c>
      <c r="AW5" s="3">
        <v>5.0953250000000005E-2</v>
      </c>
      <c r="AX5" s="3">
        <v>5.0685499999999994E-2</v>
      </c>
      <c r="AY5" s="3">
        <v>5.028175E-2</v>
      </c>
      <c r="AZ5" s="3">
        <v>4.9671E-2</v>
      </c>
      <c r="BA5" s="3">
        <v>4.9120749999999998E-2</v>
      </c>
      <c r="BB5" s="3">
        <v>4.8762E-2</v>
      </c>
    </row>
    <row r="6" spans="1:54" x14ac:dyDescent="0.3">
      <c r="A6" s="1" t="s">
        <v>16</v>
      </c>
      <c r="B6" s="1" t="s">
        <v>35</v>
      </c>
      <c r="C6" s="3">
        <v>0.48493399999999998</v>
      </c>
      <c r="D6" s="3">
        <v>0.48783799999999999</v>
      </c>
      <c r="E6" s="3">
        <v>0.49094000000000004</v>
      </c>
      <c r="F6" s="3">
        <v>0.49040999999999996</v>
      </c>
      <c r="G6" s="3">
        <v>0.489952</v>
      </c>
      <c r="H6" s="3">
        <v>0.49012</v>
      </c>
      <c r="I6" s="3">
        <v>0.48944600000000005</v>
      </c>
      <c r="J6" s="3">
        <v>0.48909000000000002</v>
      </c>
      <c r="K6" s="3">
        <v>0.489062</v>
      </c>
      <c r="L6" s="3">
        <v>0.48837999999999998</v>
      </c>
      <c r="M6" s="3">
        <v>0.48766600000000004</v>
      </c>
      <c r="N6" s="3">
        <v>0.486294</v>
      </c>
      <c r="O6" s="3">
        <v>0.48462000000000005</v>
      </c>
      <c r="P6" s="3">
        <v>0.48246200000000006</v>
      </c>
      <c r="Q6" s="3">
        <v>0.47931200000000002</v>
      </c>
      <c r="R6" s="3">
        <v>0.47510000000000002</v>
      </c>
      <c r="S6" s="3">
        <v>0.46973599999999999</v>
      </c>
      <c r="T6" s="3">
        <v>0.46282200000000007</v>
      </c>
      <c r="U6" s="3">
        <v>0.45412200000000003</v>
      </c>
      <c r="V6" s="3">
        <v>0.44325200000000003</v>
      </c>
      <c r="W6" s="3">
        <v>0.43038199999999999</v>
      </c>
      <c r="X6" s="3">
        <v>0.41542600000000007</v>
      </c>
      <c r="Y6" s="3">
        <v>0.398536</v>
      </c>
      <c r="Z6" s="3">
        <v>0.38134000000000001</v>
      </c>
      <c r="AA6" s="3">
        <v>0.364896</v>
      </c>
      <c r="AC6" s="1" t="s">
        <v>36</v>
      </c>
      <c r="AD6" s="3">
        <v>0.118448</v>
      </c>
      <c r="AE6" s="3">
        <v>0.121776</v>
      </c>
      <c r="AF6" s="3">
        <v>0.11711199999999999</v>
      </c>
      <c r="AG6" s="3">
        <v>0.11659800000000001</v>
      </c>
      <c r="AH6" s="3">
        <v>0.117438</v>
      </c>
      <c r="AI6" s="3">
        <v>0.115676</v>
      </c>
      <c r="AJ6" s="3">
        <v>0.11603000000000001</v>
      </c>
      <c r="AK6" s="3">
        <v>0.116116</v>
      </c>
      <c r="AL6" s="3">
        <v>0.11486199999999999</v>
      </c>
      <c r="AM6" s="3">
        <v>0.11483000000000002</v>
      </c>
      <c r="AN6" s="3">
        <v>0.11466800000000002</v>
      </c>
      <c r="AO6" s="3">
        <v>0.11433400000000001</v>
      </c>
      <c r="AP6" s="3">
        <v>0.114094</v>
      </c>
      <c r="AQ6" s="3">
        <v>0.11419600000000001</v>
      </c>
      <c r="AR6" s="3">
        <v>0.11385399999999998</v>
      </c>
      <c r="AS6" s="3">
        <v>0.113744</v>
      </c>
      <c r="AT6" s="3">
        <v>0.11356200000000001</v>
      </c>
      <c r="AU6" s="3">
        <v>0.11338200000000001</v>
      </c>
      <c r="AV6" s="3">
        <v>0.11309</v>
      </c>
      <c r="AW6" s="3">
        <v>0.112662</v>
      </c>
      <c r="AX6" s="3">
        <v>0.1120568</v>
      </c>
      <c r="AY6" s="3">
        <v>0.1111418</v>
      </c>
      <c r="AZ6" s="3">
        <v>0.11004860000000001</v>
      </c>
      <c r="BA6" s="3">
        <v>0.1086746</v>
      </c>
      <c r="BB6" s="3">
        <v>0.1070672</v>
      </c>
    </row>
    <row r="7" spans="1:54" x14ac:dyDescent="0.3">
      <c r="A7" s="1" t="s">
        <v>15</v>
      </c>
      <c r="B7" s="1" t="s">
        <v>35</v>
      </c>
      <c r="C7" s="3">
        <v>0.27668499999999996</v>
      </c>
      <c r="D7" s="3">
        <v>0.28282249999999998</v>
      </c>
      <c r="E7" s="3">
        <v>0.28617750000000003</v>
      </c>
      <c r="F7" s="3">
        <v>0.288165</v>
      </c>
      <c r="G7" s="3">
        <v>0.29036499999999998</v>
      </c>
      <c r="H7" s="3">
        <v>0.29163</v>
      </c>
      <c r="I7" s="3">
        <v>0.29234250000000001</v>
      </c>
      <c r="J7" s="3">
        <v>0.29304750000000002</v>
      </c>
      <c r="K7" s="3">
        <v>0.29316249999999999</v>
      </c>
      <c r="L7" s="3">
        <v>0.29283499999999996</v>
      </c>
      <c r="M7" s="3">
        <v>0.2924175</v>
      </c>
      <c r="N7" s="3">
        <v>0.29159499999999999</v>
      </c>
      <c r="O7" s="3">
        <v>0.28983500000000001</v>
      </c>
      <c r="P7" s="3">
        <v>0.28753999999999996</v>
      </c>
      <c r="Q7" s="3">
        <v>0.28430250000000001</v>
      </c>
      <c r="R7" s="3">
        <v>0.28009999999999996</v>
      </c>
      <c r="S7" s="3">
        <v>0.27480749999999998</v>
      </c>
      <c r="T7" s="3">
        <v>0.2683875</v>
      </c>
      <c r="U7" s="3">
        <v>0.2607025</v>
      </c>
      <c r="V7" s="3">
        <v>0.25177500000000003</v>
      </c>
      <c r="W7" s="3">
        <v>0.2413825</v>
      </c>
      <c r="X7" s="3">
        <v>0.23004749999999996</v>
      </c>
      <c r="Y7" s="3">
        <v>0.21840999999999999</v>
      </c>
      <c r="Z7" s="3">
        <v>0.20590249999999999</v>
      </c>
      <c r="AA7" s="3">
        <v>0.1938125</v>
      </c>
      <c r="AC7" s="1" t="s">
        <v>36</v>
      </c>
      <c r="AD7" s="3">
        <v>8.096600000000001E-2</v>
      </c>
      <c r="AE7" s="3">
        <v>7.996325E-2</v>
      </c>
      <c r="AF7" s="3">
        <v>8.0849000000000004E-2</v>
      </c>
      <c r="AG7" s="3">
        <v>8.0447249999999998E-2</v>
      </c>
      <c r="AH7" s="3">
        <v>8.050525E-2</v>
      </c>
      <c r="AI7" s="3">
        <v>8.0530999999999991E-2</v>
      </c>
      <c r="AJ7" s="3">
        <v>8.0566499999999999E-2</v>
      </c>
      <c r="AK7" s="3">
        <v>8.0890749999999997E-2</v>
      </c>
      <c r="AL7" s="3">
        <v>8.1005999999999995E-2</v>
      </c>
      <c r="AM7" s="3">
        <v>8.1170500000000007E-2</v>
      </c>
      <c r="AN7" s="3">
        <v>8.1247249999999993E-2</v>
      </c>
      <c r="AO7" s="3">
        <v>8.1162249999999991E-2</v>
      </c>
      <c r="AP7" s="3">
        <v>8.1167000000000003E-2</v>
      </c>
      <c r="AQ7" s="3">
        <v>8.1045749999999986E-2</v>
      </c>
      <c r="AR7" s="3">
        <v>8.0851000000000006E-2</v>
      </c>
      <c r="AS7" s="3">
        <v>8.0514749999999996E-2</v>
      </c>
      <c r="AT7" s="3">
        <v>8.0012E-2</v>
      </c>
      <c r="AU7" s="3">
        <v>7.9300749999999989E-2</v>
      </c>
      <c r="AV7" s="3">
        <v>7.831624999999999E-2</v>
      </c>
      <c r="AW7" s="3">
        <v>7.7023750000000002E-2</v>
      </c>
      <c r="AX7" s="3">
        <v>7.5371000000000007E-2</v>
      </c>
      <c r="AY7" s="3">
        <v>7.33515E-2</v>
      </c>
      <c r="AZ7" s="3">
        <v>7.0903999999999995E-2</v>
      </c>
      <c r="BA7" s="3">
        <v>6.8310250000000003E-2</v>
      </c>
      <c r="BB7" s="3">
        <v>6.5732499999999999E-2</v>
      </c>
    </row>
    <row r="8" spans="1:54" x14ac:dyDescent="0.3">
      <c r="AC8" s="1"/>
    </row>
    <row r="9" spans="1:54" x14ac:dyDescent="0.3">
      <c r="AC9" s="1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9"/>
  <sheetViews>
    <sheetView zoomScale="58" zoomScaleNormal="58" workbookViewId="0">
      <selection activeCell="AB19" sqref="AB19"/>
    </sheetView>
  </sheetViews>
  <sheetFormatPr defaultColWidth="8.88671875" defaultRowHeight="15.6" x14ac:dyDescent="0.3"/>
  <cols>
    <col min="1" max="1" width="8.88671875" style="3"/>
    <col min="2" max="2" width="16" style="3" customWidth="1"/>
    <col min="3" max="3" width="28" style="3" customWidth="1"/>
    <col min="4" max="16384" width="8.88671875" style="3"/>
  </cols>
  <sheetData>
    <row r="1" spans="1:14" x14ac:dyDescent="0.3">
      <c r="A1" s="1"/>
    </row>
    <row r="2" spans="1:14" x14ac:dyDescent="0.3">
      <c r="A2" s="1"/>
    </row>
    <row r="3" spans="1:14" x14ac:dyDescent="0.3">
      <c r="A3" s="4" t="s">
        <v>37</v>
      </c>
      <c r="B3" s="1"/>
      <c r="C3" s="1"/>
    </row>
    <row r="4" spans="1:14" x14ac:dyDescent="0.3">
      <c r="A4" s="1"/>
      <c r="B4" s="1"/>
      <c r="C4" s="1" t="s">
        <v>56</v>
      </c>
      <c r="D4" s="3">
        <v>13.3</v>
      </c>
      <c r="E4" s="3">
        <v>15.3</v>
      </c>
      <c r="F4" s="3">
        <v>17.3</v>
      </c>
      <c r="G4" s="3">
        <v>19.3</v>
      </c>
      <c r="H4" s="3">
        <v>21.3</v>
      </c>
      <c r="I4" s="3">
        <v>23.3</v>
      </c>
      <c r="L4" s="1"/>
      <c r="M4" s="1"/>
      <c r="N4" s="1"/>
    </row>
    <row r="5" spans="1:14" x14ac:dyDescent="0.3">
      <c r="A5" s="1"/>
      <c r="B5" s="1"/>
      <c r="C5" s="1" t="s">
        <v>57</v>
      </c>
      <c r="D5" s="3">
        <v>22.2</v>
      </c>
      <c r="E5" s="3">
        <v>24.2</v>
      </c>
      <c r="F5" s="3">
        <v>26.2</v>
      </c>
      <c r="G5" s="3">
        <v>28.2</v>
      </c>
      <c r="H5" s="3">
        <v>30.2</v>
      </c>
      <c r="I5" s="3">
        <v>32.200000000000003</v>
      </c>
    </row>
    <row r="6" spans="1:14" x14ac:dyDescent="0.3">
      <c r="A6" s="1"/>
      <c r="B6" s="1"/>
      <c r="C6" s="1" t="s">
        <v>58</v>
      </c>
      <c r="D6" s="3">
        <v>33.299999999999997</v>
      </c>
      <c r="E6" s="3">
        <v>35.299999999999997</v>
      </c>
      <c r="F6" s="3">
        <v>37.299999999999997</v>
      </c>
      <c r="G6" s="3">
        <v>39.299999999999997</v>
      </c>
      <c r="H6" s="3">
        <v>41.3</v>
      </c>
      <c r="I6" s="3">
        <v>43.3</v>
      </c>
    </row>
    <row r="7" spans="1:14" x14ac:dyDescent="0.3">
      <c r="A7" s="1"/>
      <c r="B7" s="1"/>
      <c r="C7" s="1" t="s">
        <v>59</v>
      </c>
      <c r="D7" s="3">
        <v>3.5</v>
      </c>
      <c r="E7" s="3">
        <v>5.5</v>
      </c>
      <c r="F7" s="3">
        <v>7.5</v>
      </c>
      <c r="G7" s="3">
        <v>9.5</v>
      </c>
      <c r="H7" s="3">
        <v>11.5</v>
      </c>
      <c r="I7" s="3">
        <v>13.5</v>
      </c>
    </row>
    <row r="8" spans="1:14" x14ac:dyDescent="0.3">
      <c r="A8" s="1"/>
      <c r="B8" s="1"/>
    </row>
    <row r="9" spans="1:14" x14ac:dyDescent="0.3">
      <c r="A9" s="1"/>
      <c r="B9" s="1"/>
    </row>
    <row r="10" spans="1:14" x14ac:dyDescent="0.3">
      <c r="A10" s="1"/>
      <c r="B10" s="1"/>
      <c r="C10" s="1"/>
      <c r="L10" s="1"/>
      <c r="M10" s="4"/>
      <c r="N10" s="1"/>
    </row>
    <row r="11" spans="1:14" x14ac:dyDescent="0.3">
      <c r="A11" s="1"/>
      <c r="B11" s="1"/>
      <c r="C11" s="1" t="s">
        <v>12</v>
      </c>
      <c r="D11" s="3">
        <v>1.9863</v>
      </c>
      <c r="E11" s="3">
        <v>2.3797999999999999</v>
      </c>
      <c r="F11" s="3">
        <v>2.7477</v>
      </c>
      <c r="G11" s="3">
        <v>3.0991</v>
      </c>
      <c r="H11" s="3">
        <v>3.4994000000000001</v>
      </c>
      <c r="I11" s="3">
        <v>3.9371999999999998</v>
      </c>
      <c r="L11" s="1"/>
      <c r="M11" s="1"/>
      <c r="N11" s="1"/>
    </row>
    <row r="12" spans="1:14" x14ac:dyDescent="0.3">
      <c r="A12" s="1"/>
      <c r="B12" s="1"/>
      <c r="C12" s="1" t="s">
        <v>16</v>
      </c>
      <c r="D12" s="3">
        <v>0.87990000000000002</v>
      </c>
      <c r="E12" s="3">
        <v>1.07</v>
      </c>
      <c r="F12" s="3">
        <v>1.3</v>
      </c>
      <c r="G12" s="3">
        <v>1.6</v>
      </c>
      <c r="H12" s="3">
        <v>1.97</v>
      </c>
      <c r="I12" s="3">
        <v>2.4569999999999999</v>
      </c>
      <c r="L12" s="1"/>
      <c r="M12" s="1"/>
      <c r="N12" s="1"/>
    </row>
    <row r="13" spans="1:14" x14ac:dyDescent="0.3">
      <c r="A13" s="1"/>
      <c r="B13" s="1"/>
      <c r="C13" s="1" t="s">
        <v>15</v>
      </c>
      <c r="D13" s="3">
        <v>0.27429999999999999</v>
      </c>
      <c r="E13" s="3">
        <v>0.3402</v>
      </c>
      <c r="F13" s="3">
        <v>0.40839999999999999</v>
      </c>
      <c r="G13" s="3">
        <v>0.46929999999999999</v>
      </c>
      <c r="H13" s="3">
        <v>0.53210000000000002</v>
      </c>
      <c r="I13" s="3">
        <v>0.58699999999999997</v>
      </c>
      <c r="L13" s="1"/>
      <c r="M13" s="1"/>
      <c r="N13" s="1"/>
    </row>
    <row r="14" spans="1:14" x14ac:dyDescent="0.3">
      <c r="A14" s="1"/>
      <c r="B14" s="1"/>
      <c r="C14" s="1" t="s">
        <v>11</v>
      </c>
      <c r="D14" s="3">
        <v>0.24990000000000001</v>
      </c>
      <c r="E14" s="3">
        <v>0.2681</v>
      </c>
      <c r="F14" s="3">
        <v>0.28677999999999998</v>
      </c>
      <c r="G14" s="3">
        <v>0.30468000000000001</v>
      </c>
      <c r="H14" s="3">
        <v>0.32219999999999999</v>
      </c>
      <c r="I14" s="3">
        <v>0.34215000000000001</v>
      </c>
      <c r="L14" s="1"/>
      <c r="M14" s="1"/>
      <c r="N14" s="1"/>
    </row>
    <row r="15" spans="1:14" x14ac:dyDescent="0.3">
      <c r="A15" s="1"/>
      <c r="B15" s="1"/>
      <c r="C15" s="1"/>
      <c r="L15" s="1"/>
      <c r="M15" s="1"/>
      <c r="N15" s="1"/>
    </row>
    <row r="16" spans="1:14" x14ac:dyDescent="0.3">
      <c r="A16" s="1"/>
      <c r="B16" s="1"/>
      <c r="C16" s="1"/>
      <c r="L16" s="1"/>
      <c r="M16" s="1"/>
      <c r="N16" s="1"/>
    </row>
    <row r="17" spans="1:16" x14ac:dyDescent="0.3">
      <c r="A17" s="1"/>
      <c r="B17" s="1"/>
      <c r="C17" s="1"/>
      <c r="L17" s="1"/>
      <c r="M17" s="1"/>
      <c r="N17" s="1"/>
    </row>
    <row r="18" spans="1:16" x14ac:dyDescent="0.3">
      <c r="A18" s="1"/>
      <c r="B18" s="1"/>
      <c r="C18" s="1"/>
      <c r="L18" s="1"/>
      <c r="M18" s="1"/>
      <c r="N18" s="1"/>
    </row>
    <row r="19" spans="1:16" x14ac:dyDescent="0.3">
      <c r="A19" s="1"/>
      <c r="B19" s="1"/>
      <c r="C19" s="1"/>
    </row>
    <row r="20" spans="1:16" x14ac:dyDescent="0.3">
      <c r="A20" s="1"/>
      <c r="B20" s="1"/>
      <c r="C20" s="1"/>
    </row>
    <row r="21" spans="1:16" x14ac:dyDescent="0.3">
      <c r="A21" s="4" t="s">
        <v>52</v>
      </c>
      <c r="B21" s="1"/>
      <c r="C21" s="1"/>
      <c r="D21" s="1" t="s">
        <v>50</v>
      </c>
      <c r="E21" s="3">
        <v>1</v>
      </c>
      <c r="F21" s="3">
        <v>2</v>
      </c>
      <c r="G21" s="3">
        <v>3</v>
      </c>
      <c r="H21" s="3">
        <v>4</v>
      </c>
      <c r="I21" s="3">
        <v>5</v>
      </c>
      <c r="J21" s="3">
        <v>6</v>
      </c>
      <c r="K21" s="3">
        <v>7</v>
      </c>
      <c r="L21" s="3">
        <v>8</v>
      </c>
      <c r="M21" s="3">
        <v>9</v>
      </c>
      <c r="N21" s="3">
        <v>10</v>
      </c>
    </row>
    <row r="22" spans="1:16" x14ac:dyDescent="0.3">
      <c r="A22" s="1"/>
      <c r="B22" s="1"/>
      <c r="C22" s="1"/>
      <c r="P22" s="4"/>
    </row>
    <row r="23" spans="1:16" ht="16.2" x14ac:dyDescent="0.35">
      <c r="B23" s="1"/>
      <c r="C23" s="1" t="s">
        <v>38</v>
      </c>
      <c r="E23" s="3">
        <v>2.4688249999999998</v>
      </c>
      <c r="F23" s="3">
        <v>2.1865000000000001</v>
      </c>
      <c r="G23" s="3">
        <v>2.0491000000000001</v>
      </c>
      <c r="H23" s="3">
        <v>1.9612499999999999</v>
      </c>
      <c r="I23" s="3">
        <v>1.899875</v>
      </c>
      <c r="J23" s="3">
        <v>1.8519000000000001</v>
      </c>
      <c r="K23" s="3">
        <v>1.8111250000000001</v>
      </c>
      <c r="L23" s="3">
        <v>1.7782750000000001</v>
      </c>
      <c r="M23" s="3">
        <v>1.7512749999999999</v>
      </c>
      <c r="N23" s="3">
        <v>1.7267250000000001</v>
      </c>
      <c r="P23" s="2"/>
    </row>
    <row r="24" spans="1:16" x14ac:dyDescent="0.3">
      <c r="B24" s="1" t="s">
        <v>12</v>
      </c>
      <c r="C24" s="1" t="s">
        <v>39</v>
      </c>
      <c r="E24" s="3">
        <v>1.8180249254405401</v>
      </c>
      <c r="F24" s="3">
        <v>1.66332718177829</v>
      </c>
      <c r="G24" s="3">
        <v>1.5790110753264499</v>
      </c>
      <c r="H24" s="3">
        <v>1.5217928395410201</v>
      </c>
      <c r="I24" s="3">
        <v>1.4788426991608301</v>
      </c>
      <c r="J24" s="3">
        <v>1.4446512834707299</v>
      </c>
      <c r="K24" s="3">
        <v>1.41636033093822</v>
      </c>
      <c r="L24" s="3">
        <v>1.39230181040053</v>
      </c>
      <c r="M24" s="3">
        <v>1.3714201280267999</v>
      </c>
      <c r="N24" s="3">
        <v>1.3530063447796401</v>
      </c>
      <c r="P24" s="1"/>
    </row>
    <row r="25" spans="1:16" x14ac:dyDescent="0.3">
      <c r="B25" s="1"/>
      <c r="C25" s="1"/>
      <c r="P25" s="1"/>
    </row>
    <row r="26" spans="1:16" x14ac:dyDescent="0.3">
      <c r="B26" s="1"/>
      <c r="C26" s="1"/>
      <c r="P26" s="1"/>
    </row>
    <row r="27" spans="1:16" ht="16.2" x14ac:dyDescent="0.35">
      <c r="B27" s="1"/>
      <c r="C27" s="1" t="s">
        <v>40</v>
      </c>
      <c r="E27" s="3">
        <v>0.44849666700000002</v>
      </c>
      <c r="F27" s="3">
        <v>0.39606999999999998</v>
      </c>
      <c r="G27" s="3">
        <v>0.36996000000000001</v>
      </c>
      <c r="H27" s="3">
        <v>0.35553666699999997</v>
      </c>
      <c r="I27" s="3">
        <v>0.34333666699999998</v>
      </c>
      <c r="J27" s="3">
        <v>0.332196667</v>
      </c>
      <c r="K27" s="3">
        <v>0.32546333300000002</v>
      </c>
      <c r="L27" s="3">
        <v>0.31895666700000003</v>
      </c>
      <c r="M27" s="3">
        <v>0.31358666699999999</v>
      </c>
      <c r="N27" s="3">
        <v>0.31036666699999998</v>
      </c>
      <c r="P27" s="2"/>
    </row>
    <row r="28" spans="1:16" x14ac:dyDescent="0.3">
      <c r="B28" s="1" t="s">
        <v>16</v>
      </c>
      <c r="C28" s="1" t="s">
        <v>39</v>
      </c>
      <c r="E28" s="3">
        <v>0.55075495709532396</v>
      </c>
      <c r="F28" s="3">
        <v>0.49621920589096802</v>
      </c>
      <c r="G28" s="3">
        <v>0.466856739923731</v>
      </c>
      <c r="H28" s="3">
        <v>0.4470835843107</v>
      </c>
      <c r="I28" s="3">
        <v>0.43232491032532799</v>
      </c>
      <c r="J28" s="3">
        <v>0.42062858947578002</v>
      </c>
      <c r="K28" s="3">
        <v>0.41098671271625897</v>
      </c>
      <c r="L28" s="3">
        <v>0.40281337156470698</v>
      </c>
      <c r="M28" s="3">
        <v>0.39573899935773199</v>
      </c>
      <c r="N28" s="3">
        <v>0.38951610135283499</v>
      </c>
      <c r="P28" s="1"/>
    </row>
    <row r="29" spans="1:16" x14ac:dyDescent="0.3">
      <c r="B29" s="1"/>
      <c r="C29" s="1"/>
      <c r="P29" s="1"/>
    </row>
    <row r="30" spans="1:16" x14ac:dyDescent="0.3">
      <c r="B30" s="1"/>
      <c r="C30" s="1"/>
      <c r="P30" s="1"/>
    </row>
    <row r="31" spans="1:16" ht="16.2" x14ac:dyDescent="0.35">
      <c r="B31" s="1"/>
      <c r="C31" s="1" t="s">
        <v>41</v>
      </c>
      <c r="E31" s="3">
        <v>0.31008000000000002</v>
      </c>
      <c r="F31" s="3">
        <v>0.27486250000000001</v>
      </c>
      <c r="G31" s="3">
        <v>0.25705</v>
      </c>
      <c r="H31" s="3">
        <v>0.24612249999999999</v>
      </c>
      <c r="I31" s="3">
        <v>0.23649999999999999</v>
      </c>
      <c r="J31" s="3">
        <v>0.22892999999999999</v>
      </c>
      <c r="K31" s="3">
        <v>0.22283</v>
      </c>
      <c r="L31" s="3">
        <v>0.21764</v>
      </c>
      <c r="M31" s="3">
        <v>0.21370249999999999</v>
      </c>
      <c r="N31" s="3">
        <v>0.20945</v>
      </c>
      <c r="P31" s="2"/>
    </row>
    <row r="32" spans="1:16" x14ac:dyDescent="0.3">
      <c r="B32" s="1" t="s">
        <v>15</v>
      </c>
      <c r="C32" s="1" t="s">
        <v>39</v>
      </c>
      <c r="E32" s="3">
        <v>0.244483525708622</v>
      </c>
      <c r="F32" s="3">
        <v>0.218834052833068</v>
      </c>
      <c r="G32" s="3">
        <v>0.20509634045255001</v>
      </c>
      <c r="H32" s="3">
        <v>0.19587554024568399</v>
      </c>
      <c r="I32" s="3">
        <v>0.189009788539304</v>
      </c>
      <c r="J32" s="3">
        <v>0.18357909095254599</v>
      </c>
      <c r="K32" s="3">
        <v>0.17910941826221</v>
      </c>
      <c r="L32" s="3">
        <v>0.17532567152976999</v>
      </c>
      <c r="M32" s="3">
        <v>0.17205457400496299</v>
      </c>
      <c r="N32" s="3">
        <v>0.16918022566670801</v>
      </c>
      <c r="P32" s="1"/>
    </row>
    <row r="33" spans="2:16" x14ac:dyDescent="0.3">
      <c r="B33" s="1"/>
      <c r="C33" s="1"/>
      <c r="P33" s="1"/>
    </row>
    <row r="34" spans="2:16" x14ac:dyDescent="0.3">
      <c r="B34" s="1"/>
      <c r="C34" s="1"/>
      <c r="P34" s="1"/>
    </row>
    <row r="35" spans="2:16" ht="16.2" x14ac:dyDescent="0.35">
      <c r="B35" s="1"/>
      <c r="C35" s="1" t="s">
        <v>42</v>
      </c>
      <c r="E35" s="3">
        <v>0.13760225000000001</v>
      </c>
      <c r="F35" s="3">
        <v>0.12081825</v>
      </c>
      <c r="G35" s="3">
        <v>0.11243549999999999</v>
      </c>
      <c r="H35" s="3">
        <v>0.1065965</v>
      </c>
      <c r="I35" s="3">
        <v>0.10401775000000001</v>
      </c>
      <c r="J35" s="3">
        <v>0.10136050000000001</v>
      </c>
      <c r="K35" s="3">
        <v>9.9683499999999994E-2</v>
      </c>
      <c r="L35" s="3">
        <v>9.6566750000000007E-2</v>
      </c>
      <c r="M35" s="3">
        <v>9.4946749999999996E-2</v>
      </c>
      <c r="N35" s="3">
        <v>9.3301250000000002E-2</v>
      </c>
      <c r="P35" s="2"/>
    </row>
    <row r="36" spans="2:16" x14ac:dyDescent="0.3">
      <c r="B36" s="1" t="s">
        <v>11</v>
      </c>
      <c r="C36" s="1" t="s">
        <v>39</v>
      </c>
      <c r="E36" s="3">
        <v>0.15320394925009601</v>
      </c>
      <c r="F36" s="3">
        <v>0.136372569764586</v>
      </c>
      <c r="G36" s="3">
        <v>0.12739761623627399</v>
      </c>
      <c r="H36" s="3">
        <v>0.121390328873556</v>
      </c>
      <c r="I36" s="3">
        <v>0.11692648568882801</v>
      </c>
      <c r="J36" s="3">
        <v>0.113401386798861</v>
      </c>
      <c r="K36" s="3">
        <v>0.110504000214938</v>
      </c>
      <c r="L36" s="3">
        <v>0.108054075460099</v>
      </c>
      <c r="M36" s="3">
        <v>0.10593821309521299</v>
      </c>
      <c r="N36" s="3">
        <v>0.10408064155642301</v>
      </c>
      <c r="P36" s="1"/>
    </row>
    <row r="37" spans="2:16" x14ac:dyDescent="0.3">
      <c r="B37" s="1"/>
      <c r="C37" s="1"/>
    </row>
    <row r="38" spans="2:16" x14ac:dyDescent="0.3">
      <c r="B38" s="1"/>
      <c r="C38" s="1"/>
    </row>
    <row r="39" spans="2:16" x14ac:dyDescent="0.3">
      <c r="B39" s="1"/>
      <c r="C39" s="1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1"/>
  <sheetViews>
    <sheetView workbookViewId="0">
      <selection activeCell="E25" sqref="E25"/>
    </sheetView>
  </sheetViews>
  <sheetFormatPr defaultColWidth="8.88671875" defaultRowHeight="15.6" x14ac:dyDescent="0.3"/>
  <cols>
    <col min="1" max="1" width="8.88671875" style="3"/>
    <col min="2" max="2" width="14" style="3" customWidth="1"/>
    <col min="3" max="3" width="8.88671875" style="3"/>
    <col min="4" max="4" width="12.6640625" style="3" customWidth="1"/>
    <col min="5" max="5" width="37.33203125" style="3" customWidth="1"/>
    <col min="6" max="6" width="32.33203125" style="3" customWidth="1"/>
    <col min="7" max="16384" width="8.88671875" style="3"/>
  </cols>
  <sheetData>
    <row r="1" spans="2:11" x14ac:dyDescent="0.3">
      <c r="B1" s="1" t="s">
        <v>47</v>
      </c>
      <c r="E1" s="1" t="s">
        <v>48</v>
      </c>
      <c r="F1" s="1" t="s">
        <v>49</v>
      </c>
    </row>
    <row r="2" spans="2:11" x14ac:dyDescent="0.3">
      <c r="B2" s="3">
        <v>6.4661200000000001</v>
      </c>
      <c r="E2" s="3">
        <v>0.58311999999999997</v>
      </c>
      <c r="F2" s="3">
        <v>0.51951999999999998</v>
      </c>
    </row>
    <row r="3" spans="2:11" x14ac:dyDescent="0.3">
      <c r="B3" s="3">
        <v>4.6159600000000003</v>
      </c>
      <c r="E3" s="3">
        <v>0.42197000000000001</v>
      </c>
      <c r="F3" s="3">
        <v>0.40314999999999995</v>
      </c>
    </row>
    <row r="4" spans="2:11" x14ac:dyDescent="0.3">
      <c r="B4" s="3">
        <v>5.1852400000000003</v>
      </c>
      <c r="E4" s="3">
        <v>0.59804999999999997</v>
      </c>
      <c r="F4" s="3">
        <v>0.62100999999999995</v>
      </c>
      <c r="K4" s="1"/>
    </row>
    <row r="5" spans="2:11" x14ac:dyDescent="0.3">
      <c r="B5" s="3">
        <v>4.9859920000000004</v>
      </c>
      <c r="E5" s="3">
        <v>0.27118999999999999</v>
      </c>
      <c r="F5" s="3">
        <v>0.29799999999999999</v>
      </c>
      <c r="K5" s="1"/>
    </row>
    <row r="6" spans="2:11" x14ac:dyDescent="0.3">
      <c r="B6" s="3">
        <v>5.6596399999999996</v>
      </c>
      <c r="E6" s="3">
        <v>0.55041999999999991</v>
      </c>
      <c r="F6" s="3">
        <v>0.49756</v>
      </c>
      <c r="K6" s="1"/>
    </row>
    <row r="7" spans="2:11" x14ac:dyDescent="0.3">
      <c r="B7" s="3">
        <v>5.2801200000000001</v>
      </c>
      <c r="E7" s="3">
        <v>0.49225999999999998</v>
      </c>
      <c r="F7" s="3">
        <v>0.44087999999999999</v>
      </c>
      <c r="K7" s="1"/>
    </row>
    <row r="8" spans="2:11" x14ac:dyDescent="0.3">
      <c r="B8" s="3">
        <v>4.4072240000000003</v>
      </c>
      <c r="E8" s="3">
        <v>0.39445999999999998</v>
      </c>
      <c r="F8" s="3">
        <v>0.36587000000000003</v>
      </c>
      <c r="K8" s="1"/>
    </row>
    <row r="9" spans="2:11" x14ac:dyDescent="0.3">
      <c r="B9" s="3">
        <v>6.1340399999999997</v>
      </c>
      <c r="E9" s="3">
        <v>0.53454000000000002</v>
      </c>
      <c r="F9" s="3">
        <v>0.4632</v>
      </c>
      <c r="K9" s="1"/>
    </row>
    <row r="10" spans="2:11" x14ac:dyDescent="0.3">
      <c r="B10" s="3">
        <v>6.9879600000000002</v>
      </c>
      <c r="E10" s="3">
        <v>0.60421000000000002</v>
      </c>
      <c r="F10" s="3">
        <v>0.54115000000000002</v>
      </c>
      <c r="K10" s="1"/>
    </row>
    <row r="11" spans="2:11" x14ac:dyDescent="0.3">
      <c r="B11" s="3">
        <v>5.5647600000000006</v>
      </c>
      <c r="E11" s="3">
        <v>0.82464000000000004</v>
      </c>
      <c r="F11" s="3">
        <v>0.67901999999999996</v>
      </c>
      <c r="K11" s="1"/>
    </row>
    <row r="12" spans="2:11" x14ac:dyDescent="0.3">
      <c r="B12" s="3">
        <v>5.1852400000000003</v>
      </c>
      <c r="E12" s="3">
        <v>0.52758000000000005</v>
      </c>
      <c r="F12" s="3">
        <v>0.46088999999999997</v>
      </c>
      <c r="K12" s="1"/>
    </row>
    <row r="13" spans="2:11" x14ac:dyDescent="0.3">
      <c r="B13" s="3">
        <v>4.7108400000000001</v>
      </c>
      <c r="E13" s="3">
        <v>0.44821</v>
      </c>
      <c r="F13" s="3">
        <v>0.42741000000000001</v>
      </c>
      <c r="K13" s="1"/>
    </row>
    <row r="14" spans="2:11" x14ac:dyDescent="0.3">
      <c r="B14" s="3">
        <v>5.375</v>
      </c>
      <c r="E14" s="3">
        <v>0.48366999999999999</v>
      </c>
      <c r="F14" s="3">
        <v>0.46638000000000002</v>
      </c>
      <c r="K14" s="1"/>
    </row>
    <row r="15" spans="2:11" x14ac:dyDescent="0.3">
      <c r="B15" s="3">
        <v>5.94428</v>
      </c>
      <c r="E15" s="3">
        <v>0.49908999999999998</v>
      </c>
      <c r="F15" s="3">
        <v>0.48519999999999996</v>
      </c>
      <c r="K15" s="1"/>
    </row>
    <row r="16" spans="2:11" x14ac:dyDescent="0.3">
      <c r="B16" s="3">
        <v>6.3238000000000003</v>
      </c>
      <c r="E16" s="3">
        <v>0.53327999999999998</v>
      </c>
      <c r="F16" s="3">
        <v>0.48754000000000003</v>
      </c>
      <c r="K16" s="1"/>
    </row>
    <row r="17" spans="1:11" x14ac:dyDescent="0.3">
      <c r="A17" s="1" t="s">
        <v>44</v>
      </c>
      <c r="B17" s="3">
        <v>5.521747733333334</v>
      </c>
      <c r="D17" s="1" t="s">
        <v>44</v>
      </c>
      <c r="E17" s="1">
        <f>AVERAGE(E2:E16)</f>
        <v>0.51777933333333337</v>
      </c>
      <c r="F17" s="1">
        <f>AVERAGE(F2:F16)</f>
        <v>0.47711866666666664</v>
      </c>
      <c r="K17" s="1"/>
    </row>
    <row r="18" spans="1:11" x14ac:dyDescent="0.3">
      <c r="A18" s="1" t="s">
        <v>45</v>
      </c>
      <c r="B18" s="3">
        <v>0.73546966489170174</v>
      </c>
      <c r="C18" s="1"/>
      <c r="D18" s="1" t="s">
        <v>45</v>
      </c>
      <c r="E18" s="1">
        <f>_xlfn.STDEV.S(E2:E16)</f>
        <v>0.12136910064913928</v>
      </c>
      <c r="F18" s="1">
        <f>_xlfn.STDEV.S(F2:F17)</f>
        <v>9.0275964233134734E-2</v>
      </c>
      <c r="G18" s="1"/>
    </row>
    <row r="19" spans="1:11" x14ac:dyDescent="0.3">
      <c r="B19" s="1"/>
      <c r="C19" s="1"/>
    </row>
    <row r="20" spans="1:11" x14ac:dyDescent="0.3">
      <c r="E20" s="1" t="s">
        <v>46</v>
      </c>
      <c r="F20" s="3">
        <f>((E17-F17)/E17)*100</f>
        <v>7.8528948625476351</v>
      </c>
      <c r="K20" s="1"/>
    </row>
    <row r="21" spans="1:11" x14ac:dyDescent="0.3">
      <c r="K21" s="1"/>
    </row>
    <row r="22" spans="1:11" x14ac:dyDescent="0.3">
      <c r="K22" s="1"/>
    </row>
    <row r="23" spans="1:11" x14ac:dyDescent="0.3">
      <c r="K23" s="1"/>
    </row>
    <row r="24" spans="1:11" x14ac:dyDescent="0.3">
      <c r="K24" s="1"/>
    </row>
    <row r="25" spans="1:11" x14ac:dyDescent="0.3">
      <c r="K25" s="1"/>
    </row>
    <row r="27" spans="1:11" x14ac:dyDescent="0.3">
      <c r="K27" s="1"/>
    </row>
    <row r="28" spans="1:11" x14ac:dyDescent="0.3">
      <c r="K28" s="1"/>
    </row>
    <row r="29" spans="1:11" x14ac:dyDescent="0.3">
      <c r="K29" s="1"/>
    </row>
    <row r="30" spans="1:11" x14ac:dyDescent="0.3">
      <c r="K30" s="1"/>
    </row>
    <row r="31" spans="1:11" x14ac:dyDescent="0.3">
      <c r="K31" s="1"/>
    </row>
    <row r="32" spans="1:11" x14ac:dyDescent="0.3">
      <c r="K32" s="1"/>
    </row>
    <row r="33" spans="11:11" x14ac:dyDescent="0.3">
      <c r="K33" s="1"/>
    </row>
    <row r="36" spans="11:11" x14ac:dyDescent="0.3">
      <c r="K36" s="1"/>
    </row>
    <row r="37" spans="11:11" x14ac:dyDescent="0.3">
      <c r="K37" s="1"/>
    </row>
    <row r="38" spans="11:11" x14ac:dyDescent="0.3">
      <c r="K38" s="1"/>
    </row>
    <row r="39" spans="11:11" x14ac:dyDescent="0.3">
      <c r="K39" s="1"/>
    </row>
    <row r="40" spans="11:11" x14ac:dyDescent="0.3">
      <c r="K40" s="1"/>
    </row>
    <row r="41" spans="11:11" x14ac:dyDescent="0.3">
      <c r="K41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82"/>
  <sheetViews>
    <sheetView workbookViewId="0">
      <selection activeCell="N11" sqref="N11"/>
    </sheetView>
  </sheetViews>
  <sheetFormatPr defaultRowHeight="14.4" x14ac:dyDescent="0.3"/>
  <sheetData>
    <row r="1" spans="2:3" x14ac:dyDescent="0.3">
      <c r="B1" s="5" t="s">
        <v>54</v>
      </c>
      <c r="C1" s="5" t="s">
        <v>55</v>
      </c>
    </row>
    <row r="2" spans="2:3" x14ac:dyDescent="0.3">
      <c r="B2">
        <v>0</v>
      </c>
      <c r="C2">
        <v>0.884416761</v>
      </c>
    </row>
    <row r="3" spans="2:3" x14ac:dyDescent="0.3">
      <c r="B3">
        <v>2.5689330277565585E-4</v>
      </c>
      <c r="C3">
        <v>0.89442117399999999</v>
      </c>
    </row>
    <row r="4" spans="2:3" x14ac:dyDescent="0.3">
      <c r="B4">
        <v>5.1300205676676276E-4</v>
      </c>
      <c r="C4">
        <v>0.90541890199999997</v>
      </c>
    </row>
    <row r="5" spans="2:3" x14ac:dyDescent="0.3">
      <c r="B5">
        <v>7.6403632968338872E-4</v>
      </c>
      <c r="C5">
        <v>0.91539457099999999</v>
      </c>
    </row>
    <row r="6" spans="2:3" x14ac:dyDescent="0.3">
      <c r="B6">
        <v>1.0275368291838894E-3</v>
      </c>
      <c r="C6">
        <v>0.92727719500000005</v>
      </c>
    </row>
    <row r="7" spans="2:3" x14ac:dyDescent="0.3">
      <c r="B7">
        <v>1.2837854433148546E-3</v>
      </c>
      <c r="C7">
        <v>0.93879839499999995</v>
      </c>
    </row>
    <row r="8" spans="2:3" x14ac:dyDescent="0.3">
      <c r="B8">
        <v>1.5401805775923428E-3</v>
      </c>
      <c r="C8">
        <v>0.94854172999999997</v>
      </c>
    </row>
    <row r="9" spans="2:3" x14ac:dyDescent="0.3">
      <c r="B9">
        <v>1.7923088676029852E-3</v>
      </c>
      <c r="C9">
        <v>0.95902394800000001</v>
      </c>
    </row>
    <row r="10" spans="2:3" x14ac:dyDescent="0.3">
      <c r="B10">
        <v>2.0528186323480438E-3</v>
      </c>
      <c r="C10">
        <v>0.97057763399999997</v>
      </c>
    </row>
    <row r="11" spans="2:3" x14ac:dyDescent="0.3">
      <c r="B11">
        <v>2.3040563097033685E-3</v>
      </c>
      <c r="C11">
        <v>0.98167010700000001</v>
      </c>
    </row>
    <row r="12" spans="2:3" x14ac:dyDescent="0.3">
      <c r="B12">
        <v>2.5458198794669398E-3</v>
      </c>
      <c r="C12">
        <v>0.99178231500000003</v>
      </c>
    </row>
    <row r="13" spans="2:3" x14ac:dyDescent="0.3">
      <c r="B13">
        <v>2.7883520139990741E-3</v>
      </c>
      <c r="C13">
        <v>1.0027963550000001</v>
      </c>
    </row>
    <row r="14" spans="2:3" x14ac:dyDescent="0.3">
      <c r="B14">
        <v>3.0427079325902858E-3</v>
      </c>
      <c r="C14">
        <v>1.0130286740000001</v>
      </c>
    </row>
    <row r="15" spans="2:3" x14ac:dyDescent="0.3">
      <c r="B15">
        <v>3.297392855510502E-3</v>
      </c>
      <c r="C15">
        <v>1.0247537170000001</v>
      </c>
    </row>
    <row r="16" spans="2:3" x14ac:dyDescent="0.3">
      <c r="B16">
        <v>3.5454860956037437E-3</v>
      </c>
      <c r="C16">
        <v>1.034200797</v>
      </c>
    </row>
    <row r="17" spans="2:3" x14ac:dyDescent="0.3">
      <c r="B17">
        <v>3.7916314796314814E-3</v>
      </c>
      <c r="C17">
        <v>1.0441845869999999</v>
      </c>
    </row>
    <row r="18" spans="2:3" x14ac:dyDescent="0.3">
      <c r="B18">
        <v>4.0444306543130082E-3</v>
      </c>
      <c r="C18">
        <v>1.0559069919999999</v>
      </c>
    </row>
    <row r="19" spans="2:3" x14ac:dyDescent="0.3">
      <c r="B19">
        <v>4.3005399306575787E-3</v>
      </c>
      <c r="C19">
        <v>1.0657140439999999</v>
      </c>
    </row>
    <row r="20" spans="2:3" x14ac:dyDescent="0.3">
      <c r="B20">
        <v>4.5564471345647829E-3</v>
      </c>
      <c r="C20">
        <v>1.077497422</v>
      </c>
    </row>
    <row r="21" spans="2:3" x14ac:dyDescent="0.3">
      <c r="B21">
        <v>4.8101373920197447E-3</v>
      </c>
      <c r="C21">
        <v>1.0881594409999999</v>
      </c>
    </row>
    <row r="22" spans="2:3" x14ac:dyDescent="0.3">
      <c r="B22">
        <v>5.0637122615946146E-3</v>
      </c>
      <c r="C22">
        <v>1.0987599850000001</v>
      </c>
    </row>
    <row r="23" spans="2:3" x14ac:dyDescent="0.3">
      <c r="B23">
        <v>5.3196368076368081E-3</v>
      </c>
      <c r="C23">
        <v>1.108804127</v>
      </c>
    </row>
    <row r="24" spans="2:3" x14ac:dyDescent="0.3">
      <c r="B24">
        <v>5.5579456621809558E-3</v>
      </c>
      <c r="C24">
        <v>1.1190543159999999</v>
      </c>
    </row>
    <row r="25" spans="2:3" x14ac:dyDescent="0.3">
      <c r="B25">
        <v>5.8021862843039302E-3</v>
      </c>
      <c r="C25">
        <v>1.1302630929999999</v>
      </c>
    </row>
    <row r="26" spans="2:3" x14ac:dyDescent="0.3">
      <c r="B26">
        <v>6.045823588176528E-3</v>
      </c>
      <c r="C26">
        <v>1.1397912569999999</v>
      </c>
    </row>
    <row r="27" spans="2:3" x14ac:dyDescent="0.3">
      <c r="B27">
        <v>6.3022236586942467E-3</v>
      </c>
      <c r="C27">
        <v>1.1522931670000001</v>
      </c>
    </row>
    <row r="28" spans="2:3" x14ac:dyDescent="0.3">
      <c r="B28">
        <v>6.5597910063792423E-3</v>
      </c>
      <c r="C28">
        <v>1.1623518939999999</v>
      </c>
    </row>
    <row r="29" spans="2:3" x14ac:dyDescent="0.3">
      <c r="B29">
        <v>6.805441329911917E-3</v>
      </c>
      <c r="C29">
        <v>1.1729973650000001</v>
      </c>
    </row>
    <row r="30" spans="2:3" x14ac:dyDescent="0.3">
      <c r="B30">
        <v>7.0563601627131054E-3</v>
      </c>
      <c r="C30">
        <v>1.183114392</v>
      </c>
    </row>
    <row r="31" spans="2:3" x14ac:dyDescent="0.3">
      <c r="B31">
        <v>7.3077443602149478E-3</v>
      </c>
      <c r="C31">
        <v>1.1940034850000001</v>
      </c>
    </row>
    <row r="32" spans="2:3" x14ac:dyDescent="0.3">
      <c r="B32">
        <v>7.5628759214641569E-3</v>
      </c>
      <c r="C32">
        <v>1.204009149</v>
      </c>
    </row>
    <row r="33" spans="2:3" x14ac:dyDescent="0.3">
      <c r="B33">
        <v>7.8192710557416448E-3</v>
      </c>
      <c r="C33">
        <v>1.2164960920000001</v>
      </c>
    </row>
    <row r="34" spans="2:3" x14ac:dyDescent="0.3">
      <c r="B34">
        <v>8.0715392058921479E-3</v>
      </c>
      <c r="C34">
        <v>1.2246402830000001</v>
      </c>
    </row>
    <row r="35" spans="2:3" x14ac:dyDescent="0.3">
      <c r="B35">
        <v>8.3262258525787936E-3</v>
      </c>
      <c r="C35">
        <v>1.2373908440000001</v>
      </c>
    </row>
    <row r="36" spans="2:3" x14ac:dyDescent="0.3">
      <c r="B36">
        <v>8.5788666235725071E-3</v>
      </c>
      <c r="C36">
        <v>1.247984969</v>
      </c>
    </row>
    <row r="37" spans="2:3" x14ac:dyDescent="0.3">
      <c r="B37">
        <v>8.8207940033822371E-3</v>
      </c>
      <c r="C37">
        <v>1.25594735</v>
      </c>
    </row>
    <row r="38" spans="2:3" x14ac:dyDescent="0.3">
      <c r="B38">
        <v>9.0653463399345737E-3</v>
      </c>
      <c r="C38">
        <v>1.267239298</v>
      </c>
    </row>
    <row r="39" spans="2:3" x14ac:dyDescent="0.3">
      <c r="B39">
        <v>9.3162355291767085E-3</v>
      </c>
      <c r="C39">
        <v>1.279118456</v>
      </c>
    </row>
    <row r="40" spans="2:3" x14ac:dyDescent="0.3">
      <c r="B40">
        <v>9.5714154603566363E-3</v>
      </c>
      <c r="C40">
        <v>1.288594893</v>
      </c>
    </row>
    <row r="41" spans="2:3" x14ac:dyDescent="0.3">
      <c r="B41">
        <v>9.8310030100618381E-3</v>
      </c>
      <c r="C41">
        <v>1.3000951940000001</v>
      </c>
    </row>
    <row r="42" spans="2:3" x14ac:dyDescent="0.3">
      <c r="B42">
        <v>1.0072728369669538E-2</v>
      </c>
      <c r="C42">
        <v>1.3108464129999999</v>
      </c>
    </row>
    <row r="43" spans="2:3" x14ac:dyDescent="0.3">
      <c r="B43">
        <v>1.0324391817333E-2</v>
      </c>
      <c r="C43">
        <v>1.320394351</v>
      </c>
    </row>
    <row r="44" spans="2:3" x14ac:dyDescent="0.3">
      <c r="B44">
        <v>1.0572816307875123E-2</v>
      </c>
      <c r="C44">
        <v>1.329530581</v>
      </c>
    </row>
    <row r="45" spans="2:3" x14ac:dyDescent="0.3">
      <c r="B45">
        <v>1.0830030231206704E-2</v>
      </c>
      <c r="C45">
        <v>1.3444400910000001</v>
      </c>
    </row>
    <row r="46" spans="2:3" x14ac:dyDescent="0.3">
      <c r="B46">
        <v>1.1081784646725825E-2</v>
      </c>
      <c r="C46">
        <v>1.353556494</v>
      </c>
    </row>
    <row r="47" spans="2:3" x14ac:dyDescent="0.3">
      <c r="B47">
        <v>1.1332661769602941E-2</v>
      </c>
      <c r="C47">
        <v>1.3650422950000001</v>
      </c>
    </row>
    <row r="48" spans="2:3" x14ac:dyDescent="0.3">
      <c r="B48">
        <v>1.1590522157580991E-2</v>
      </c>
      <c r="C48">
        <v>1.37560207</v>
      </c>
    </row>
    <row r="49" spans="2:3" x14ac:dyDescent="0.3">
      <c r="B49">
        <v>1.1840826990003467E-2</v>
      </c>
      <c r="C49">
        <v>1.386371327</v>
      </c>
    </row>
    <row r="50" spans="2:3" x14ac:dyDescent="0.3">
      <c r="B50">
        <v>1.2079365340541801E-2</v>
      </c>
      <c r="C50">
        <v>1.396931366</v>
      </c>
    </row>
    <row r="51" spans="2:3" x14ac:dyDescent="0.3">
      <c r="B51">
        <v>1.2321115172409287E-2</v>
      </c>
      <c r="C51">
        <v>1.4086406499999999</v>
      </c>
    </row>
    <row r="52" spans="2:3" x14ac:dyDescent="0.3">
      <c r="B52">
        <v>1.2581135152429269E-2</v>
      </c>
      <c r="C52">
        <v>1.4182613719999999</v>
      </c>
    </row>
    <row r="53" spans="2:3" x14ac:dyDescent="0.3">
      <c r="B53">
        <v>1.2838867694397111E-2</v>
      </c>
      <c r="C53">
        <v>1.4311904289999999</v>
      </c>
    </row>
    <row r="54" spans="2:3" x14ac:dyDescent="0.3">
      <c r="B54">
        <v>1.3080600184129602E-2</v>
      </c>
      <c r="C54">
        <v>1.4414955220000001</v>
      </c>
    </row>
    <row r="55" spans="2:3" x14ac:dyDescent="0.3">
      <c r="B55">
        <v>1.3329265714677466E-2</v>
      </c>
      <c r="C55">
        <v>1.4520716010000001</v>
      </c>
    </row>
    <row r="56" spans="2:3" x14ac:dyDescent="0.3">
      <c r="B56">
        <v>1.357939161492102E-2</v>
      </c>
      <c r="C56">
        <v>1.4626692539999999</v>
      </c>
    </row>
    <row r="57" spans="2:3" x14ac:dyDescent="0.3">
      <c r="B57">
        <v>1.3834407736054778E-2</v>
      </c>
      <c r="C57">
        <v>1.4743620180000001</v>
      </c>
    </row>
    <row r="58" spans="2:3" x14ac:dyDescent="0.3">
      <c r="B58">
        <v>1.4092061167590587E-2</v>
      </c>
      <c r="C58">
        <v>1.4850860910000001</v>
      </c>
    </row>
    <row r="59" spans="2:3" x14ac:dyDescent="0.3">
      <c r="B59">
        <v>1.4344329317741078E-2</v>
      </c>
      <c r="C59">
        <v>1.498712203</v>
      </c>
    </row>
    <row r="60" spans="2:3" x14ac:dyDescent="0.3">
      <c r="B60">
        <v>1.4599479944891722E-2</v>
      </c>
      <c r="C60">
        <v>1.5110919739999999</v>
      </c>
    </row>
    <row r="61" spans="2:3" x14ac:dyDescent="0.3">
      <c r="B61">
        <v>1.4853689343336401E-2</v>
      </c>
      <c r="C61">
        <v>1.522502491</v>
      </c>
    </row>
    <row r="62" spans="2:3" x14ac:dyDescent="0.3">
      <c r="B62">
        <v>1.5099517267046681E-2</v>
      </c>
      <c r="C62">
        <v>1.5307685499999999</v>
      </c>
    </row>
    <row r="63" spans="2:3" x14ac:dyDescent="0.3">
      <c r="B63">
        <v>1.5339820519349926E-2</v>
      </c>
      <c r="C63">
        <v>1.541166644</v>
      </c>
    </row>
    <row r="64" spans="2:3" x14ac:dyDescent="0.3">
      <c r="B64">
        <v>1.5590227053991762E-2</v>
      </c>
      <c r="C64">
        <v>1.5537821249999999</v>
      </c>
    </row>
    <row r="65" spans="2:3" x14ac:dyDescent="0.3">
      <c r="B65">
        <v>1.5840028833911179E-2</v>
      </c>
      <c r="C65">
        <v>1.56502534</v>
      </c>
    </row>
    <row r="66" spans="2:3" x14ac:dyDescent="0.3">
      <c r="B66">
        <v>1.6099500943500943E-2</v>
      </c>
      <c r="C66">
        <v>1.5780435349999999</v>
      </c>
    </row>
    <row r="67" spans="2:3" x14ac:dyDescent="0.3">
      <c r="B67">
        <v>1.6349253831136175E-2</v>
      </c>
      <c r="C67">
        <v>1.586570405</v>
      </c>
    </row>
    <row r="68" spans="2:3" x14ac:dyDescent="0.3">
      <c r="B68">
        <v>1.6600319184083896E-2</v>
      </c>
      <c r="C68">
        <v>1.598866543</v>
      </c>
    </row>
    <row r="69" spans="2:3" x14ac:dyDescent="0.3">
      <c r="B69">
        <v>1.6848083472083483E-2</v>
      </c>
      <c r="C69">
        <v>1.611361482</v>
      </c>
    </row>
    <row r="70" spans="2:3" x14ac:dyDescent="0.3">
      <c r="B70">
        <v>1.7110993006992998E-2</v>
      </c>
      <c r="C70">
        <v>1.623202936</v>
      </c>
    </row>
    <row r="71" spans="2:3" x14ac:dyDescent="0.3">
      <c r="B71">
        <v>1.7362468172350529E-2</v>
      </c>
      <c r="C71">
        <v>1.6360794759999999</v>
      </c>
    </row>
    <row r="72" spans="2:3" x14ac:dyDescent="0.3">
      <c r="B72">
        <v>1.7610664838429539E-2</v>
      </c>
      <c r="C72">
        <v>1.647563782</v>
      </c>
    </row>
    <row r="73" spans="2:3" x14ac:dyDescent="0.3">
      <c r="B73">
        <v>1.7865027417027425E-2</v>
      </c>
      <c r="C73">
        <v>1.659347535</v>
      </c>
    </row>
    <row r="74" spans="2:3" x14ac:dyDescent="0.3">
      <c r="B74">
        <v>1.810585153408683E-2</v>
      </c>
      <c r="C74">
        <v>1.67102046</v>
      </c>
    </row>
    <row r="75" spans="2:3" x14ac:dyDescent="0.3">
      <c r="B75">
        <v>1.8356244226361871E-2</v>
      </c>
      <c r="C75">
        <v>1.681021418</v>
      </c>
    </row>
    <row r="76" spans="2:3" x14ac:dyDescent="0.3">
      <c r="B76">
        <v>1.8599093821211485E-2</v>
      </c>
      <c r="C76">
        <v>1.6921586829999999</v>
      </c>
    </row>
    <row r="77" spans="2:3" x14ac:dyDescent="0.3">
      <c r="B77">
        <v>1.8858345288698227E-2</v>
      </c>
      <c r="C77">
        <v>1.704607808</v>
      </c>
    </row>
    <row r="78" spans="2:3" x14ac:dyDescent="0.3">
      <c r="B78">
        <v>1.9110039424627665E-2</v>
      </c>
      <c r="C78">
        <v>1.7169796429999999</v>
      </c>
    </row>
    <row r="79" spans="2:3" x14ac:dyDescent="0.3">
      <c r="B79">
        <v>1.9358541145129377E-2</v>
      </c>
      <c r="C79">
        <v>1.728760568</v>
      </c>
    </row>
    <row r="80" spans="2:3" x14ac:dyDescent="0.3">
      <c r="B80">
        <v>1.9607897958250898E-2</v>
      </c>
      <c r="C80">
        <v>1.7403988960000001</v>
      </c>
    </row>
    <row r="81" spans="2:3" x14ac:dyDescent="0.3">
      <c r="B81">
        <v>1.9859243945596884E-2</v>
      </c>
      <c r="C81">
        <v>1.7530876870000001</v>
      </c>
    </row>
    <row r="82" spans="2:3" x14ac:dyDescent="0.3">
      <c r="B82">
        <v>2.0110652563123166E-2</v>
      </c>
      <c r="C82">
        <v>1.7653379380000001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81A82-75E4-4231-9F63-1FB2EFF3328E}">
  <dimension ref="A1:AC56"/>
  <sheetViews>
    <sheetView topLeftCell="A33" workbookViewId="0">
      <selection activeCell="P39" sqref="P39:R39"/>
    </sheetView>
  </sheetViews>
  <sheetFormatPr defaultRowHeight="14.4" x14ac:dyDescent="0.3"/>
  <sheetData>
    <row r="1" spans="1:27" x14ac:dyDescent="0.3">
      <c r="A1" s="6" t="s">
        <v>69</v>
      </c>
    </row>
    <row r="2" spans="1:27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7" x14ac:dyDescent="0.3">
      <c r="A3" s="5"/>
      <c r="B3" s="5" t="s">
        <v>60</v>
      </c>
      <c r="C3" s="5"/>
      <c r="D3" s="5"/>
      <c r="E3" s="5"/>
      <c r="F3" s="5"/>
      <c r="G3" s="5"/>
      <c r="H3" s="5"/>
      <c r="I3" s="5" t="s">
        <v>66</v>
      </c>
      <c r="J3" s="5"/>
      <c r="K3" s="5"/>
      <c r="L3" s="5"/>
      <c r="M3" s="5"/>
      <c r="N3" s="5"/>
      <c r="O3" s="5"/>
      <c r="P3" s="5" t="s">
        <v>67</v>
      </c>
      <c r="Q3" s="5"/>
      <c r="R3" s="5"/>
      <c r="S3" s="5"/>
      <c r="T3" s="5"/>
      <c r="U3" s="5"/>
      <c r="V3" s="5"/>
      <c r="W3" s="5" t="s">
        <v>68</v>
      </c>
      <c r="X3" s="5"/>
      <c r="Y3" s="5"/>
      <c r="Z3" s="5"/>
    </row>
    <row r="4" spans="1:27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7" x14ac:dyDescent="0.3">
      <c r="A5" s="5" t="s">
        <v>7</v>
      </c>
      <c r="B5" s="5" t="s">
        <v>61</v>
      </c>
      <c r="C5" s="5" t="s">
        <v>62</v>
      </c>
      <c r="D5" s="5" t="s">
        <v>63</v>
      </c>
      <c r="E5" s="5" t="s">
        <v>74</v>
      </c>
      <c r="F5" s="5" t="s">
        <v>76</v>
      </c>
      <c r="G5" s="5"/>
      <c r="H5" s="5" t="s">
        <v>78</v>
      </c>
      <c r="I5" s="5" t="s">
        <v>61</v>
      </c>
      <c r="J5" s="5" t="s">
        <v>62</v>
      </c>
      <c r="K5" s="5" t="s">
        <v>63</v>
      </c>
      <c r="L5" s="5" t="s">
        <v>74</v>
      </c>
      <c r="M5" s="5" t="s">
        <v>76</v>
      </c>
      <c r="N5" s="5"/>
      <c r="O5" s="5" t="s">
        <v>78</v>
      </c>
      <c r="P5" s="5" t="s">
        <v>61</v>
      </c>
      <c r="Q5" s="5" t="s">
        <v>62</v>
      </c>
      <c r="R5" s="5" t="s">
        <v>63</v>
      </c>
      <c r="S5" s="5" t="s">
        <v>74</v>
      </c>
      <c r="T5" s="5" t="s">
        <v>76</v>
      </c>
      <c r="U5" s="5"/>
      <c r="V5" s="5" t="s">
        <v>78</v>
      </c>
      <c r="W5" s="5" t="s">
        <v>61</v>
      </c>
      <c r="X5" s="5" t="s">
        <v>62</v>
      </c>
      <c r="Y5" s="5" t="s">
        <v>63</v>
      </c>
      <c r="Z5" s="5" t="s">
        <v>74</v>
      </c>
      <c r="AA5" s="5" t="s">
        <v>76</v>
      </c>
    </row>
    <row r="6" spans="1:27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7" x14ac:dyDescent="0.3">
      <c r="A7" s="5" t="s">
        <v>77</v>
      </c>
      <c r="B7" s="5" t="s">
        <v>64</v>
      </c>
      <c r="C7" s="5" t="s">
        <v>65</v>
      </c>
      <c r="D7" s="5" t="s">
        <v>65</v>
      </c>
      <c r="E7" s="5"/>
      <c r="F7" s="5"/>
      <c r="G7" s="5"/>
      <c r="H7" s="5" t="s">
        <v>77</v>
      </c>
      <c r="I7" s="5" t="s">
        <v>64</v>
      </c>
      <c r="J7" s="5" t="s">
        <v>65</v>
      </c>
      <c r="K7" s="5" t="s">
        <v>65</v>
      </c>
      <c r="L7" s="5"/>
      <c r="M7" s="5"/>
      <c r="N7" s="5"/>
      <c r="O7" s="5" t="s">
        <v>77</v>
      </c>
      <c r="P7" s="5" t="s">
        <v>64</v>
      </c>
      <c r="Q7" s="5" t="s">
        <v>65</v>
      </c>
      <c r="R7" s="5" t="s">
        <v>65</v>
      </c>
      <c r="S7" s="5"/>
      <c r="T7" s="5"/>
      <c r="U7" s="5"/>
      <c r="V7" s="5" t="s">
        <v>77</v>
      </c>
      <c r="W7" s="5" t="s">
        <v>64</v>
      </c>
      <c r="X7" s="5" t="s">
        <v>65</v>
      </c>
      <c r="Y7" s="5" t="s">
        <v>65</v>
      </c>
      <c r="Z7" s="5"/>
    </row>
    <row r="8" spans="1:27" x14ac:dyDescent="0.3">
      <c r="A8">
        <f>B8/6.28</f>
        <v>9.9999999999999992E-2</v>
      </c>
      <c r="B8">
        <v>0.628</v>
      </c>
      <c r="C8">
        <v>149.56</v>
      </c>
      <c r="D8">
        <v>40.155999999999999</v>
      </c>
      <c r="H8">
        <f>I8/6.28</f>
        <v>9.9999999999999992E-2</v>
      </c>
      <c r="I8">
        <v>0.628</v>
      </c>
      <c r="J8">
        <v>1460</v>
      </c>
      <c r="K8">
        <v>296.76</v>
      </c>
      <c r="O8">
        <f>P8/6.28</f>
        <v>9.9999999999999992E-2</v>
      </c>
      <c r="P8">
        <v>0.628</v>
      </c>
      <c r="Q8">
        <v>149.49</v>
      </c>
      <c r="R8">
        <v>43.000999999999998</v>
      </c>
      <c r="V8">
        <f>W8/6.28</f>
        <v>9.9999999999999992E-2</v>
      </c>
      <c r="W8">
        <v>0.628</v>
      </c>
      <c r="X8">
        <v>661.41</v>
      </c>
      <c r="Y8">
        <v>150.37</v>
      </c>
    </row>
    <row r="9" spans="1:27" x14ac:dyDescent="0.3">
      <c r="A9">
        <f t="shared" ref="A9:A19" si="0">B9/6.28</f>
        <v>0.15143312101910827</v>
      </c>
      <c r="B9">
        <v>0.95099999999999996</v>
      </c>
      <c r="C9">
        <v>156.93</v>
      </c>
      <c r="D9">
        <v>42.658999999999999</v>
      </c>
      <c r="E9">
        <f>((C9-C8)/C8)*100</f>
        <v>4.9277881786573978</v>
      </c>
      <c r="F9">
        <f>((D9-D8)/D8)*100</f>
        <v>6.2331905568283696</v>
      </c>
      <c r="H9">
        <f t="shared" ref="H9:H21" si="1">I9/6.28</f>
        <v>0.15143312101910827</v>
      </c>
      <c r="I9">
        <v>0.95099999999999996</v>
      </c>
      <c r="J9">
        <v>1684.6</v>
      </c>
      <c r="K9">
        <v>320.12</v>
      </c>
      <c r="L9">
        <f>((J9-J8)/J8)*100</f>
        <v>15.383561643835611</v>
      </c>
      <c r="M9">
        <f>(K9-K8)/K8</f>
        <v>7.8716808195174598E-2</v>
      </c>
      <c r="O9">
        <f t="shared" ref="O9:O19" si="2">P9/6.28</f>
        <v>0.15143312101910827</v>
      </c>
      <c r="P9">
        <v>0.95099999999999996</v>
      </c>
      <c r="Q9">
        <v>160.44</v>
      </c>
      <c r="R9">
        <v>42.985999999999997</v>
      </c>
      <c r="S9">
        <f>((Q9-Q8)/Q8)*100</f>
        <v>7.3249046758980461</v>
      </c>
      <c r="T9">
        <f>((R9-R8)/R8)*100</f>
        <v>-3.4882909699775748E-2</v>
      </c>
      <c r="V9">
        <f t="shared" ref="V9:V22" si="3">W9/6.28</f>
        <v>0.15143312101910827</v>
      </c>
      <c r="W9">
        <v>0.95099999999999996</v>
      </c>
      <c r="X9">
        <v>711.52</v>
      </c>
      <c r="Y9">
        <v>152.22</v>
      </c>
      <c r="Z9">
        <f>((X9-X8)/X8)*100</f>
        <v>7.5762386416897254</v>
      </c>
      <c r="AA9">
        <f>((Y9-Y8)/Y9)*100</f>
        <v>1.2153462094337106</v>
      </c>
    </row>
    <row r="10" spans="1:27" x14ac:dyDescent="0.3">
      <c r="A10">
        <f t="shared" si="0"/>
        <v>0.22929936305732482</v>
      </c>
      <c r="B10">
        <v>1.44</v>
      </c>
      <c r="C10">
        <v>165.74</v>
      </c>
      <c r="D10">
        <v>46.838000000000001</v>
      </c>
      <c r="E10">
        <f t="shared" ref="E10:E19" si="4">((C10-C9)/C9)*100</f>
        <v>5.6139680112151922</v>
      </c>
      <c r="F10">
        <f t="shared" ref="F10:F19" si="5">((D10-D9)/D9)*100</f>
        <v>9.7962915211327086</v>
      </c>
      <c r="H10">
        <f t="shared" si="1"/>
        <v>0.22929936305732482</v>
      </c>
      <c r="I10">
        <v>1.44</v>
      </c>
      <c r="J10">
        <v>1801.9</v>
      </c>
      <c r="K10">
        <v>327.29000000000002</v>
      </c>
      <c r="L10">
        <f t="shared" ref="L10:L21" si="6">((J10-J9)/J9)*100</f>
        <v>6.9630772883770744</v>
      </c>
      <c r="M10">
        <f t="shared" ref="M10:M21" si="7">(K10-K9)/K9</f>
        <v>2.2397850805947819E-2</v>
      </c>
      <c r="O10">
        <f t="shared" si="2"/>
        <v>0.22929936305732482</v>
      </c>
      <c r="P10">
        <v>1.44</v>
      </c>
      <c r="Q10">
        <v>171.9</v>
      </c>
      <c r="R10">
        <v>45.987000000000002</v>
      </c>
      <c r="S10">
        <f t="shared" ref="S10:S18" si="8">((Q10-Q9)/Q9)*100</f>
        <v>7.1428571428571477</v>
      </c>
      <c r="T10">
        <f t="shared" ref="T10:T18" si="9">((R10-R9)/R9)*100</f>
        <v>6.9813427627599802</v>
      </c>
      <c r="V10">
        <f t="shared" si="3"/>
        <v>0.22929936305732482</v>
      </c>
      <c r="W10">
        <v>1.44</v>
      </c>
      <c r="X10">
        <v>757.96</v>
      </c>
      <c r="Y10">
        <v>157.63999999999999</v>
      </c>
      <c r="Z10">
        <f t="shared" ref="Z10:Z22" si="10">((X10-X9)/X9)*100</f>
        <v>6.5268720485720788</v>
      </c>
      <c r="AA10">
        <f t="shared" ref="AA10:AA22" si="11">((Y10-Y9)/Y10)*100</f>
        <v>3.4382136513575157</v>
      </c>
    </row>
    <row r="11" spans="1:27" x14ac:dyDescent="0.3">
      <c r="A11">
        <f t="shared" si="0"/>
        <v>0.34713375796178347</v>
      </c>
      <c r="B11">
        <v>2.1800000000000002</v>
      </c>
      <c r="C11">
        <v>176.44</v>
      </c>
      <c r="D11">
        <v>51.84</v>
      </c>
      <c r="E11">
        <f t="shared" si="4"/>
        <v>6.4558947749487077</v>
      </c>
      <c r="F11">
        <f t="shared" si="5"/>
        <v>10.679362910457325</v>
      </c>
      <c r="H11">
        <f t="shared" si="1"/>
        <v>0.34713375796178347</v>
      </c>
      <c r="I11">
        <v>2.1800000000000002</v>
      </c>
      <c r="J11">
        <v>1896</v>
      </c>
      <c r="K11">
        <v>343.82</v>
      </c>
      <c r="L11">
        <f t="shared" si="6"/>
        <v>5.2222653865364288</v>
      </c>
      <c r="M11">
        <f t="shared" si="7"/>
        <v>5.0505667756423879E-2</v>
      </c>
      <c r="O11">
        <f t="shared" si="2"/>
        <v>0.34713375796178347</v>
      </c>
      <c r="P11">
        <v>2.1800000000000002</v>
      </c>
      <c r="Q11">
        <v>184.54</v>
      </c>
      <c r="R11">
        <v>49.963999999999999</v>
      </c>
      <c r="S11">
        <f t="shared" si="8"/>
        <v>7.3531122745782342</v>
      </c>
      <c r="T11">
        <f t="shared" si="9"/>
        <v>8.6480962011003033</v>
      </c>
      <c r="V11">
        <f t="shared" si="3"/>
        <v>0.34713375796178347</v>
      </c>
      <c r="W11">
        <v>2.1800000000000002</v>
      </c>
      <c r="X11">
        <v>802.73</v>
      </c>
      <c r="Y11">
        <v>166.38</v>
      </c>
      <c r="Z11">
        <f t="shared" si="10"/>
        <v>5.9066441500870734</v>
      </c>
      <c r="AA11">
        <f t="shared" si="11"/>
        <v>5.2530352205794024</v>
      </c>
    </row>
    <row r="12" spans="1:27" x14ac:dyDescent="0.3">
      <c r="A12">
        <f t="shared" si="0"/>
        <v>0.52547770700636942</v>
      </c>
      <c r="B12">
        <v>3.3</v>
      </c>
      <c r="C12">
        <v>188.8</v>
      </c>
      <c r="D12">
        <v>58.075000000000003</v>
      </c>
      <c r="E12">
        <f t="shared" si="4"/>
        <v>7.0052142371344441</v>
      </c>
      <c r="F12">
        <f t="shared" si="5"/>
        <v>12.027391975308641</v>
      </c>
      <c r="H12">
        <f t="shared" si="1"/>
        <v>0.52547770700636942</v>
      </c>
      <c r="I12">
        <v>3.3</v>
      </c>
      <c r="J12">
        <v>1989.3</v>
      </c>
      <c r="K12">
        <v>364.13</v>
      </c>
      <c r="L12">
        <f t="shared" si="6"/>
        <v>4.9208860759493644</v>
      </c>
      <c r="M12">
        <f t="shared" si="7"/>
        <v>5.9071607236344609E-2</v>
      </c>
      <c r="O12">
        <f t="shared" si="2"/>
        <v>0.52547770700636942</v>
      </c>
      <c r="P12">
        <v>3.3</v>
      </c>
      <c r="Q12">
        <v>197.85</v>
      </c>
      <c r="R12">
        <v>55.094000000000001</v>
      </c>
      <c r="S12">
        <f t="shared" si="8"/>
        <v>7.2125284491167241</v>
      </c>
      <c r="T12">
        <f t="shared" si="9"/>
        <v>10.267392522616289</v>
      </c>
      <c r="V12">
        <f t="shared" si="3"/>
        <v>0.52547770700636942</v>
      </c>
      <c r="W12">
        <v>3.3</v>
      </c>
      <c r="X12">
        <v>847.62</v>
      </c>
      <c r="Y12">
        <v>177.71</v>
      </c>
      <c r="Z12">
        <f t="shared" si="10"/>
        <v>5.5921667310303569</v>
      </c>
      <c r="AA12">
        <f t="shared" si="11"/>
        <v>6.3755556806032372</v>
      </c>
    </row>
    <row r="13" spans="1:27" x14ac:dyDescent="0.3">
      <c r="A13">
        <f t="shared" si="0"/>
        <v>0.79458598726114649</v>
      </c>
      <c r="B13">
        <v>4.99</v>
      </c>
      <c r="C13">
        <v>202.69</v>
      </c>
      <c r="D13">
        <v>65.483999999999995</v>
      </c>
      <c r="E13">
        <f t="shared" si="4"/>
        <v>7.3569915254237213</v>
      </c>
      <c r="F13">
        <f t="shared" si="5"/>
        <v>12.757640981489438</v>
      </c>
      <c r="H13">
        <f t="shared" si="1"/>
        <v>0.79458598726114649</v>
      </c>
      <c r="I13">
        <v>4.99</v>
      </c>
      <c r="J13">
        <v>2085.9</v>
      </c>
      <c r="K13">
        <v>388.12</v>
      </c>
      <c r="L13">
        <f t="shared" si="6"/>
        <v>4.8559794902729676</v>
      </c>
      <c r="M13">
        <f t="shared" si="7"/>
        <v>6.5883063740971651E-2</v>
      </c>
      <c r="O13">
        <f t="shared" si="2"/>
        <v>0.79458598726114649</v>
      </c>
      <c r="P13">
        <v>4.99</v>
      </c>
      <c r="Q13">
        <v>211.92</v>
      </c>
      <c r="R13">
        <v>61.558999999999997</v>
      </c>
      <c r="S13">
        <f t="shared" si="8"/>
        <v>7.1114480667172062</v>
      </c>
      <c r="T13">
        <f t="shared" si="9"/>
        <v>11.73449014411732</v>
      </c>
      <c r="V13">
        <f t="shared" si="3"/>
        <v>0.79458598726114649</v>
      </c>
      <c r="W13">
        <v>4.99</v>
      </c>
      <c r="X13">
        <v>893.35</v>
      </c>
      <c r="Y13">
        <v>191.71</v>
      </c>
      <c r="Z13">
        <f t="shared" si="10"/>
        <v>5.3951062976333759</v>
      </c>
      <c r="AA13">
        <f t="shared" si="11"/>
        <v>7.3026967815972039</v>
      </c>
    </row>
    <row r="14" spans="1:27" x14ac:dyDescent="0.3">
      <c r="A14">
        <f t="shared" si="0"/>
        <v>1.2022292993630572</v>
      </c>
      <c r="B14">
        <v>7.55</v>
      </c>
      <c r="C14">
        <v>217.31</v>
      </c>
      <c r="D14">
        <v>74.777000000000001</v>
      </c>
      <c r="E14">
        <f t="shared" si="4"/>
        <v>7.2129853470817533</v>
      </c>
      <c r="F14">
        <f t="shared" si="5"/>
        <v>14.191252825117598</v>
      </c>
      <c r="H14">
        <f t="shared" si="1"/>
        <v>1.2022292993630572</v>
      </c>
      <c r="I14">
        <v>7.55</v>
      </c>
      <c r="J14">
        <v>2186.8000000000002</v>
      </c>
      <c r="K14">
        <v>416.38</v>
      </c>
      <c r="L14">
        <f t="shared" si="6"/>
        <v>4.8372405196797583</v>
      </c>
      <c r="M14">
        <f t="shared" si="7"/>
        <v>7.2812532206534039E-2</v>
      </c>
      <c r="O14">
        <f t="shared" si="2"/>
        <v>1.2022292993630572</v>
      </c>
      <c r="P14">
        <v>7.55</v>
      </c>
      <c r="Q14">
        <v>226.64</v>
      </c>
      <c r="R14">
        <v>69.436000000000007</v>
      </c>
      <c r="S14">
        <f t="shared" si="8"/>
        <v>6.9460173650434127</v>
      </c>
      <c r="T14">
        <f t="shared" si="9"/>
        <v>12.795854383599488</v>
      </c>
      <c r="V14">
        <f t="shared" si="3"/>
        <v>1.2022292993630572</v>
      </c>
      <c r="W14">
        <v>7.55</v>
      </c>
      <c r="X14">
        <v>941.05</v>
      </c>
      <c r="Y14">
        <v>209.01</v>
      </c>
      <c r="Z14">
        <f t="shared" si="10"/>
        <v>5.3394526221525647</v>
      </c>
      <c r="AA14">
        <f t="shared" si="11"/>
        <v>8.2771159274675785</v>
      </c>
    </row>
    <row r="15" spans="1:27" x14ac:dyDescent="0.3">
      <c r="A15">
        <f t="shared" si="0"/>
        <v>1.8152866242038217</v>
      </c>
      <c r="B15">
        <v>11.4</v>
      </c>
      <c r="C15">
        <v>232.32</v>
      </c>
      <c r="D15">
        <v>86.17</v>
      </c>
      <c r="E15">
        <f t="shared" si="4"/>
        <v>6.9071832865491647</v>
      </c>
      <c r="F15">
        <f t="shared" si="5"/>
        <v>15.235968279016276</v>
      </c>
      <c r="H15">
        <f t="shared" si="1"/>
        <v>1.8152866242038217</v>
      </c>
      <c r="I15">
        <v>11.4</v>
      </c>
      <c r="J15">
        <v>2294.1</v>
      </c>
      <c r="K15">
        <v>450.22</v>
      </c>
      <c r="L15">
        <f t="shared" si="6"/>
        <v>4.9067130053045416</v>
      </c>
      <c r="M15">
        <f t="shared" si="7"/>
        <v>8.1271915077573448E-2</v>
      </c>
      <c r="O15">
        <f t="shared" si="2"/>
        <v>1.8152866242038217</v>
      </c>
      <c r="P15">
        <v>11.4</v>
      </c>
      <c r="Q15">
        <v>241.7</v>
      </c>
      <c r="R15">
        <v>79.753</v>
      </c>
      <c r="S15">
        <f t="shared" si="8"/>
        <v>6.6448993999294048</v>
      </c>
      <c r="T15">
        <f t="shared" si="9"/>
        <v>14.858286767670936</v>
      </c>
      <c r="V15">
        <f t="shared" si="3"/>
        <v>1.8152866242038217</v>
      </c>
      <c r="W15">
        <v>11.4</v>
      </c>
      <c r="X15">
        <v>988.54</v>
      </c>
      <c r="Y15">
        <v>229.79</v>
      </c>
      <c r="Z15">
        <f t="shared" si="10"/>
        <v>5.0464906221773562</v>
      </c>
      <c r="AA15">
        <f t="shared" si="11"/>
        <v>9.0430392967492068</v>
      </c>
    </row>
    <row r="16" spans="1:27" x14ac:dyDescent="0.3">
      <c r="A16" s="7">
        <f t="shared" si="0"/>
        <v>2.7547770700636942</v>
      </c>
      <c r="B16" s="7">
        <v>17.3</v>
      </c>
      <c r="C16" s="7">
        <v>246.3</v>
      </c>
      <c r="D16" s="7">
        <v>100.72</v>
      </c>
      <c r="E16" s="7">
        <f t="shared" si="4"/>
        <v>6.0175619834710821</v>
      </c>
      <c r="F16" s="7">
        <f t="shared" si="5"/>
        <v>16.885226877103396</v>
      </c>
      <c r="G16" s="7"/>
      <c r="H16">
        <f t="shared" si="1"/>
        <v>2.7547770700636942</v>
      </c>
      <c r="I16">
        <v>17.3</v>
      </c>
      <c r="J16">
        <v>2395.9</v>
      </c>
      <c r="K16">
        <v>490.31</v>
      </c>
      <c r="L16">
        <f t="shared" si="6"/>
        <v>4.4374700318207658</v>
      </c>
      <c r="M16">
        <f t="shared" si="7"/>
        <v>8.9045355603926901E-2</v>
      </c>
      <c r="O16">
        <f t="shared" si="2"/>
        <v>2.7547770700636942</v>
      </c>
      <c r="P16">
        <v>17.3</v>
      </c>
      <c r="Q16">
        <v>256.14</v>
      </c>
      <c r="R16">
        <v>92.072000000000003</v>
      </c>
      <c r="S16">
        <f t="shared" si="8"/>
        <v>5.9743483657426557</v>
      </c>
      <c r="T16">
        <f t="shared" si="9"/>
        <v>15.446440886236257</v>
      </c>
      <c r="V16">
        <f t="shared" si="3"/>
        <v>2.7547770700636942</v>
      </c>
      <c r="W16">
        <v>17.3</v>
      </c>
      <c r="X16">
        <v>1032.3</v>
      </c>
      <c r="Y16">
        <v>254.94</v>
      </c>
      <c r="Z16">
        <f t="shared" si="10"/>
        <v>4.4267303295769516</v>
      </c>
      <c r="AA16">
        <f t="shared" si="11"/>
        <v>9.8650662901074782</v>
      </c>
    </row>
    <row r="17" spans="1:27" x14ac:dyDescent="0.3">
      <c r="A17" s="7">
        <f t="shared" si="0"/>
        <v>4.1719745222929934</v>
      </c>
      <c r="B17" s="7">
        <v>26.2</v>
      </c>
      <c r="C17" s="7">
        <v>254.78</v>
      </c>
      <c r="D17" s="7">
        <v>119.5</v>
      </c>
      <c r="E17" s="7">
        <f t="shared" si="4"/>
        <v>3.4429557450263859</v>
      </c>
      <c r="F17" s="7">
        <f t="shared" si="5"/>
        <v>18.645750595710883</v>
      </c>
      <c r="G17" s="7"/>
      <c r="H17">
        <f t="shared" si="1"/>
        <v>4.1719745222929934</v>
      </c>
      <c r="I17">
        <v>26.2</v>
      </c>
      <c r="J17">
        <v>2493.1999999999998</v>
      </c>
      <c r="K17">
        <v>538.38</v>
      </c>
      <c r="L17">
        <f t="shared" si="6"/>
        <v>4.0611043866605332</v>
      </c>
      <c r="M17">
        <f t="shared" si="7"/>
        <v>9.804001550039769E-2</v>
      </c>
      <c r="O17" s="7">
        <f t="shared" si="2"/>
        <v>4.1719745222929934</v>
      </c>
      <c r="P17" s="7">
        <v>26.2</v>
      </c>
      <c r="Q17" s="7">
        <v>265.76</v>
      </c>
      <c r="R17" s="7">
        <v>108.07</v>
      </c>
      <c r="S17" s="7">
        <f t="shared" si="8"/>
        <v>3.7557585695322886</v>
      </c>
      <c r="T17" s="7">
        <f t="shared" si="9"/>
        <v>17.375532192197397</v>
      </c>
      <c r="U17" s="7"/>
      <c r="V17">
        <f t="shared" si="3"/>
        <v>4.1719745222929934</v>
      </c>
      <c r="W17">
        <v>26.2</v>
      </c>
      <c r="X17">
        <v>1061.8</v>
      </c>
      <c r="Y17">
        <v>285.41000000000003</v>
      </c>
      <c r="Z17">
        <f t="shared" si="10"/>
        <v>2.8576964060835031</v>
      </c>
      <c r="AA17">
        <f t="shared" si="11"/>
        <v>10.675869801338433</v>
      </c>
    </row>
    <row r="18" spans="1:27" x14ac:dyDescent="0.3">
      <c r="A18" s="7">
        <f t="shared" si="0"/>
        <v>6.3057324840764331</v>
      </c>
      <c r="B18" s="7">
        <v>39.6</v>
      </c>
      <c r="C18" s="7">
        <v>284.70999999999998</v>
      </c>
      <c r="D18" s="7">
        <v>142.13999999999999</v>
      </c>
      <c r="E18" s="7">
        <f t="shared" si="4"/>
        <v>11.747389905016083</v>
      </c>
      <c r="F18" s="7">
        <f t="shared" si="5"/>
        <v>18.945606694560656</v>
      </c>
      <c r="G18" s="7"/>
      <c r="H18">
        <f t="shared" si="1"/>
        <v>6.3057324840764331</v>
      </c>
      <c r="I18">
        <v>39.6</v>
      </c>
      <c r="J18">
        <v>2594.5</v>
      </c>
      <c r="K18">
        <v>589.74</v>
      </c>
      <c r="L18">
        <f t="shared" si="6"/>
        <v>4.0630515000802259</v>
      </c>
      <c r="M18">
        <f t="shared" si="7"/>
        <v>9.5397303020171659E-2</v>
      </c>
      <c r="O18" s="7">
        <f t="shared" si="2"/>
        <v>6.3057324840764331</v>
      </c>
      <c r="P18" s="7">
        <v>39.6</v>
      </c>
      <c r="Q18" s="7">
        <v>298.06</v>
      </c>
      <c r="R18" s="7">
        <v>125.08</v>
      </c>
      <c r="S18" s="7">
        <f t="shared" si="8"/>
        <v>12.153822998193863</v>
      </c>
      <c r="T18" s="7">
        <f t="shared" si="9"/>
        <v>15.739798278893316</v>
      </c>
      <c r="U18" s="7"/>
      <c r="V18">
        <f t="shared" si="3"/>
        <v>6.3057324840764331</v>
      </c>
      <c r="W18">
        <v>39.6</v>
      </c>
      <c r="X18">
        <v>1084</v>
      </c>
      <c r="Y18">
        <v>318.64999999999998</v>
      </c>
      <c r="Z18">
        <f t="shared" si="10"/>
        <v>2.0907892258429128</v>
      </c>
      <c r="AA18">
        <f t="shared" si="11"/>
        <v>10.431507924054591</v>
      </c>
    </row>
    <row r="19" spans="1:27" x14ac:dyDescent="0.3">
      <c r="A19" s="7">
        <f t="shared" si="0"/>
        <v>9.5382165605095537</v>
      </c>
      <c r="B19" s="7">
        <v>59.9</v>
      </c>
      <c r="C19" s="7">
        <v>276.44</v>
      </c>
      <c r="D19" s="7">
        <v>172.16</v>
      </c>
      <c r="E19" s="7">
        <f t="shared" si="4"/>
        <v>-2.9047100558462935</v>
      </c>
      <c r="F19" s="7">
        <f t="shared" si="5"/>
        <v>21.120022513015346</v>
      </c>
      <c r="G19" s="7"/>
      <c r="H19" s="7">
        <f t="shared" si="1"/>
        <v>9.5382165605095537</v>
      </c>
      <c r="I19" s="7">
        <v>59.9</v>
      </c>
      <c r="J19" s="7">
        <v>2623.8</v>
      </c>
      <c r="K19" s="7">
        <v>655.52</v>
      </c>
      <c r="L19" s="7">
        <f t="shared" si="6"/>
        <v>1.1293120061668984</v>
      </c>
      <c r="M19" s="7">
        <f>(K19-K18)/K18</f>
        <v>0.11154067894326308</v>
      </c>
      <c r="N19" s="7"/>
      <c r="O19" s="7">
        <f t="shared" si="2"/>
        <v>9.5382165605095537</v>
      </c>
      <c r="P19" s="7">
        <v>59.9</v>
      </c>
      <c r="Q19" s="7">
        <v>290.98</v>
      </c>
      <c r="R19" s="7">
        <v>148.72999999999999</v>
      </c>
      <c r="S19" s="7">
        <f>((Q19-Q18)/Q18)*100</f>
        <v>-2.3753606656377859</v>
      </c>
      <c r="T19" s="7">
        <f>((R19-R18)/R18)*100</f>
        <v>18.907898944675402</v>
      </c>
      <c r="U19" s="7"/>
      <c r="V19" s="7">
        <f t="shared" si="3"/>
        <v>9.5382165605095537</v>
      </c>
      <c r="W19" s="7">
        <v>59.9</v>
      </c>
      <c r="X19" s="7">
        <v>1013.9</v>
      </c>
      <c r="Y19" s="7">
        <v>361.66</v>
      </c>
      <c r="Z19" s="7">
        <f t="shared" si="10"/>
        <v>-6.4667896678966814</v>
      </c>
      <c r="AA19" s="7">
        <f t="shared" si="11"/>
        <v>11.892385113089654</v>
      </c>
    </row>
    <row r="20" spans="1:27" x14ac:dyDescent="0.3">
      <c r="H20" s="7">
        <f t="shared" si="1"/>
        <v>14.426751592356686</v>
      </c>
      <c r="I20" s="7">
        <v>90.6</v>
      </c>
      <c r="J20" s="7">
        <v>2496.9</v>
      </c>
      <c r="K20" s="7">
        <v>724.14</v>
      </c>
      <c r="L20" s="7">
        <f t="shared" si="6"/>
        <v>-4.8364966841984938</v>
      </c>
      <c r="M20" s="7">
        <f t="shared" si="7"/>
        <v>0.10468025384427632</v>
      </c>
      <c r="N20" s="7"/>
      <c r="V20" s="7">
        <f t="shared" si="3"/>
        <v>14.426751592356686</v>
      </c>
      <c r="W20" s="7">
        <v>90.6</v>
      </c>
      <c r="X20" s="7">
        <v>754.15</v>
      </c>
      <c r="Y20" s="7">
        <v>413.58</v>
      </c>
      <c r="Z20" s="7">
        <f t="shared" si="10"/>
        <v>-25.618897327152578</v>
      </c>
      <c r="AA20" s="7">
        <f t="shared" si="11"/>
        <v>12.55379853958121</v>
      </c>
    </row>
    <row r="21" spans="1:27" x14ac:dyDescent="0.3">
      <c r="H21" s="7">
        <f t="shared" si="1"/>
        <v>21.815286624203821</v>
      </c>
      <c r="I21" s="7">
        <v>137</v>
      </c>
      <c r="J21" s="7">
        <v>1982.4</v>
      </c>
      <c r="K21" s="7">
        <v>793.06</v>
      </c>
      <c r="L21" s="7">
        <f t="shared" si="6"/>
        <v>-20.605550883095034</v>
      </c>
      <c r="M21" s="7">
        <f t="shared" si="7"/>
        <v>9.5174966166763283E-2</v>
      </c>
      <c r="N21" s="7"/>
      <c r="V21" s="7">
        <f t="shared" si="3"/>
        <v>21.815286624203821</v>
      </c>
      <c r="W21" s="7">
        <v>137</v>
      </c>
      <c r="X21" s="7">
        <v>34.195999999999998</v>
      </c>
      <c r="Y21" s="7">
        <v>475.41</v>
      </c>
      <c r="Z21" s="7">
        <f t="shared" si="10"/>
        <v>-95.465623549691699</v>
      </c>
      <c r="AA21" s="7">
        <f t="shared" si="11"/>
        <v>13.005616204959939</v>
      </c>
    </row>
    <row r="22" spans="1:27" x14ac:dyDescent="0.3">
      <c r="V22" s="7">
        <f t="shared" si="3"/>
        <v>33.121019108280251</v>
      </c>
      <c r="W22" s="7">
        <v>208</v>
      </c>
      <c r="X22" s="7">
        <v>9.5135999999999998E-2</v>
      </c>
      <c r="Y22" s="7">
        <v>1902.7</v>
      </c>
      <c r="Z22" s="7">
        <f t="shared" si="10"/>
        <v>-99.721792022458771</v>
      </c>
      <c r="AA22" s="7">
        <f t="shared" si="11"/>
        <v>75.013927576601674</v>
      </c>
    </row>
    <row r="24" spans="1:27" ht="15.6" x14ac:dyDescent="0.3">
      <c r="A24" s="4" t="s">
        <v>72</v>
      </c>
      <c r="B24" s="1"/>
      <c r="C24" s="1"/>
      <c r="D24" s="3"/>
      <c r="E24" s="3"/>
      <c r="F24" s="3"/>
      <c r="G24" s="3"/>
      <c r="H24" s="3"/>
      <c r="I24" s="3"/>
      <c r="J24" s="3"/>
      <c r="K24" s="3"/>
      <c r="L24" s="8"/>
      <c r="M24" s="8"/>
      <c r="N24" s="8"/>
      <c r="O24" s="8"/>
      <c r="P24" s="8" t="s">
        <v>80</v>
      </c>
      <c r="Q24" s="8"/>
      <c r="R24" s="8"/>
      <c r="S24" s="8"/>
      <c r="T24" s="8"/>
      <c r="U24" s="8"/>
      <c r="V24" s="8"/>
    </row>
    <row r="25" spans="1:27" ht="15.6" x14ac:dyDescent="0.3">
      <c r="A25" s="1"/>
      <c r="B25" s="1"/>
      <c r="C25" s="1" t="s">
        <v>7</v>
      </c>
      <c r="D25" s="3"/>
      <c r="E25" s="3">
        <v>9.9999999999999992E-2</v>
      </c>
      <c r="F25" s="3">
        <v>0.15143312101910827</v>
      </c>
      <c r="G25" s="3">
        <v>0.22929936305732482</v>
      </c>
      <c r="H25" s="3">
        <v>0.34713375796178347</v>
      </c>
      <c r="I25" s="3">
        <v>0.52547770700636942</v>
      </c>
      <c r="J25" s="3">
        <v>0.79458598726114649</v>
      </c>
      <c r="K25" s="3">
        <v>1.2022292993630572</v>
      </c>
      <c r="L25" s="8">
        <v>1.8152866242038217</v>
      </c>
      <c r="M25" s="8">
        <v>2.7547770700636942</v>
      </c>
      <c r="N25" s="8">
        <v>4.1719745222929934</v>
      </c>
      <c r="O25" s="8">
        <v>6.3057324840764331</v>
      </c>
      <c r="P25" s="8">
        <v>9.5382165605095537</v>
      </c>
      <c r="Q25" s="8">
        <v>14.42675</v>
      </c>
      <c r="R25" s="8">
        <v>21.815290000000001</v>
      </c>
      <c r="S25" s="8">
        <v>33.121020000000001</v>
      </c>
      <c r="T25" s="8"/>
      <c r="U25" s="8"/>
      <c r="V25" s="8"/>
    </row>
    <row r="26" spans="1:27" ht="15.6" x14ac:dyDescent="0.3">
      <c r="A26" s="1"/>
      <c r="B26" s="1"/>
      <c r="C26" s="1"/>
      <c r="D26" s="3"/>
      <c r="E26" s="3"/>
      <c r="F26" s="3"/>
      <c r="G26" s="3"/>
      <c r="H26" s="3"/>
      <c r="I26" s="3"/>
      <c r="J26" s="3"/>
      <c r="K26" s="3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7" ht="15.6" x14ac:dyDescent="0.3">
      <c r="A27" s="3"/>
      <c r="C27" s="3"/>
      <c r="D27" s="3"/>
      <c r="E27" s="3"/>
      <c r="F27" s="3"/>
      <c r="G27" s="3"/>
      <c r="H27" s="3"/>
      <c r="I27" s="3"/>
      <c r="J27" s="3"/>
      <c r="K27" s="3"/>
      <c r="L27" s="8"/>
      <c r="M27" s="8"/>
      <c r="N27" s="8"/>
      <c r="O27" s="8"/>
      <c r="P27" s="8"/>
      <c r="Q27" s="8" t="s">
        <v>83</v>
      </c>
      <c r="R27" s="8" t="s">
        <v>84</v>
      </c>
      <c r="S27" s="8" t="s">
        <v>101</v>
      </c>
      <c r="T27" s="8"/>
      <c r="U27" s="8"/>
      <c r="V27" s="8"/>
    </row>
    <row r="28" spans="1:27" ht="15.6" x14ac:dyDescent="0.3">
      <c r="A28" s="3"/>
      <c r="B28" s="1" t="s">
        <v>35</v>
      </c>
      <c r="C28" s="1" t="s">
        <v>75</v>
      </c>
      <c r="D28" s="3"/>
      <c r="E28" s="3">
        <v>0.64373800000000014</v>
      </c>
      <c r="F28" s="3">
        <v>0.68559800000000004</v>
      </c>
      <c r="G28" s="3">
        <v>0.72273199999999993</v>
      </c>
      <c r="H28" s="3">
        <v>0.76286600000000004</v>
      </c>
      <c r="I28" s="3">
        <v>0.80091400000000001</v>
      </c>
      <c r="J28" s="3">
        <v>0.84017200000000014</v>
      </c>
      <c r="K28" s="3">
        <v>0.8819459999999999</v>
      </c>
      <c r="L28" s="8">
        <v>0.92589400000000011</v>
      </c>
      <c r="M28" s="8">
        <v>0.97175800000000001</v>
      </c>
      <c r="N28" s="8">
        <v>1.0181799999999999</v>
      </c>
      <c r="O28" s="8">
        <v>1.090606</v>
      </c>
      <c r="P28" s="8">
        <v>1.1511640000000001</v>
      </c>
      <c r="Q28" s="8">
        <f>P28-(0.06*P28)</f>
        <v>1.08209416</v>
      </c>
      <c r="R28" s="8">
        <f>Q28-(0.26*Q28)</f>
        <v>0.8007496784</v>
      </c>
      <c r="S28" s="8">
        <f>R28-(0.3*R28)</f>
        <v>0.56052477487999997</v>
      </c>
      <c r="T28" s="8"/>
      <c r="U28" s="8"/>
      <c r="V28" s="8"/>
    </row>
    <row r="29" spans="1:27" ht="15.6" x14ac:dyDescent="0.3">
      <c r="A29" s="3"/>
      <c r="C29" s="1"/>
      <c r="D29" s="3"/>
      <c r="E29" s="3"/>
      <c r="F29" s="3"/>
      <c r="G29" s="3"/>
      <c r="H29" s="3"/>
      <c r="I29" s="3"/>
      <c r="J29" s="3"/>
      <c r="K29" s="3"/>
      <c r="L29" s="8"/>
      <c r="M29" s="8"/>
      <c r="N29" s="8"/>
      <c r="O29" s="8"/>
      <c r="P29" s="8"/>
      <c r="Q29" s="8" t="s">
        <v>85</v>
      </c>
      <c r="R29" s="8" t="s">
        <v>86</v>
      </c>
      <c r="S29" s="8" t="s">
        <v>102</v>
      </c>
      <c r="T29" s="8"/>
      <c r="U29" s="8"/>
      <c r="V29" s="8"/>
    </row>
    <row r="30" spans="1:27" ht="15.6" x14ac:dyDescent="0.3">
      <c r="A30" s="3"/>
      <c r="B30" s="1" t="s">
        <v>36</v>
      </c>
      <c r="C30" s="1" t="s">
        <v>75</v>
      </c>
      <c r="D30" s="3"/>
      <c r="E30" s="3">
        <v>0.1276262</v>
      </c>
      <c r="F30" s="3">
        <v>0.12920539999999997</v>
      </c>
      <c r="G30" s="3">
        <v>0.13436600000000001</v>
      </c>
      <c r="H30" s="3">
        <v>0.14040799999999998</v>
      </c>
      <c r="I30" s="3">
        <v>0.14927200000000002</v>
      </c>
      <c r="J30" s="3">
        <v>0.16044600000000001</v>
      </c>
      <c r="K30" s="3">
        <v>0.17404000000000003</v>
      </c>
      <c r="L30" s="8">
        <v>0.19043599999999999</v>
      </c>
      <c r="M30" s="8">
        <v>0.21031</v>
      </c>
      <c r="N30" s="8">
        <v>0.23431200000000002</v>
      </c>
      <c r="O30" s="8">
        <v>0.25978400000000001</v>
      </c>
      <c r="P30" s="8">
        <v>0.29286200000000001</v>
      </c>
      <c r="Q30" s="8">
        <f>P30+(0.12*P30)</f>
        <v>0.32800543999999998</v>
      </c>
      <c r="R30" s="8">
        <f>Q30+(0.13*Q30)</f>
        <v>0.3706461472</v>
      </c>
      <c r="S30" s="8">
        <f>R30+(0.32*R30)</f>
        <v>0.48925291430399998</v>
      </c>
      <c r="T30" s="8"/>
      <c r="U30" s="8"/>
      <c r="V30" s="8"/>
    </row>
    <row r="31" spans="1:27" ht="15.6" x14ac:dyDescent="0.3">
      <c r="A31" s="3"/>
      <c r="B31" s="1"/>
      <c r="C31" s="1"/>
      <c r="D31" s="3"/>
      <c r="E31" s="3"/>
      <c r="F31" s="3"/>
      <c r="G31" s="3"/>
      <c r="H31" s="3"/>
      <c r="I31" s="3"/>
      <c r="J31" s="3"/>
      <c r="K31" s="3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7" ht="15.6" x14ac:dyDescent="0.3">
      <c r="A32" s="3"/>
      <c r="B32" s="3"/>
      <c r="C32" s="1"/>
      <c r="D32" s="3"/>
      <c r="E32" s="3"/>
      <c r="F32" s="3"/>
      <c r="G32" s="3"/>
      <c r="H32" s="3"/>
      <c r="I32" s="3"/>
      <c r="J32" s="3"/>
      <c r="K32" s="3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9" ht="15.6" x14ac:dyDescent="0.3">
      <c r="A33" s="4" t="s">
        <v>73</v>
      </c>
      <c r="L33" s="8"/>
      <c r="M33" s="8"/>
      <c r="N33" s="8"/>
      <c r="O33" s="8" t="s">
        <v>81</v>
      </c>
      <c r="P33" s="8"/>
      <c r="Q33" s="8"/>
      <c r="R33" s="8"/>
      <c r="S33" s="8"/>
      <c r="T33" s="8"/>
      <c r="U33" s="8"/>
      <c r="V33" s="8"/>
    </row>
    <row r="34" spans="1:29" ht="15.6" x14ac:dyDescent="0.3">
      <c r="B34" s="1"/>
      <c r="C34" s="1" t="s">
        <v>7</v>
      </c>
      <c r="D34" s="3">
        <v>9.9999999999999992E-2</v>
      </c>
      <c r="E34" s="3">
        <v>0.15143312101910827</v>
      </c>
      <c r="F34" s="3">
        <v>0.22929936305732482</v>
      </c>
      <c r="G34" s="3">
        <v>0.34713375796178347</v>
      </c>
      <c r="H34" s="3">
        <v>0.52547770700636942</v>
      </c>
      <c r="I34" s="3">
        <v>0.79458598726114649</v>
      </c>
      <c r="J34" s="3">
        <v>1.2022292993630572</v>
      </c>
      <c r="K34" s="3">
        <v>1.8152866242038217</v>
      </c>
      <c r="L34" s="8">
        <v>2.7547770700636942</v>
      </c>
      <c r="M34" s="8">
        <v>4.1719745222929934</v>
      </c>
      <c r="N34" s="8">
        <v>6.3057324840764331</v>
      </c>
      <c r="O34" s="8">
        <v>9.5382165605095537</v>
      </c>
      <c r="P34" s="8">
        <v>14.42675</v>
      </c>
      <c r="Q34" s="8">
        <v>21.815290000000001</v>
      </c>
      <c r="R34" s="8">
        <v>33.121020000000001</v>
      </c>
      <c r="S34" s="8"/>
      <c r="T34" s="8"/>
      <c r="U34" s="8"/>
      <c r="V34" s="8"/>
    </row>
    <row r="35" spans="1:29" ht="15.6" x14ac:dyDescent="0.3">
      <c r="B35" s="1"/>
      <c r="C35" s="1"/>
      <c r="D35" s="3"/>
      <c r="E35" s="3"/>
      <c r="F35" s="3"/>
      <c r="G35" s="3"/>
      <c r="H35" s="3"/>
      <c r="I35" s="3"/>
      <c r="J35" s="3"/>
      <c r="K35" s="3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3"/>
      <c r="X35" s="3"/>
      <c r="Y35" s="3"/>
      <c r="Z35" s="3"/>
      <c r="AA35" s="3"/>
      <c r="AB35" s="3"/>
      <c r="AC35" s="3"/>
    </row>
    <row r="36" spans="1:29" ht="15.6" x14ac:dyDescent="0.3">
      <c r="C36" s="3"/>
      <c r="D36" s="3"/>
      <c r="E36" s="3"/>
      <c r="F36" s="3"/>
      <c r="G36" s="3"/>
      <c r="H36" s="3"/>
      <c r="I36" s="3"/>
      <c r="J36" s="3"/>
      <c r="K36" s="3"/>
      <c r="L36" s="8"/>
      <c r="M36" s="8"/>
      <c r="N36" s="8"/>
      <c r="O36" s="8"/>
      <c r="P36" s="8" t="s">
        <v>87</v>
      </c>
      <c r="Q36" s="8" t="s">
        <v>88</v>
      </c>
      <c r="R36" s="8" t="s">
        <v>89</v>
      </c>
      <c r="S36" s="8" t="s">
        <v>79</v>
      </c>
      <c r="T36" s="8"/>
      <c r="U36" s="8"/>
      <c r="V36" s="8"/>
      <c r="W36" s="3"/>
      <c r="X36" s="3"/>
      <c r="Y36" s="3"/>
      <c r="Z36" s="3"/>
      <c r="AA36" s="3"/>
      <c r="AB36" s="3"/>
      <c r="AC36" s="3"/>
    </row>
    <row r="37" spans="1:29" ht="15.6" x14ac:dyDescent="0.3">
      <c r="B37" s="1" t="s">
        <v>35</v>
      </c>
      <c r="C37" s="1" t="s">
        <v>75</v>
      </c>
      <c r="D37" s="3">
        <v>1.3511750000000002</v>
      </c>
      <c r="E37" s="3">
        <v>1.4994999999999998</v>
      </c>
      <c r="F37" s="3">
        <v>1.6101500000000002</v>
      </c>
      <c r="G37" s="3">
        <v>1.7168000000000001</v>
      </c>
      <c r="H37" s="3">
        <v>1.820125</v>
      </c>
      <c r="I37" s="3">
        <v>1.9223999999999999</v>
      </c>
      <c r="J37" s="3">
        <v>2.0258500000000002</v>
      </c>
      <c r="K37" s="3">
        <v>2.1336499999999998</v>
      </c>
      <c r="L37" s="8">
        <v>2.2418499999999999</v>
      </c>
      <c r="M37" s="8">
        <v>2.3486000000000002</v>
      </c>
      <c r="N37" s="8">
        <v>2.4656000000000002</v>
      </c>
      <c r="O37" s="8">
        <v>2.5311499999999998</v>
      </c>
      <c r="P37" s="8">
        <f>O37-(0.01*O37)</f>
        <v>2.5058384999999999</v>
      </c>
      <c r="Q37" s="8">
        <f>P37-(0.04*P37)</f>
        <v>2.4056049599999998</v>
      </c>
      <c r="R37" s="8">
        <f>Q37-(0.21*Q37)</f>
        <v>1.9004279183999997</v>
      </c>
      <c r="S37" s="8"/>
      <c r="T37" s="8"/>
      <c r="U37" s="8"/>
      <c r="V37" s="8"/>
      <c r="W37" s="3"/>
      <c r="X37" s="3"/>
      <c r="Y37" s="3"/>
      <c r="Z37" s="3"/>
      <c r="AA37" s="3"/>
      <c r="AB37" s="3"/>
      <c r="AC37" s="3"/>
    </row>
    <row r="38" spans="1:29" ht="15.6" x14ac:dyDescent="0.3">
      <c r="C38" s="1"/>
      <c r="D38" s="3"/>
      <c r="E38" s="3"/>
      <c r="F38" s="3"/>
      <c r="G38" s="3"/>
      <c r="H38" s="3"/>
      <c r="I38" s="3"/>
      <c r="J38" s="3"/>
      <c r="K38" s="3"/>
      <c r="L38" s="8"/>
      <c r="M38" s="8"/>
      <c r="N38" s="8"/>
      <c r="O38" s="8"/>
      <c r="P38" s="8" t="s">
        <v>85</v>
      </c>
      <c r="Q38" s="8" t="s">
        <v>93</v>
      </c>
      <c r="R38" s="8" t="s">
        <v>103</v>
      </c>
      <c r="S38" s="8"/>
      <c r="T38" s="8"/>
      <c r="U38" s="8"/>
      <c r="V38" s="8"/>
      <c r="W38" s="3"/>
      <c r="X38" s="3"/>
      <c r="Y38" s="3"/>
      <c r="Z38" s="3"/>
      <c r="AA38" s="3"/>
      <c r="AB38" s="3"/>
      <c r="AC38" s="3"/>
    </row>
    <row r="39" spans="1:29" ht="15.6" x14ac:dyDescent="0.3">
      <c r="B39" s="1" t="s">
        <v>36</v>
      </c>
      <c r="C39" s="1" t="s">
        <v>75</v>
      </c>
      <c r="D39" s="3">
        <v>0.31417249999999997</v>
      </c>
      <c r="E39" s="3">
        <v>0.31327499999999997</v>
      </c>
      <c r="F39" s="3">
        <v>0.32148749999999998</v>
      </c>
      <c r="G39" s="3">
        <v>0.33564749999999999</v>
      </c>
      <c r="H39" s="3">
        <v>0.35393750000000002</v>
      </c>
      <c r="I39" s="3">
        <v>0.37608249999999999</v>
      </c>
      <c r="J39" s="3">
        <v>0.40276749999999995</v>
      </c>
      <c r="K39" s="3">
        <v>0.43457000000000001</v>
      </c>
      <c r="L39" s="8">
        <v>0.47287999999999997</v>
      </c>
      <c r="M39" s="8">
        <v>0.51933499999999999</v>
      </c>
      <c r="N39" s="8">
        <v>0.56882500000000003</v>
      </c>
      <c r="O39" s="8">
        <v>0.62980999999999998</v>
      </c>
      <c r="P39" s="8">
        <f>O39+(0.12*O39)</f>
        <v>0.70538719999999999</v>
      </c>
      <c r="Q39" s="8">
        <f>P39+(0.15*P39)</f>
        <v>0.81119527999999996</v>
      </c>
      <c r="R39" s="8">
        <f>Q39+(0.2*Q39)</f>
        <v>0.97343433599999996</v>
      </c>
      <c r="S39" s="8"/>
      <c r="T39" s="8"/>
      <c r="U39" s="8"/>
      <c r="V39" s="8"/>
      <c r="W39" s="3"/>
      <c r="X39" s="3"/>
      <c r="Y39" s="3"/>
      <c r="Z39" s="3"/>
      <c r="AA39" s="3"/>
      <c r="AB39" s="3"/>
      <c r="AC39" s="3"/>
    </row>
    <row r="40" spans="1:29" ht="15.6" x14ac:dyDescent="0.3"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3"/>
      <c r="X40" s="3"/>
      <c r="Y40" s="3"/>
      <c r="Z40" s="3"/>
      <c r="AA40" s="3"/>
      <c r="AB40" s="3"/>
      <c r="AC40" s="3"/>
    </row>
    <row r="41" spans="1:29" ht="15.6" x14ac:dyDescent="0.3">
      <c r="A41" s="4" t="s">
        <v>70</v>
      </c>
      <c r="B41" s="1"/>
      <c r="C41" s="1"/>
      <c r="D41" s="3"/>
      <c r="E41" s="3"/>
      <c r="F41" s="3"/>
      <c r="G41" s="3"/>
      <c r="H41" s="3"/>
      <c r="I41" s="3"/>
      <c r="J41" s="3"/>
      <c r="K41" s="3"/>
      <c r="L41" s="8"/>
      <c r="M41" s="8" t="s">
        <v>81</v>
      </c>
      <c r="N41" s="8"/>
      <c r="O41" s="8"/>
      <c r="P41" s="8"/>
      <c r="Q41" s="8"/>
      <c r="R41" s="8"/>
      <c r="S41" s="8"/>
      <c r="T41" s="8"/>
      <c r="U41" s="8"/>
      <c r="V41" s="8"/>
    </row>
    <row r="42" spans="1:29" ht="15.6" x14ac:dyDescent="0.3">
      <c r="A42" s="1"/>
      <c r="B42" s="1"/>
      <c r="C42" s="1" t="s">
        <v>7</v>
      </c>
      <c r="D42" s="3">
        <v>9.9999999999999992E-2</v>
      </c>
      <c r="E42" s="3">
        <v>0.15143312101910827</v>
      </c>
      <c r="F42" s="3">
        <v>0.22929936305732482</v>
      </c>
      <c r="G42" s="3">
        <v>0.34713375796178347</v>
      </c>
      <c r="H42" s="3">
        <v>0.52547770700636942</v>
      </c>
      <c r="I42" s="3">
        <v>0.79458598726114649</v>
      </c>
      <c r="J42" s="3">
        <v>1.2022292993630572</v>
      </c>
      <c r="K42" s="3">
        <v>1.8152866242038217</v>
      </c>
      <c r="L42" s="8">
        <v>2.7547770700636942</v>
      </c>
      <c r="M42" s="8">
        <v>4.1719745222929934</v>
      </c>
      <c r="N42" s="8">
        <v>6.3057324840764331</v>
      </c>
      <c r="O42" s="8">
        <v>9.5382165605095537</v>
      </c>
      <c r="P42" s="8">
        <v>14.42675</v>
      </c>
      <c r="Q42" s="8"/>
      <c r="R42" s="8"/>
      <c r="S42" s="8"/>
      <c r="T42" s="8"/>
      <c r="U42" s="8"/>
      <c r="V42" s="8"/>
      <c r="W42" s="3"/>
      <c r="X42" s="3"/>
      <c r="Y42" s="3"/>
      <c r="Z42" s="3"/>
      <c r="AA42" s="3"/>
      <c r="AB42" s="3"/>
    </row>
    <row r="43" spans="1:29" ht="15.6" x14ac:dyDescent="0.3">
      <c r="A43" s="1"/>
      <c r="B43" s="1"/>
      <c r="C43" s="1"/>
      <c r="D43" s="3"/>
      <c r="E43" s="3"/>
      <c r="F43" s="3"/>
      <c r="G43" s="3"/>
      <c r="H43" s="3"/>
      <c r="I43" s="3"/>
      <c r="J43" s="3"/>
      <c r="K43" s="3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3"/>
      <c r="X43" s="3"/>
      <c r="Y43" s="3"/>
      <c r="Z43" s="3"/>
      <c r="AA43" s="3"/>
      <c r="AB43" s="3"/>
    </row>
    <row r="44" spans="1:29" ht="15.6" x14ac:dyDescent="0.3">
      <c r="A44" s="3"/>
      <c r="C44" s="3"/>
      <c r="D44" s="3"/>
      <c r="E44" s="3"/>
      <c r="F44" s="3"/>
      <c r="G44" s="3"/>
      <c r="H44" s="3"/>
      <c r="I44" s="3"/>
      <c r="J44" s="3"/>
      <c r="K44" s="3"/>
      <c r="L44" s="8"/>
      <c r="M44" s="8"/>
      <c r="N44" s="8" t="s">
        <v>90</v>
      </c>
      <c r="O44" s="8" t="s">
        <v>91</v>
      </c>
      <c r="P44" s="8" t="s">
        <v>92</v>
      </c>
      <c r="Q44" s="8"/>
      <c r="R44" s="8"/>
      <c r="S44" s="8"/>
      <c r="T44" s="8"/>
      <c r="U44" s="8"/>
      <c r="V44" s="8"/>
      <c r="W44" s="3"/>
      <c r="X44" s="3"/>
      <c r="Y44" s="3"/>
      <c r="Z44" s="3"/>
      <c r="AA44" s="3"/>
      <c r="AB44" s="3"/>
    </row>
    <row r="45" spans="1:29" ht="15.6" x14ac:dyDescent="0.3">
      <c r="A45" s="3"/>
      <c r="B45" s="1" t="s">
        <v>35</v>
      </c>
      <c r="C45" s="1" t="s">
        <v>75</v>
      </c>
      <c r="D45" s="3">
        <v>0.180565</v>
      </c>
      <c r="E45" s="3">
        <v>0.1955075</v>
      </c>
      <c r="F45" s="3">
        <v>0.20964250000000001</v>
      </c>
      <c r="G45" s="3">
        <v>0.22423999999999999</v>
      </c>
      <c r="H45" s="3">
        <v>0.2397</v>
      </c>
      <c r="I45" s="3">
        <v>0.25624999999999998</v>
      </c>
      <c r="J45" s="3">
        <v>0.27419500000000002</v>
      </c>
      <c r="K45" s="3">
        <v>0.29341250000000002</v>
      </c>
      <c r="L45" s="8">
        <v>0.31364999999999998</v>
      </c>
      <c r="M45" s="8">
        <v>0.33278250000000004</v>
      </c>
      <c r="N45" s="8">
        <f>M45-(0.02*M45)</f>
        <v>0.32612685000000002</v>
      </c>
      <c r="O45" s="8">
        <f>N45-(0.03*N45)</f>
        <v>0.3163430445</v>
      </c>
      <c r="P45" s="8">
        <f>O45-(0.12*O45)</f>
        <v>0.27838187916000001</v>
      </c>
      <c r="Q45" s="8"/>
      <c r="R45" s="8"/>
      <c r="S45" s="8"/>
      <c r="T45" s="8"/>
      <c r="U45" s="8"/>
      <c r="V45" s="8"/>
      <c r="W45" s="3"/>
      <c r="X45" s="3"/>
      <c r="Y45" s="3"/>
      <c r="Z45" s="3"/>
      <c r="AA45" s="3"/>
      <c r="AB45" s="3"/>
    </row>
    <row r="46" spans="1:29" ht="15.6" x14ac:dyDescent="0.3">
      <c r="A46" s="3"/>
      <c r="C46" s="1"/>
      <c r="D46" s="3"/>
      <c r="E46" s="3"/>
      <c r="F46" s="3"/>
      <c r="G46" s="3"/>
      <c r="H46" s="3"/>
      <c r="I46" s="3"/>
      <c r="J46" s="3"/>
      <c r="K46" s="3"/>
      <c r="L46" s="8"/>
      <c r="M46" s="8"/>
      <c r="N46" s="8" t="s">
        <v>93</v>
      </c>
      <c r="O46" s="8" t="s">
        <v>94</v>
      </c>
      <c r="P46" s="8" t="s">
        <v>95</v>
      </c>
      <c r="Q46" s="8"/>
      <c r="R46" s="8"/>
      <c r="S46" s="8"/>
      <c r="T46" s="8"/>
      <c r="U46" s="8"/>
      <c r="V46" s="8"/>
      <c r="W46" s="3"/>
      <c r="X46" s="3"/>
      <c r="Y46" s="3"/>
      <c r="Z46" s="3"/>
      <c r="AA46" s="3"/>
      <c r="AB46" s="3"/>
    </row>
    <row r="47" spans="1:29" ht="15.6" x14ac:dyDescent="0.3">
      <c r="A47" s="3"/>
      <c r="B47" s="1" t="s">
        <v>36</v>
      </c>
      <c r="C47" s="1" t="s">
        <v>75</v>
      </c>
      <c r="D47" s="3">
        <v>5.0408750000000002E-2</v>
      </c>
      <c r="E47" s="3">
        <v>5.1561500000000003E-2</v>
      </c>
      <c r="F47" s="3">
        <v>5.5033749999999999E-2</v>
      </c>
      <c r="G47" s="3">
        <v>5.9701999999999998E-2</v>
      </c>
      <c r="H47" s="3">
        <v>6.5727499999999994E-2</v>
      </c>
      <c r="I47" s="3">
        <v>7.3253499999999999E-2</v>
      </c>
      <c r="J47" s="3">
        <v>8.2645750000000004E-2</v>
      </c>
      <c r="K47" s="3">
        <v>9.452975000000001E-2</v>
      </c>
      <c r="L47" s="8">
        <v>0.10871474999999999</v>
      </c>
      <c r="M47" s="8">
        <v>0.12694749999999999</v>
      </c>
      <c r="N47" s="8">
        <f>M47+(0.15*M47)</f>
        <v>0.14598962499999998</v>
      </c>
      <c r="O47" s="8">
        <f>N47+(0.17*N47)</f>
        <v>0.17080786124999997</v>
      </c>
      <c r="P47" s="8">
        <f>O47+(0.18*O47)</f>
        <v>0.20155327627499997</v>
      </c>
      <c r="Q47" s="8"/>
      <c r="R47" s="8"/>
      <c r="S47" s="8"/>
      <c r="T47" s="8"/>
      <c r="U47" s="8"/>
      <c r="V47" s="8"/>
      <c r="W47" s="3"/>
      <c r="X47" s="3"/>
      <c r="Y47" s="3"/>
      <c r="Z47" s="3"/>
      <c r="AA47" s="3"/>
      <c r="AB47" s="3"/>
    </row>
    <row r="48" spans="1:29" ht="15.6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3"/>
      <c r="X48" s="3"/>
      <c r="Y48" s="3"/>
      <c r="Z48" s="3"/>
      <c r="AA48" s="3"/>
      <c r="AB48" s="3"/>
    </row>
    <row r="49" spans="1:29" ht="15.6" x14ac:dyDescent="0.3">
      <c r="A49" s="4" t="s">
        <v>71</v>
      </c>
      <c r="B49" s="1"/>
      <c r="C49" s="1"/>
      <c r="D49" s="3"/>
      <c r="E49" s="3"/>
      <c r="F49" s="3"/>
      <c r="G49" s="3"/>
      <c r="H49" s="3"/>
      <c r="I49" s="3"/>
      <c r="J49" s="3"/>
      <c r="K49" s="3"/>
      <c r="L49" s="8" t="s">
        <v>82</v>
      </c>
      <c r="M49" s="8"/>
      <c r="N49" s="8"/>
      <c r="O49" s="8"/>
      <c r="P49" s="8"/>
      <c r="Q49" s="8"/>
      <c r="R49" s="8"/>
      <c r="S49" s="8"/>
      <c r="T49" s="8"/>
      <c r="U49" s="8"/>
      <c r="V49" s="8"/>
      <c r="W49" s="3"/>
      <c r="X49" s="3"/>
      <c r="Y49" s="3"/>
      <c r="Z49" s="3"/>
      <c r="AA49" s="3"/>
      <c r="AB49" s="3"/>
    </row>
    <row r="50" spans="1:29" ht="15.6" x14ac:dyDescent="0.3">
      <c r="A50" s="1"/>
      <c r="B50" s="1"/>
      <c r="C50" s="1" t="s">
        <v>7</v>
      </c>
      <c r="D50" s="3">
        <v>9.9999999999999992E-2</v>
      </c>
      <c r="E50" s="3">
        <v>0.15143312101910827</v>
      </c>
      <c r="F50" s="3">
        <v>0.22929936305732482</v>
      </c>
      <c r="G50" s="3">
        <v>0.34713375796178347</v>
      </c>
      <c r="H50" s="3">
        <v>0.52547770700636942</v>
      </c>
      <c r="I50" s="3">
        <v>0.79458598726114649</v>
      </c>
      <c r="J50" s="3">
        <v>1.2022292993630572</v>
      </c>
      <c r="K50" s="3">
        <v>1.8152866242038217</v>
      </c>
      <c r="L50" s="8">
        <v>2.7547770700636942</v>
      </c>
      <c r="M50" s="8">
        <v>4.1719745222929934</v>
      </c>
      <c r="N50" s="8">
        <v>6.3057324840764331</v>
      </c>
      <c r="O50" s="8">
        <v>9.5382165605095537</v>
      </c>
      <c r="P50" s="8">
        <v>14.42675</v>
      </c>
      <c r="Q50" s="8"/>
      <c r="R50" s="8"/>
      <c r="S50" s="8"/>
      <c r="T50" s="8"/>
      <c r="U50" s="8"/>
      <c r="V50" s="8"/>
      <c r="W50" s="3"/>
      <c r="X50" s="3"/>
      <c r="Y50" s="3"/>
      <c r="Z50" s="3"/>
      <c r="AA50" s="3"/>
      <c r="AB50" s="3"/>
      <c r="AC50" s="3"/>
    </row>
    <row r="51" spans="1:29" ht="15.6" x14ac:dyDescent="0.3">
      <c r="A51" s="1"/>
      <c r="B51" s="1"/>
      <c r="C51" s="1"/>
      <c r="D51" s="3"/>
      <c r="E51" s="3"/>
      <c r="F51" s="3"/>
      <c r="G51" s="3"/>
      <c r="H51" s="3"/>
      <c r="I51" s="3"/>
      <c r="J51" s="3"/>
      <c r="K51" s="3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3"/>
      <c r="X51" s="3"/>
      <c r="Y51" s="3"/>
      <c r="Z51" s="3"/>
      <c r="AA51" s="3"/>
      <c r="AB51" s="3"/>
      <c r="AC51" s="3"/>
    </row>
    <row r="52" spans="1:29" ht="15.6" x14ac:dyDescent="0.3">
      <c r="A52" s="3"/>
      <c r="C52" s="3"/>
      <c r="D52" s="3"/>
      <c r="E52" s="3"/>
      <c r="F52" s="3"/>
      <c r="G52" s="3"/>
      <c r="H52" s="3"/>
      <c r="I52" s="3"/>
      <c r="J52" s="3"/>
      <c r="K52" s="3"/>
      <c r="L52" s="8"/>
      <c r="M52" s="8" t="s">
        <v>90</v>
      </c>
      <c r="N52" s="8" t="s">
        <v>96</v>
      </c>
      <c r="O52" s="8" t="s">
        <v>83</v>
      </c>
      <c r="P52" s="8" t="s">
        <v>97</v>
      </c>
      <c r="Q52" s="8"/>
      <c r="R52" s="8"/>
      <c r="S52" s="8"/>
      <c r="T52" s="8"/>
      <c r="U52" s="8"/>
      <c r="V52" s="8"/>
      <c r="W52" s="3"/>
      <c r="X52" s="3"/>
      <c r="Y52" s="3"/>
      <c r="Z52" s="3"/>
      <c r="AA52" s="3"/>
      <c r="AB52" s="3"/>
      <c r="AC52" s="3"/>
    </row>
    <row r="53" spans="1:29" ht="15.6" x14ac:dyDescent="0.3">
      <c r="A53" s="3"/>
      <c r="B53" s="1" t="s">
        <v>35</v>
      </c>
      <c r="C53" s="1" t="s">
        <v>75</v>
      </c>
      <c r="D53" s="3">
        <v>0.16490249999999998</v>
      </c>
      <c r="E53" s="3">
        <v>0.17944499999999999</v>
      </c>
      <c r="F53" s="3">
        <v>0.1929825</v>
      </c>
      <c r="G53" s="3">
        <v>0.20651</v>
      </c>
      <c r="H53" s="3">
        <v>0.22033250000000001</v>
      </c>
      <c r="I53" s="3">
        <v>0.23509250000000001</v>
      </c>
      <c r="J53" s="3">
        <v>0.25064249999999999</v>
      </c>
      <c r="K53" s="3">
        <v>0.26621500000000003</v>
      </c>
      <c r="L53" s="8">
        <v>0.28108749999999999</v>
      </c>
      <c r="M53" s="8">
        <f>L53-(0.02*L53)</f>
        <v>0.27546575000000001</v>
      </c>
      <c r="N53" s="8">
        <f>M53-(0.03*M53)</f>
        <v>0.26720177750000002</v>
      </c>
      <c r="O53" s="8">
        <f>N53-(0.06*N53)</f>
        <v>0.25116967085000003</v>
      </c>
      <c r="P53" s="8">
        <f>O53-(0.11*O53)</f>
        <v>0.22354100705650001</v>
      </c>
      <c r="Q53" s="8"/>
      <c r="R53" s="8"/>
      <c r="S53" s="8"/>
      <c r="T53" s="8"/>
      <c r="U53" s="8"/>
      <c r="V53" s="8"/>
      <c r="W53" s="3"/>
      <c r="X53" s="3"/>
      <c r="Y53" s="3"/>
      <c r="Z53" s="3"/>
      <c r="AA53" s="3"/>
      <c r="AB53" s="3"/>
      <c r="AC53" s="3"/>
    </row>
    <row r="54" spans="1:29" ht="15.6" x14ac:dyDescent="0.3">
      <c r="A54" s="3"/>
      <c r="C54" s="1"/>
      <c r="D54" s="3"/>
      <c r="E54" s="3"/>
      <c r="F54" s="3"/>
      <c r="G54" s="3"/>
      <c r="H54" s="3"/>
      <c r="I54" s="3"/>
      <c r="J54" s="3"/>
      <c r="K54" s="3"/>
      <c r="L54" s="8"/>
      <c r="M54" s="8" t="s">
        <v>98</v>
      </c>
      <c r="N54" s="8" t="s">
        <v>95</v>
      </c>
      <c r="O54" s="8" t="s">
        <v>99</v>
      </c>
      <c r="P54" s="8" t="s">
        <v>100</v>
      </c>
      <c r="Q54" s="8"/>
      <c r="R54" s="8"/>
      <c r="S54" s="8"/>
      <c r="T54" s="8"/>
      <c r="U54" s="8"/>
      <c r="V54" s="8"/>
      <c r="W54" s="3"/>
      <c r="X54" s="3"/>
      <c r="Y54" s="3"/>
      <c r="Z54" s="3"/>
      <c r="AA54" s="3"/>
      <c r="AB54" s="3"/>
      <c r="AC54" s="3"/>
    </row>
    <row r="55" spans="1:29" ht="15.6" x14ac:dyDescent="0.3">
      <c r="A55" s="3"/>
      <c r="B55" s="1" t="s">
        <v>36</v>
      </c>
      <c r="C55" s="1" t="s">
        <v>75</v>
      </c>
      <c r="D55" s="3">
        <v>4.6398500000000002E-2</v>
      </c>
      <c r="E55" s="3">
        <v>4.8089749999999994E-2</v>
      </c>
      <c r="F55" s="3">
        <v>5.0943500000000003E-2</v>
      </c>
      <c r="G55" s="3">
        <v>5.5176249999999996E-2</v>
      </c>
      <c r="H55" s="3">
        <v>6.0630250000000004E-2</v>
      </c>
      <c r="I55" s="3">
        <v>6.7527749999999997E-2</v>
      </c>
      <c r="J55" s="3">
        <v>7.6146749999999999E-2</v>
      </c>
      <c r="K55" s="3">
        <v>8.7038250000000011E-2</v>
      </c>
      <c r="L55" s="8">
        <v>0.10092025000000002</v>
      </c>
      <c r="M55" s="8">
        <f>L55+(0.16*L55)</f>
        <v>0.11706749000000002</v>
      </c>
      <c r="N55" s="8">
        <f>M55+(0.18*M55)</f>
        <v>0.13813963820000003</v>
      </c>
      <c r="O55" s="8">
        <f>N55+(0.19*N55)</f>
        <v>0.16438616945800003</v>
      </c>
      <c r="P55" s="8">
        <f>O55+(0.21*O55)</f>
        <v>0.19890726504418002</v>
      </c>
      <c r="Q55" s="8"/>
      <c r="R55" s="8"/>
      <c r="S55" s="8"/>
      <c r="T55" s="8"/>
      <c r="U55" s="8"/>
      <c r="V55" s="8"/>
      <c r="W55" s="3"/>
      <c r="X55" s="3"/>
      <c r="Y55" s="3"/>
      <c r="Z55" s="3"/>
      <c r="AA55" s="3"/>
      <c r="AB55" s="3"/>
      <c r="AC55" s="3"/>
    </row>
    <row r="56" spans="1:29" ht="15.6" x14ac:dyDescent="0.3"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3"/>
      <c r="X56" s="3"/>
      <c r="Y56" s="3"/>
      <c r="Z56" s="3"/>
      <c r="AA56" s="3"/>
      <c r="AB56" s="3"/>
      <c r="AC56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Heart</vt:lpstr>
      <vt:lpstr>Kidney</vt:lpstr>
      <vt:lpstr>Liver</vt:lpstr>
      <vt:lpstr>Brain</vt:lpstr>
      <vt:lpstr>Strain Sweep</vt:lpstr>
      <vt:lpstr>SFKV model prediction</vt:lpstr>
      <vt:lpstr>Shear Modulus at 20 and 37 deg</vt:lpstr>
      <vt:lpstr>Uniaxial compression</vt:lpstr>
      <vt:lpstr>Inertia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aadarsh</dc:creator>
  <cp:lastModifiedBy>Aadarsh</cp:lastModifiedBy>
  <dcterms:created xsi:type="dcterms:W3CDTF">2021-07-14T18:02:51Z</dcterms:created>
  <dcterms:modified xsi:type="dcterms:W3CDTF">2024-06-16T22:42:21Z</dcterms:modified>
</cp:coreProperties>
</file>