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ramonaabbattista/Desktop/UC Davis/Projects/Paper Bioactive Lipids in walnut pellicle Noah and Ram/"/>
    </mc:Choice>
  </mc:AlternateContent>
  <xr:revisionPtr revIDLastSave="0" documentId="8_{8D354924-0298-E840-B79F-3921ECB51FCF}" xr6:coauthVersionLast="47" xr6:coauthVersionMax="47" xr10:uidLastSave="{00000000-0000-0000-0000-000000000000}"/>
  <bookViews>
    <workbookView xWindow="0" yWindow="500" windowWidth="28800" windowHeight="16420" xr2:uid="{00000000-000D-0000-FFFF-FFFF00000000}"/>
  </bookViews>
  <sheets>
    <sheet name="Metaboloites Panel Targeted" sheetId="5" r:id="rId1"/>
    <sheet name="Concentrations" sheetId="1" r:id="rId2"/>
    <sheet name="Functional Group Counts" sheetId="6" r:id="rId3"/>
  </sheets>
  <definedNames>
    <definedName name="_xlnm._FilterDatabase" localSheetId="1" hidden="1">Concentrations!$A$2:$L$81</definedName>
    <definedName name="_xlnm._FilterDatabase" localSheetId="0" hidden="1">'Metaboloites Panel Targeted'!$A$2:$K$99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D11" i="6"/>
  <c r="D10" i="6"/>
  <c r="D9" i="6"/>
  <c r="D8" i="6"/>
  <c r="D7" i="6"/>
  <c r="D6" i="6"/>
  <c r="D5" i="6"/>
  <c r="D4" i="6"/>
  <c r="D3" i="6"/>
  <c r="D13" i="6" l="1"/>
  <c r="E3" i="6" s="1"/>
  <c r="E12" i="6" l="1"/>
  <c r="E11" i="6"/>
  <c r="E10" i="6"/>
  <c r="E9" i="6"/>
  <c r="E8" i="6"/>
  <c r="E7" i="6"/>
  <c r="E6" i="6"/>
  <c r="E5" i="6"/>
  <c r="E4" i="6"/>
</calcChain>
</file>

<file path=xl/sharedStrings.xml><?xml version="1.0" encoding="utf-8"?>
<sst xmlns="http://schemas.openxmlformats.org/spreadsheetml/2006/main" count="1212" uniqueCount="474">
  <si>
    <t>Chemical Class</t>
  </si>
  <si>
    <t>Source</t>
  </si>
  <si>
    <t>Parent FA</t>
  </si>
  <si>
    <t>Units</t>
  </si>
  <si>
    <t>JWN-ID</t>
  </si>
  <si>
    <t>wal_1</t>
  </si>
  <si>
    <t>wal_2</t>
  </si>
  <si>
    <t>wal_3</t>
  </si>
  <si>
    <t>wal_4</t>
  </si>
  <si>
    <t>wal_5</t>
  </si>
  <si>
    <t>wal_6</t>
  </si>
  <si>
    <t>PG</t>
  </si>
  <si>
    <t>COX</t>
  </si>
  <si>
    <t>C20:4n6</t>
  </si>
  <si>
    <t>µM</t>
  </si>
  <si>
    <t>6-keto-PGF1a</t>
  </si>
  <si>
    <t>F2IsoP</t>
  </si>
  <si>
    <t>15-keto-PGE2</t>
  </si>
  <si>
    <t>Triol</t>
  </si>
  <si>
    <t>Autoox</t>
  </si>
  <si>
    <t>C18:2n6</t>
  </si>
  <si>
    <t>9,12,13-TriHOME</t>
  </si>
  <si>
    <t>LOX</t>
  </si>
  <si>
    <t>C20:5n3</t>
  </si>
  <si>
    <t>RvD1</t>
  </si>
  <si>
    <t>R-OH</t>
  </si>
  <si>
    <t>13-HODE</t>
  </si>
  <si>
    <t>9-HODE</t>
  </si>
  <si>
    <t>Singlet Oxygen</t>
  </si>
  <si>
    <t>12-HODE</t>
  </si>
  <si>
    <t>10-HODE</t>
  </si>
  <si>
    <t>R-OOH</t>
  </si>
  <si>
    <t>Rel_Ab</t>
  </si>
  <si>
    <t>9-HpODE_(screen)</t>
  </si>
  <si>
    <t>C18:3n3</t>
  </si>
  <si>
    <t>9-HOTE</t>
  </si>
  <si>
    <t>13-HOTE</t>
  </si>
  <si>
    <t>15-HETE</t>
  </si>
  <si>
    <t>11-HETE</t>
  </si>
  <si>
    <t>12-HETE</t>
  </si>
  <si>
    <t>8-HETE</t>
  </si>
  <si>
    <t>9-HETE</t>
  </si>
  <si>
    <t>5-HETE</t>
  </si>
  <si>
    <t>18-HEPE</t>
  </si>
  <si>
    <t>12-HEPE</t>
  </si>
  <si>
    <t>9-HEPE</t>
  </si>
  <si>
    <t>5-HEPE</t>
  </si>
  <si>
    <t>R=O</t>
  </si>
  <si>
    <t>ADH</t>
  </si>
  <si>
    <t>12(13)-Ep-9-KODE</t>
  </si>
  <si>
    <t>13-KODE</t>
  </si>
  <si>
    <t>9-KODE</t>
  </si>
  <si>
    <t>15-KETE</t>
  </si>
  <si>
    <t>5-KETE</t>
  </si>
  <si>
    <t>C22:6n3</t>
  </si>
  <si>
    <t>4-KDoHE</t>
  </si>
  <si>
    <t>Epox</t>
  </si>
  <si>
    <t>CYP</t>
  </si>
  <si>
    <t>C18:1n9</t>
  </si>
  <si>
    <t>9(10)-EpO</t>
  </si>
  <si>
    <t>12(13)-EpOME</t>
  </si>
  <si>
    <t>9(10)-EpOME</t>
  </si>
  <si>
    <t>15(16)-EpODE_(screen)</t>
  </si>
  <si>
    <t>9(10)-EpODE_(screen)</t>
  </si>
  <si>
    <t>12(13)-EpODE_(screen)</t>
  </si>
  <si>
    <t>14(15)-EpETrE</t>
  </si>
  <si>
    <t>11(12)-EpETrE</t>
  </si>
  <si>
    <t>17(18)-EpETE</t>
  </si>
  <si>
    <t>14(15)-EpETE</t>
  </si>
  <si>
    <t>11(12)-EpETE</t>
  </si>
  <si>
    <t>8(9)-EpETE</t>
  </si>
  <si>
    <t>19(20)-EpDoPE</t>
  </si>
  <si>
    <t>16(17)-EpDoPE</t>
  </si>
  <si>
    <t>13(14)-EpDoPE</t>
  </si>
  <si>
    <t>10(11)-EpDoPE</t>
  </si>
  <si>
    <t>7(8)-EpDoPE</t>
  </si>
  <si>
    <t>vic-Diol</t>
  </si>
  <si>
    <t>sEH</t>
  </si>
  <si>
    <t>9,10-DiHO</t>
  </si>
  <si>
    <t>12,13-DiHOME</t>
  </si>
  <si>
    <t>9,10-DiHOME</t>
  </si>
  <si>
    <t>15,16-DiHODE_(screen)</t>
  </si>
  <si>
    <t>12,13-DiHODE_(screen)</t>
  </si>
  <si>
    <t>9,10-DiHODE_(screen)</t>
  </si>
  <si>
    <t>14,15-DiHETrE</t>
  </si>
  <si>
    <t>11,12-DiHETrE</t>
  </si>
  <si>
    <t>8,9-DiHETrE</t>
  </si>
  <si>
    <t>5,6-DiHETrE</t>
  </si>
  <si>
    <t>17,18-DiHETE</t>
  </si>
  <si>
    <t>14,15-DiHETE</t>
  </si>
  <si>
    <t>11,12-DiHETE</t>
  </si>
  <si>
    <t>8,9-DiHETE</t>
  </si>
  <si>
    <t>5,6-DiHETE</t>
  </si>
  <si>
    <t>13,14-DiHDoPE</t>
  </si>
  <si>
    <t>7,8-DiHDoPE</t>
  </si>
  <si>
    <t>PUFA</t>
  </si>
  <si>
    <t>Diet</t>
  </si>
  <si>
    <t>18:2n6_(screen)</t>
  </si>
  <si>
    <t>C18:3n3_(screen)</t>
  </si>
  <si>
    <t>C20:4n6_(screen)</t>
  </si>
  <si>
    <t>C18:n3n</t>
  </si>
  <si>
    <t>C20:5n3_(screen)</t>
  </si>
  <si>
    <t>C22:6n3_(screen)</t>
  </si>
  <si>
    <t>Acyl-EA</t>
  </si>
  <si>
    <t>C16:0</t>
  </si>
  <si>
    <t>N-C16:0_EA</t>
  </si>
  <si>
    <t>PLD</t>
  </si>
  <si>
    <t>C18:0</t>
  </si>
  <si>
    <t>N-C18:0_EA</t>
  </si>
  <si>
    <t>C16:1n7</t>
  </si>
  <si>
    <t>N-16:1n7_EA</t>
  </si>
  <si>
    <t>Acyl-AA</t>
  </si>
  <si>
    <t>FAAH</t>
  </si>
  <si>
    <t>N-C18:1n9_EA</t>
  </si>
  <si>
    <t>18:2n6</t>
  </si>
  <si>
    <t>N-C18:2n6_EA</t>
  </si>
  <si>
    <t>N-C20:4n6_EA</t>
  </si>
  <si>
    <t>C22:4n6</t>
  </si>
  <si>
    <t>N-C22:4n6_EA</t>
  </si>
  <si>
    <t>N-C18:3n3_EA</t>
  </si>
  <si>
    <t>N-C20:5n3_EA</t>
  </si>
  <si>
    <t>N-C18:1n9_Gly</t>
  </si>
  <si>
    <t>N-C18:2n6_Gly</t>
  </si>
  <si>
    <t>N-C20:4n6_Ser</t>
  </si>
  <si>
    <t>Original Order</t>
  </si>
  <si>
    <t>Sorting Room Meal</t>
  </si>
  <si>
    <t>Blower Fluff</t>
  </si>
  <si>
    <t>Newman Lab Oxylipins (Quantified with Endocannabinoids)</t>
  </si>
  <si>
    <t>Common Abbreviaton</t>
  </si>
  <si>
    <t>Psuedo Quant</t>
  </si>
  <si>
    <t>Observation
Frequency</t>
  </si>
  <si>
    <t>Parent Lipid</t>
  </si>
  <si>
    <t>Class</t>
  </si>
  <si>
    <t>Assay 
quality</t>
  </si>
  <si>
    <t>InChIKey</t>
  </si>
  <si>
    <t>PubChem CID</t>
  </si>
  <si>
    <t>HMDB ID</t>
  </si>
  <si>
    <t>KEGG</t>
  </si>
  <si>
    <t>common</t>
  </si>
  <si>
    <t>Diol</t>
  </si>
  <si>
    <t>excellent</t>
  </si>
  <si>
    <t>VACHUYIREGFMSP-SJORKVTESA-N</t>
  </si>
  <si>
    <t>---</t>
  </si>
  <si>
    <t>9(10)EpO</t>
  </si>
  <si>
    <t>IMYZYCNQZDBZBQ-UHFFFAOYSA-N</t>
  </si>
  <si>
    <t>HMDB0061650</t>
  </si>
  <si>
    <t>MDIUMSLCYIJBQC-MVFSOIOZSA-N</t>
  </si>
  <si>
    <t>9858729</t>
  </si>
  <si>
    <t>HMDB04708</t>
  </si>
  <si>
    <t>C14833</t>
  </si>
  <si>
    <t>CQSLTKIXAJTQGA-FLIBITNWSA-N</t>
  </si>
  <si>
    <t>10236635</t>
  </si>
  <si>
    <t>HMDB04705</t>
  </si>
  <si>
    <t>C14829</t>
  </si>
  <si>
    <t>XEBKSQSGNGRGDW-YFHOEESVSA-N</t>
  </si>
  <si>
    <t>9966640</t>
  </si>
  <si>
    <t>HMDB04704</t>
  </si>
  <si>
    <t>C14828</t>
  </si>
  <si>
    <t>CCPPLLJZDQAOHD-FLIBITNWSA-N</t>
  </si>
  <si>
    <t>5356421</t>
  </si>
  <si>
    <t>HMDB04702</t>
  </si>
  <si>
    <t>FBUKMFOXMZRGRB-YFHOEESVSA-N</t>
  </si>
  <si>
    <t>6246154</t>
  </si>
  <si>
    <t>HMDB04701</t>
  </si>
  <si>
    <t>C14825</t>
  </si>
  <si>
    <t>HNICUWMFWZBIFP-IRQZEAMPSA-N</t>
  </si>
  <si>
    <t>6443013</t>
  </si>
  <si>
    <t>HMDB04667</t>
  </si>
  <si>
    <t>C14762</t>
  </si>
  <si>
    <t>VNRNQMIMEDREKD-GRKONUDFSA-N</t>
  </si>
  <si>
    <t>LEQFZPFZNAEQPM-RBDUDSBRSA-N</t>
  </si>
  <si>
    <t>NPDSHTNEKLQQIJ-SIGMCMEVSA-N</t>
  </si>
  <si>
    <t>5282945</t>
  </si>
  <si>
    <t>HMDB10223</t>
  </si>
  <si>
    <t>13-HpODE</t>
  </si>
  <si>
    <t>x</t>
  </si>
  <si>
    <t>JDSRHVWSAMTSSN-IRQZEAMPSA-N</t>
  </si>
  <si>
    <t>5280720</t>
  </si>
  <si>
    <t>HMDB03871</t>
  </si>
  <si>
    <t>C04717</t>
  </si>
  <si>
    <t>9-HpODE</t>
  </si>
  <si>
    <t>JGUNZIWGNMQSBM-ZJHFMPGASA-N</t>
  </si>
  <si>
    <t>6439847</t>
  </si>
  <si>
    <t>HMDB06940</t>
  </si>
  <si>
    <t>12(13)Ep-9-KODE</t>
  </si>
  <si>
    <t>Epox,R=O</t>
  </si>
  <si>
    <t>fair</t>
  </si>
  <si>
    <t>RCMABBHQYMBYKV-BUHFOSPRSA-N</t>
  </si>
  <si>
    <t>5283007</t>
  </si>
  <si>
    <t>HMDB13623</t>
  </si>
  <si>
    <t>LUZSWWYKKLTDHU-ZJHFMPGASA-N</t>
  </si>
  <si>
    <t>9839084</t>
  </si>
  <si>
    <t>HMDB04669</t>
  </si>
  <si>
    <t>C14766</t>
  </si>
  <si>
    <t>JHXAZBBVQSRKJR-BSZOFBHHSA-N</t>
  </si>
  <si>
    <t>6446027</t>
  </si>
  <si>
    <t>HMDB04668</t>
  </si>
  <si>
    <t>C14765</t>
  </si>
  <si>
    <t>15,16-DiHODE</t>
  </si>
  <si>
    <t>LKLLJYJTYPVCID-OHPMOLHNSA-N</t>
  </si>
  <si>
    <t>16061068</t>
  </si>
  <si>
    <t>HMDB10208</t>
  </si>
  <si>
    <t>12,13-DiHODE</t>
  </si>
  <si>
    <t>RGRKFKRAFZJQMS-OOHFSOINSA-N</t>
  </si>
  <si>
    <t>16061067</t>
  </si>
  <si>
    <t>HMDB10201</t>
  </si>
  <si>
    <t>9,10-DiHODE</t>
  </si>
  <si>
    <t>QRHSEDZBZMZPOA-ZJSQCTGTSA-N</t>
  </si>
  <si>
    <t>16061066</t>
  </si>
  <si>
    <t>HMDB10221</t>
  </si>
  <si>
    <t>15(16)-EpODE</t>
  </si>
  <si>
    <t>HKSDVVJONLXYKL-OHPMOLHNSA-N</t>
  </si>
  <si>
    <t>16061062</t>
  </si>
  <si>
    <t>HMDB10206</t>
  </si>
  <si>
    <t>9(10)-EpODE</t>
  </si>
  <si>
    <t>JTEGNNHWOIJBJZ-ZJSQCTGTSA-N</t>
  </si>
  <si>
    <t>16061060</t>
  </si>
  <si>
    <t>HMDB10220</t>
  </si>
  <si>
    <t>12(13)-EpODE</t>
  </si>
  <si>
    <t>BKKGUKSHPCTUGE-OOHFSOINSA-N</t>
  </si>
  <si>
    <t>16061061</t>
  </si>
  <si>
    <t>HMDB10200</t>
  </si>
  <si>
    <t>YUPHIKSLGBATJK-OBKPXJAFSA-N</t>
  </si>
  <si>
    <t>HMDB10224</t>
  </si>
  <si>
    <t>KLLGGGQNRTVBSU-JDTPQGGVSA-N</t>
  </si>
  <si>
    <t>10469728</t>
  </si>
  <si>
    <t>HMDB10203</t>
  </si>
  <si>
    <t>Lipoxin B4</t>
  </si>
  <si>
    <t>rare</t>
  </si>
  <si>
    <t xml:space="preserve"> UXVRTOKOJOMENI-WLPVFMORSA-N</t>
  </si>
  <si>
    <t>HMDB05082</t>
  </si>
  <si>
    <t>Lipoxin A4</t>
  </si>
  <si>
    <t>IXAQOQZEOGMIQS-SSQFXEBMSA-N</t>
  </si>
  <si>
    <t>5280914</t>
  </si>
  <si>
    <t>HMDB04385</t>
  </si>
  <si>
    <t>C06314</t>
  </si>
  <si>
    <t>LTB4</t>
  </si>
  <si>
    <t>KFGOFTHODYBSGM-ZUNNJUQCSA-N</t>
  </si>
  <si>
    <t>5280888</t>
  </si>
  <si>
    <t>HMDB02886</t>
  </si>
  <si>
    <t>C05961</t>
  </si>
  <si>
    <t>5,15-DiHETE</t>
  </si>
  <si>
    <t>UXGXCGPWGSUMNI-BVHTXILBSA-N</t>
  </si>
  <si>
    <t>5283158</t>
  </si>
  <si>
    <t>HMDB10216</t>
  </si>
  <si>
    <t>8,15-DiHETE</t>
  </si>
  <si>
    <t>NNPWRKSGORGTIM-RCDCWWQHSA-N</t>
  </si>
  <si>
    <t>53480358</t>
  </si>
  <si>
    <t>HMDB10219</t>
  </si>
  <si>
    <t>6-trans-LTB4</t>
  </si>
  <si>
    <t>VNYSSYRCGWBHLG-UKNWISKWSA-N</t>
  </si>
  <si>
    <t>5283128</t>
  </si>
  <si>
    <t>HMDB05087</t>
  </si>
  <si>
    <t>SYAWGTIVOGUZMM-ILYOTBPNSA-N</t>
  </si>
  <si>
    <t>5283147</t>
  </si>
  <si>
    <t>HMDB02265</t>
  </si>
  <si>
    <t>C14775</t>
  </si>
  <si>
    <t>LRPPQRCHCPFBPE-KROJNAHFSA-N</t>
  </si>
  <si>
    <t>5283146</t>
  </si>
  <si>
    <t>HMDB02314</t>
  </si>
  <si>
    <t>C14774</t>
  </si>
  <si>
    <t>DCJBINATHQHPKO-TYAUOURKSA-N</t>
  </si>
  <si>
    <t>5283144</t>
  </si>
  <si>
    <t>HMDB02311</t>
  </si>
  <si>
    <t>C14773</t>
  </si>
  <si>
    <t>GFNYAPAJUNPMGH-QNEBEIHSSA-N</t>
  </si>
  <si>
    <t>5283142</t>
  </si>
  <si>
    <t>HMDB02343</t>
  </si>
  <si>
    <t>C14772</t>
  </si>
  <si>
    <t>WLMZMBKVRPUYIG-LTCHCNGXSA-N</t>
  </si>
  <si>
    <t>11954058</t>
  </si>
  <si>
    <t>HMDB04693</t>
  </si>
  <si>
    <t>C14813</t>
  </si>
  <si>
    <t>DXOYQVHGIODESM-IQCOFVSKSA-N</t>
  </si>
  <si>
    <t>53480479</t>
  </si>
  <si>
    <t>HMDB10409</t>
  </si>
  <si>
    <t>8(9)-EpETrE</t>
  </si>
  <si>
    <t>DBWQSCSXHFNTMO-TYAUOURKSA-N</t>
  </si>
  <si>
    <t>5283203</t>
  </si>
  <si>
    <t>HMDB02232</t>
  </si>
  <si>
    <t>C14769</t>
  </si>
  <si>
    <t>20-HETE</t>
  </si>
  <si>
    <t>NNDIXBJHNLFJJP-DTLRTWKJSA-N</t>
  </si>
  <si>
    <t>5283157</t>
  </si>
  <si>
    <t>HMDB05998</t>
  </si>
  <si>
    <t>C14748</t>
  </si>
  <si>
    <t>JSFATNQSLKRBCI-VAEKSGALSA-N</t>
  </si>
  <si>
    <t>5280724</t>
  </si>
  <si>
    <t>HMDB03876</t>
  </si>
  <si>
    <t>C04742</t>
  </si>
  <si>
    <t>ZNHVWPKMFKADKW-FYMOKONMSA-N</t>
  </si>
  <si>
    <t>5312983</t>
  </si>
  <si>
    <t>HMDB06111</t>
  </si>
  <si>
    <t>GCZRCCHPLVMMJE-RSPKXIRXSA-N</t>
  </si>
  <si>
    <t>5312981</t>
  </si>
  <si>
    <t>HMDB04682</t>
  </si>
  <si>
    <t>KATOYYZUTNAWSA-DLJQHUEDSA-N</t>
  </si>
  <si>
    <t>5312978</t>
  </si>
  <si>
    <t>HMDB10222</t>
  </si>
  <si>
    <t>NLUNAYAEIJYXRB-VYOQERLCSA-N</t>
  </si>
  <si>
    <t>5283154</t>
  </si>
  <si>
    <t>HMDB04679</t>
  </si>
  <si>
    <t>C14776</t>
  </si>
  <si>
    <t>KGIJOOYOSFUGPC-JGKLHWIESA-N</t>
  </si>
  <si>
    <t>5280733</t>
  </si>
  <si>
    <t>HMDB11134</t>
  </si>
  <si>
    <t>C04805</t>
  </si>
  <si>
    <t>YGJTUEISKATQSM-USWFWKISSA-N</t>
  </si>
  <si>
    <t>5280701</t>
  </si>
  <si>
    <t>HMDB10210</t>
  </si>
  <si>
    <t>C04577</t>
  </si>
  <si>
    <t>12-KETE</t>
  </si>
  <si>
    <t>GURBRQGDZZKITB-VXBMJZGYSA-N  </t>
  </si>
  <si>
    <t>5283162  </t>
  </si>
  <si>
    <t>MEASLHGILYBXFO-XTDASVJISA-N</t>
  </si>
  <si>
    <t>5283159</t>
  </si>
  <si>
    <t>HMDB10217</t>
  </si>
  <si>
    <t>C14732</t>
  </si>
  <si>
    <t>TXB2</t>
  </si>
  <si>
    <t>TX</t>
  </si>
  <si>
    <t>XNRNNGPBEPRNAR-JQBLCGNGSA-N</t>
  </si>
  <si>
    <t>5283137</t>
  </si>
  <si>
    <t>HMDB03252</t>
  </si>
  <si>
    <t>PGF2a</t>
  </si>
  <si>
    <t>PXGPLTODNUVGFL-UAAPODJFSA-N</t>
  </si>
  <si>
    <t>5283078</t>
  </si>
  <si>
    <t>HMDB01139</t>
  </si>
  <si>
    <t>F2-IsoPs</t>
  </si>
  <si>
    <t>PGE2</t>
  </si>
  <si>
    <t>XEYBRNLFEZDVAW-ARSRFYASSA-N</t>
  </si>
  <si>
    <t>5280360</t>
  </si>
  <si>
    <t>HMDB01220</t>
  </si>
  <si>
    <t>C00584</t>
  </si>
  <si>
    <t>YRTJDWROBKPZNV-KMXMBPPJSA-N</t>
  </si>
  <si>
    <t>HMDB03175</t>
  </si>
  <si>
    <t>PGD2</t>
  </si>
  <si>
    <t>BHMBVRSPMRCCGG-OUTUXVNYSA-N</t>
  </si>
  <si>
    <t>448457</t>
  </si>
  <si>
    <t>HMDB01403</t>
  </si>
  <si>
    <t>C00696</t>
  </si>
  <si>
    <t>15-deoxy PGJ2</t>
  </si>
  <si>
    <t>VHRUMKCAEVRUBK-GODQJPCRSA-N</t>
  </si>
  <si>
    <t>5311211</t>
  </si>
  <si>
    <t>HMDB05079</t>
  </si>
  <si>
    <t>C14717</t>
  </si>
  <si>
    <t>RvE1</t>
  </si>
  <si>
    <t>AOPOCGPBAIARAV-WEKRNNBPSA-N</t>
  </si>
  <si>
    <t>25063347</t>
  </si>
  <si>
    <t>HMDB10410</t>
  </si>
  <si>
    <t>LTB5</t>
  </si>
  <si>
    <t>BISQPGCQOHLHQK-HDNPQISLSA-N</t>
  </si>
  <si>
    <t>5283125</t>
  </si>
  <si>
    <t>HMDB05073</t>
  </si>
  <si>
    <t>RvE2</t>
  </si>
  <si>
    <t xml:space="preserve"> KPRHYAOSTOHNQA-NNQKPOSRSA-N</t>
  </si>
  <si>
    <t>XYDVGNAQQFWZEF-JPURVOHMSA-N</t>
  </si>
  <si>
    <t>16061120</t>
  </si>
  <si>
    <t>HMDB10211</t>
  </si>
  <si>
    <t>BLWCDFIELVFRJY-QXBXTPPVSA-N</t>
  </si>
  <si>
    <t>16061119</t>
  </si>
  <si>
    <t>HMDB10204</t>
  </si>
  <si>
    <t>DNPZYIPMAWRQQE-BVILWSOJSA-N  </t>
  </si>
  <si>
    <t>16061121  </t>
  </si>
  <si>
    <t>NXFSSCYFERVGJQ-JJUYGIQRSA-N  </t>
  </si>
  <si>
    <t>16061118 </t>
  </si>
  <si>
    <t>VPXVODYVPILPRC-LTKCOYKYSA-N  </t>
  </si>
  <si>
    <t>14429105  </t>
  </si>
  <si>
    <t>GPQVVJQEBXAKBJ-JPURVOHMSA-N</t>
  </si>
  <si>
    <t>16061089</t>
  </si>
  <si>
    <t>HMDB10212</t>
  </si>
  <si>
    <t>RGZIXZYRGZWDMI-QXBXTPPVSA-N</t>
  </si>
  <si>
    <t>16061088</t>
  </si>
  <si>
    <t>HMDB10205</t>
  </si>
  <si>
    <t>QHOKDYBJJBDJGY-BVILWSOJSA-N</t>
  </si>
  <si>
    <t>16061087</t>
  </si>
  <si>
    <t>YKIOHMXLFWMWKD-JJUYGIQRSA-N</t>
  </si>
  <si>
    <t>16061086  </t>
  </si>
  <si>
    <t>LRWYBGFSVUBWMO-UXNZXXPISA-N</t>
  </si>
  <si>
    <t>16061132 </t>
  </si>
  <si>
    <t>15-HEPE</t>
  </si>
  <si>
    <t>UDXLGBLAJBYLSZ-XBCQTNLFSA-N</t>
  </si>
  <si>
    <t>53480357</t>
  </si>
  <si>
    <t>HMDB10209</t>
  </si>
  <si>
    <t>MCRJLMXYVFDXLS-QGQBRVLBSA-N</t>
  </si>
  <si>
    <t>10041593</t>
  </si>
  <si>
    <t>HMDB10202</t>
  </si>
  <si>
    <t>OXOPDAZWPWFJEW-FPRWAWDYSA-N</t>
  </si>
  <si>
    <t>HMDB60053</t>
  </si>
  <si>
    <t>FTAGQROYQYQRHF-FCWZHQICSA-N</t>
  </si>
  <si>
    <t>6439678</t>
  </si>
  <si>
    <t>HMDB05081</t>
  </si>
  <si>
    <t>very rare</t>
  </si>
  <si>
    <t>OIWTWACQMDFHJG-NJIQAZPPSA-N</t>
  </si>
  <si>
    <t>16061135</t>
  </si>
  <si>
    <t>HMDB03733</t>
  </si>
  <si>
    <t>RvD2</t>
  </si>
  <si>
    <t xml:space="preserve"> IKFAUGXNBOBQDM-XFMPMKITSA-N</t>
  </si>
  <si>
    <t>Protectin DX</t>
  </si>
  <si>
    <t>CRDZYJSQHCXHEG-XLBFCUQGSA-N</t>
  </si>
  <si>
    <t>Maresin 1</t>
  </si>
  <si>
    <t>HLHYXXBCQOUTGK-LUSCUACYSA-N</t>
  </si>
  <si>
    <t>OSXOPUBJJDUAOJ-MBYQGORISA-N</t>
  </si>
  <si>
    <t>11631565</t>
  </si>
  <si>
    <t>HMDB13620</t>
  </si>
  <si>
    <t>BCTXZWCPBLWCRV-ZYADFMMDSA-N</t>
  </si>
  <si>
    <t>14392758</t>
  </si>
  <si>
    <t>HMDB13621</t>
  </si>
  <si>
    <t>DCFKVKFLEPMEGT-UQZHZJRSSA-N  </t>
  </si>
  <si>
    <t>11674605  </t>
  </si>
  <si>
    <t>YYZNJWZRJUGQCW-UQZHZJRSSA-N </t>
  </si>
  <si>
    <t>OHYKIJBTVXMLKX-MPQBXPHNSA-N</t>
  </si>
  <si>
    <t>19,20-DiHDoPE</t>
  </si>
  <si>
    <t>FFXKPSNQCPNORO-MBYQGORISA-N</t>
  </si>
  <si>
    <t>16061148</t>
  </si>
  <si>
    <t>HMDB10214</t>
  </si>
  <si>
    <t>16,17-DiHDoPE</t>
  </si>
  <si>
    <t>YXQCSWUATWXVGK-ZYADFMMDSA-N</t>
  </si>
  <si>
    <t>LINXWSBRRJSWHL-UQZHZJRSSA-N</t>
  </si>
  <si>
    <t>10,11-DiHDoPE</t>
  </si>
  <si>
    <t>OAZUCYZBXHOCES-UQZHZJRSSA-N</t>
  </si>
  <si>
    <t>DPZIOENSPXELQY-MPQBXPHNSA-N</t>
  </si>
  <si>
    <t>17-HDoHE</t>
  </si>
  <si>
    <t>SWTYBBUBEPPYCX-VIIQGJSXSA-N</t>
  </si>
  <si>
    <t>6439179</t>
  </si>
  <si>
    <t>HMDB10213</t>
  </si>
  <si>
    <t>14-HDoHE</t>
  </si>
  <si>
    <t>ZNEBXONKCYFJAF-BGKMTWLOSA-N</t>
  </si>
  <si>
    <t>HMDB60044</t>
  </si>
  <si>
    <t/>
  </si>
  <si>
    <t>7-HDoHE</t>
  </si>
  <si>
    <t>OZXAIGIRPOOJTI-XJAVJPOHSA-N</t>
  </si>
  <si>
    <t>4-HDoHE</t>
  </si>
  <si>
    <t>IFRKCNPQVIJFAQ-JGDWKEERSA-N</t>
  </si>
  <si>
    <t>HMDB60049</t>
  </si>
  <si>
    <t>17-KDoHE</t>
  </si>
  <si>
    <t>QCEBQMMZCFADMF-VIIQGJSXSA-N</t>
  </si>
  <si>
    <t>UHNUULCIKILOHW-PQVBWYSWSA-N</t>
  </si>
  <si>
    <t>LA</t>
  </si>
  <si>
    <t>OYHQOLUKZRVURQ-HZJYTTRNSA-N</t>
  </si>
  <si>
    <t>HMDB00673</t>
  </si>
  <si>
    <t>ALA</t>
  </si>
  <si>
    <t>DTOSIQBPPRVQHS-PDBXOOCHSA-N</t>
  </si>
  <si>
    <t>HMDB01388</t>
  </si>
  <si>
    <t>AA</t>
  </si>
  <si>
    <t>HUFA</t>
  </si>
  <si>
    <t>YZXBAPSDXZZRGB-DOFZRALJSA-N</t>
  </si>
  <si>
    <t>HMDB01043</t>
  </si>
  <si>
    <t>EPA</t>
  </si>
  <si>
    <t>JAZBEHYOTPTENJ-JLNKQSITSA-N</t>
  </si>
  <si>
    <t>HMDB01999</t>
  </si>
  <si>
    <t>DHA</t>
  </si>
  <si>
    <t>MBMBGCFOFBJSGT-KUBAVDMBSA-N</t>
  </si>
  <si>
    <t>HMDB02183</t>
  </si>
  <si>
    <t>Epoxides</t>
  </si>
  <si>
    <t>Oxylipins</t>
  </si>
  <si>
    <t>Count</t>
  </si>
  <si>
    <t>Percentage of Total</t>
  </si>
  <si>
    <t>NA</t>
  </si>
  <si>
    <t>Functional Group</t>
  </si>
  <si>
    <t>Functional Group Counts of Bioactive Lipids Targeted Panel</t>
  </si>
  <si>
    <t>Alt Name</t>
  </si>
  <si>
    <t>Acyl-ethanolamines/amides</t>
  </si>
  <si>
    <t>Acyl-Amino Acids</t>
  </si>
  <si>
    <t>Prostaglandins</t>
  </si>
  <si>
    <t>Polyunsaturated Fatty Acids</t>
  </si>
  <si>
    <t>Keto Fatty Acids</t>
  </si>
  <si>
    <t>Hydroperoxy Fatty Acids</t>
  </si>
  <si>
    <t>Tri-hydroxy Fatty Acids</t>
  </si>
  <si>
    <t>Monohydroxy Fatty Acids</t>
  </si>
  <si>
    <t>Di-hydroxy Fatty Acids</t>
  </si>
  <si>
    <t>Unsaturated Fatty Acids</t>
  </si>
  <si>
    <t>Hormones</t>
  </si>
  <si>
    <t>Amides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</si>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</sst>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61">
    <xf numFmtId="0" fontId="0" fillId="0" borderId="0" xfId="0"/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3" fillId="0" borderId="0" xfId="3" applyAlignment="1">
      <alignment horizontal="right"/>
    </xf>
    <xf numFmtId="0" fontId="5" fillId="0" borderId="3" xfId="3" applyFont="1" applyBorder="1" applyAlignment="1">
      <alignment horizontal="center"/>
    </xf>
    <xf numFmtId="0" fontId="2" fillId="0" borderId="0" xfId="0" applyFont="1"/>
    <xf numFmtId="0" fontId="4" fillId="0" borderId="2" xfId="2" applyFont="1" applyBorder="1" applyAlignment="1">
      <alignment horizontal="center"/>
    </xf>
    <xf numFmtId="0" fontId="3" fillId="0" borderId="0" xfId="2" applyAlignment="1">
      <alignment horizontal="right"/>
    </xf>
    <xf numFmtId="0" fontId="3" fillId="0" borderId="1" xfId="2" applyBorder="1" applyAlignment="1">
      <alignment horizontal="right"/>
    </xf>
    <xf numFmtId="0" fontId="5" fillId="0" borderId="4" xfId="3" applyFont="1" applyBorder="1" applyAlignment="1">
      <alignment horizontal="right"/>
    </xf>
    <xf numFmtId="0" fontId="5" fillId="2" borderId="4" xfId="3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1" xfId="2" applyFont="1" applyBorder="1" applyAlignment="1">
      <alignment horizontal="right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0" fillId="0" borderId="5" xfId="0" applyBorder="1"/>
    <xf numFmtId="0" fontId="6" fillId="0" borderId="5" xfId="2" applyFont="1" applyBorder="1"/>
    <xf numFmtId="0" fontId="6" fillId="0" borderId="5" xfId="2" applyFont="1" applyBorder="1" applyAlignment="1">
      <alignment horizontal="right" textRotation="90" wrapText="1"/>
    </xf>
    <xf numFmtId="0" fontId="6" fillId="0" borderId="5" xfId="2" applyFont="1" applyBorder="1" applyAlignment="1">
      <alignment horizontal="center" textRotation="90" wrapText="1"/>
    </xf>
    <xf numFmtId="0" fontId="7" fillId="0" borderId="5" xfId="2" applyFont="1" applyBorder="1" applyAlignment="1">
      <alignment horizontal="right" textRotation="90"/>
    </xf>
    <xf numFmtId="0" fontId="6" fillId="0" borderId="5" xfId="2" applyFont="1" applyBorder="1" applyAlignment="1">
      <alignment textRotation="90"/>
    </xf>
    <xf numFmtId="0" fontId="6" fillId="0" borderId="5" xfId="2" applyFont="1" applyBorder="1" applyAlignment="1">
      <alignment horizontal="center" textRotation="90"/>
    </xf>
    <xf numFmtId="0" fontId="8" fillId="0" borderId="0" xfId="2" applyFont="1" applyAlignment="1">
      <alignment horizontal="right" vertical="center" wrapText="1"/>
    </xf>
    <xf numFmtId="0" fontId="8" fillId="0" borderId="0" xfId="2" applyFont="1" applyAlignment="1">
      <alignment horizontal="center" wrapText="1"/>
    </xf>
    <xf numFmtId="0" fontId="8" fillId="0" borderId="0" xfId="2" applyFont="1" applyAlignment="1">
      <alignment horizontal="right"/>
    </xf>
    <xf numFmtId="0" fontId="8" fillId="0" borderId="0" xfId="2" applyFont="1"/>
    <xf numFmtId="0" fontId="8" fillId="0" borderId="0" xfId="2" applyFont="1" applyAlignment="1">
      <alignment horizontal="right" wrapText="1"/>
    </xf>
    <xf numFmtId="0" fontId="8" fillId="0" borderId="0" xfId="2" applyFont="1" applyAlignment="1">
      <alignment horizontal="center"/>
    </xf>
    <xf numFmtId="0" fontId="6" fillId="0" borderId="0" xfId="2" applyFont="1"/>
    <xf numFmtId="0" fontId="8" fillId="0" borderId="1" xfId="2" applyFont="1" applyBorder="1" applyAlignment="1">
      <alignment horizontal="right" vertical="center" wrapText="1"/>
    </xf>
    <xf numFmtId="0" fontId="8" fillId="0" borderId="1" xfId="2" applyFont="1" applyBorder="1" applyAlignment="1">
      <alignment horizontal="center" wrapText="1"/>
    </xf>
    <xf numFmtId="0" fontId="8" fillId="0" borderId="1" xfId="2" applyFont="1" applyBorder="1" applyAlignment="1">
      <alignment horizontal="right"/>
    </xf>
    <xf numFmtId="0" fontId="8" fillId="0" borderId="1" xfId="2" applyFont="1" applyBorder="1"/>
    <xf numFmtId="0" fontId="8" fillId="0" borderId="1" xfId="2" applyFont="1" applyBorder="1" applyAlignment="1">
      <alignment horizontal="right" wrapText="1"/>
    </xf>
    <xf numFmtId="0" fontId="8" fillId="0" borderId="1" xfId="2" applyFont="1" applyBorder="1" applyAlignment="1">
      <alignment horizontal="center"/>
    </xf>
    <xf numFmtId="0" fontId="8" fillId="3" borderId="1" xfId="2" applyFont="1" applyFill="1" applyBorder="1" applyAlignment="1">
      <alignment horizontal="center"/>
    </xf>
    <xf numFmtId="0" fontId="6" fillId="0" borderId="1" xfId="2" applyFont="1" applyBorder="1"/>
    <xf numFmtId="0" fontId="8" fillId="0" borderId="0" xfId="2" applyFont="1" applyAlignment="1">
      <alignment horizontal="right" vertical="center"/>
    </xf>
    <xf numFmtId="2" fontId="3" fillId="0" borderId="0" xfId="3" applyNumberFormat="1" applyAlignment="1">
      <alignment horizontal="center"/>
    </xf>
    <xf numFmtId="0" fontId="8" fillId="0" borderId="1" xfId="2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2" fontId="3" fillId="0" borderId="0" xfId="3" applyNumberFormat="1" applyAlignment="1">
      <alignment horizontal="left"/>
    </xf>
    <xf numFmtId="0" fontId="3" fillId="4" borderId="0" xfId="2" applyFill="1"/>
    <xf numFmtId="0" fontId="3" fillId="4" borderId="0" xfId="2" applyFill="1" applyAlignment="1">
      <alignment horizont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3" fillId="0" borderId="6" xfId="2" applyBorder="1" applyAlignment="1">
      <alignment horizontal="right"/>
    </xf>
    <xf numFmtId="0" fontId="2" fillId="0" borderId="6" xfId="0" applyFont="1" applyBorder="1"/>
    <xf numFmtId="0" fontId="11" fillId="0" borderId="6" xfId="0" applyFont="1" applyBorder="1" applyAlignment="1">
      <alignment horizontal="right"/>
    </xf>
    <xf numFmtId="10" fontId="0" fillId="0" borderId="6" xfId="1" applyNumberFormat="1" applyFont="1" applyBorder="1" applyAlignment="1">
      <alignment horizontal="right"/>
    </xf>
    <xf numFmtId="2" fontId="3" fillId="0" borderId="0" xfId="3" applyNumberFormat="1" applyAlignment="1">
      <alignment horizontal="right"/>
    </xf>
    <xf numFmtId="0" fontId="0" fillId="0" borderId="0" xfId="0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6" xfId="0" applyBorder="1" applyAlignment="1">
      <alignment horizontal="right"/>
    </xf>
  </cellXfs>
  <cellStyles count="4">
    <cellStyle name="Normal" xfId="0" builtinId="0"/>
    <cellStyle name="Normal 2" xfId="2" xr:uid="{EA7381A5-B066-43FD-9101-235FB0A094FE}"/>
    <cellStyle name="Normal 3" xfId="3" xr:uid="{0E9522AC-A6C6-4469-B90F-CA48CF805DFF}"/>
    <cellStyle name="Percent" xfId="1" builtinId="5"/>
  </cellStyles>
  <dxfs count="4">
    <dxf>
      <font>
        <color theme="0"/>
      </font>
      <fill>
        <patternFill>
          <bgColor rgb="FF7030A0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D4FE-268E-402B-BF59-2B4DAC18AC4A}">
  <dimension ref="A1:K99"/>
  <sheetViews>
    <sheetView tabSelected="1" topLeftCell="A49" workbookViewId="0">
      <selection activeCell="M2" sqref="M2"/>
    </sheetView>
  </sheetViews>
  <sheetFormatPr baseColWidth="10" defaultColWidth="8.83203125" defaultRowHeight="15" x14ac:dyDescent="0.2"/>
  <cols>
    <col min="2" max="2" width="17.5" customWidth="1"/>
    <col min="4" max="4" width="7.83203125" bestFit="1" customWidth="1"/>
    <col min="5" max="5" width="7.6640625" bestFit="1" customWidth="1"/>
    <col min="6" max="6" width="8.1640625" bestFit="1" customWidth="1"/>
    <col min="7" max="7" width="7.83203125" bestFit="1" customWidth="1"/>
    <col min="8" max="8" width="34.5" bestFit="1" customWidth="1"/>
    <col min="9" max="9" width="10" bestFit="1" customWidth="1"/>
    <col min="10" max="10" width="13.1640625" bestFit="1" customWidth="1"/>
    <col min="11" max="11" width="7" bestFit="1" customWidth="1"/>
  </cols>
  <sheetData>
    <row r="1" spans="1:11" ht="16" thickBot="1" x14ac:dyDescent="0.25">
      <c r="B1" s="14" t="s">
        <v>127</v>
      </c>
      <c r="C1" s="15"/>
      <c r="D1" s="15"/>
      <c r="E1" s="16"/>
      <c r="F1" s="17"/>
      <c r="G1" s="17"/>
      <c r="H1" s="15"/>
      <c r="I1" s="15"/>
      <c r="J1" s="17"/>
      <c r="K1" s="17"/>
    </row>
    <row r="2" spans="1:11" ht="65" thickBot="1" x14ac:dyDescent="0.25">
      <c r="B2" s="18" t="s">
        <v>128</v>
      </c>
      <c r="C2" s="19" t="s">
        <v>129</v>
      </c>
      <c r="D2" s="19" t="s">
        <v>130</v>
      </c>
      <c r="E2" s="20" t="s">
        <v>131</v>
      </c>
      <c r="F2" s="21" t="s">
        <v>132</v>
      </c>
      <c r="G2" s="18" t="s">
        <v>133</v>
      </c>
      <c r="H2" s="22" t="s">
        <v>134</v>
      </c>
      <c r="I2" s="22" t="s">
        <v>135</v>
      </c>
      <c r="J2" s="21" t="s">
        <v>136</v>
      </c>
      <c r="K2" s="21" t="s">
        <v>137</v>
      </c>
    </row>
    <row r="3" spans="1:11" x14ac:dyDescent="0.2">
      <c r="A3">
        <v>1</v>
      </c>
      <c r="B3" s="23" t="s">
        <v>78</v>
      </c>
      <c r="C3" s="24"/>
      <c r="D3" s="24" t="s">
        <v>138</v>
      </c>
      <c r="E3" s="25" t="s">
        <v>58</v>
      </c>
      <c r="F3" s="26" t="s">
        <v>139</v>
      </c>
      <c r="G3" s="27" t="s">
        <v>140</v>
      </c>
      <c r="H3" s="28" t="s">
        <v>141</v>
      </c>
      <c r="I3" s="28">
        <v>441460</v>
      </c>
      <c r="J3" s="28" t="s">
        <v>142</v>
      </c>
      <c r="K3" s="29"/>
    </row>
    <row r="4" spans="1:11" x14ac:dyDescent="0.2">
      <c r="A4">
        <v>2</v>
      </c>
      <c r="B4" s="30" t="s">
        <v>143</v>
      </c>
      <c r="C4" s="31"/>
      <c r="D4" s="31" t="s">
        <v>138</v>
      </c>
      <c r="E4" s="32" t="s">
        <v>58</v>
      </c>
      <c r="F4" s="33" t="s">
        <v>56</v>
      </c>
      <c r="G4" s="34" t="s">
        <v>140</v>
      </c>
      <c r="H4" s="35" t="s">
        <v>144</v>
      </c>
      <c r="I4" s="35">
        <v>15868</v>
      </c>
      <c r="J4" s="36" t="s">
        <v>145</v>
      </c>
      <c r="K4" s="37"/>
    </row>
    <row r="5" spans="1:11" x14ac:dyDescent="0.2">
      <c r="A5">
        <v>3</v>
      </c>
      <c r="B5" s="38" t="s">
        <v>21</v>
      </c>
      <c r="C5" s="28"/>
      <c r="D5" s="28" t="s">
        <v>138</v>
      </c>
      <c r="E5" s="25" t="s">
        <v>20</v>
      </c>
      <c r="F5" s="26" t="s">
        <v>18</v>
      </c>
      <c r="G5" s="25" t="s">
        <v>140</v>
      </c>
      <c r="H5" s="28" t="s">
        <v>146</v>
      </c>
      <c r="I5" s="28" t="s">
        <v>147</v>
      </c>
      <c r="J5" s="28" t="s">
        <v>148</v>
      </c>
      <c r="K5" s="28" t="s">
        <v>149</v>
      </c>
    </row>
    <row r="6" spans="1:11" x14ac:dyDescent="0.2">
      <c r="A6">
        <v>4</v>
      </c>
      <c r="B6" s="38" t="s">
        <v>79</v>
      </c>
      <c r="C6" s="28"/>
      <c r="D6" s="28" t="s">
        <v>138</v>
      </c>
      <c r="E6" s="25" t="s">
        <v>20</v>
      </c>
      <c r="F6" s="26" t="s">
        <v>139</v>
      </c>
      <c r="G6" s="25" t="s">
        <v>140</v>
      </c>
      <c r="H6" s="28" t="s">
        <v>150</v>
      </c>
      <c r="I6" s="28" t="s">
        <v>151</v>
      </c>
      <c r="J6" s="28" t="s">
        <v>152</v>
      </c>
      <c r="K6" s="28" t="s">
        <v>153</v>
      </c>
    </row>
    <row r="7" spans="1:11" x14ac:dyDescent="0.2">
      <c r="A7">
        <v>5</v>
      </c>
      <c r="B7" s="38" t="s">
        <v>80</v>
      </c>
      <c r="C7" s="28"/>
      <c r="D7" s="28" t="s">
        <v>138</v>
      </c>
      <c r="E7" s="25" t="s">
        <v>20</v>
      </c>
      <c r="F7" s="26" t="s">
        <v>139</v>
      </c>
      <c r="G7" s="25" t="s">
        <v>140</v>
      </c>
      <c r="H7" s="28" t="s">
        <v>154</v>
      </c>
      <c r="I7" s="28" t="s">
        <v>155</v>
      </c>
      <c r="J7" s="28" t="s">
        <v>156</v>
      </c>
      <c r="K7" s="28" t="s">
        <v>157</v>
      </c>
    </row>
    <row r="8" spans="1:11" x14ac:dyDescent="0.2">
      <c r="A8">
        <v>6</v>
      </c>
      <c r="B8" s="38" t="s">
        <v>60</v>
      </c>
      <c r="C8" s="28"/>
      <c r="D8" s="28" t="s">
        <v>138</v>
      </c>
      <c r="E8" s="25" t="s">
        <v>20</v>
      </c>
      <c r="F8" s="26" t="s">
        <v>56</v>
      </c>
      <c r="G8" s="25" t="s">
        <v>140</v>
      </c>
      <c r="H8" s="28" t="s">
        <v>158</v>
      </c>
      <c r="I8" s="28" t="s">
        <v>159</v>
      </c>
      <c r="J8" s="28" t="s">
        <v>160</v>
      </c>
      <c r="K8" s="28"/>
    </row>
    <row r="9" spans="1:11" x14ac:dyDescent="0.2">
      <c r="A9">
        <v>7</v>
      </c>
      <c r="B9" s="38" t="s">
        <v>61</v>
      </c>
      <c r="C9" s="28"/>
      <c r="D9" s="28" t="s">
        <v>138</v>
      </c>
      <c r="E9" s="25" t="s">
        <v>20</v>
      </c>
      <c r="F9" s="26" t="s">
        <v>56</v>
      </c>
      <c r="G9" s="25" t="s">
        <v>140</v>
      </c>
      <c r="H9" s="28" t="s">
        <v>161</v>
      </c>
      <c r="I9" s="28" t="s">
        <v>162</v>
      </c>
      <c r="J9" s="28" t="s">
        <v>163</v>
      </c>
      <c r="K9" s="28" t="s">
        <v>164</v>
      </c>
    </row>
    <row r="10" spans="1:11" x14ac:dyDescent="0.2">
      <c r="A10">
        <v>8</v>
      </c>
      <c r="B10" s="38" t="s">
        <v>26</v>
      </c>
      <c r="C10" s="28"/>
      <c r="D10" s="28" t="s">
        <v>138</v>
      </c>
      <c r="E10" s="25" t="s">
        <v>20</v>
      </c>
      <c r="F10" s="26" t="s">
        <v>25</v>
      </c>
      <c r="G10" s="25" t="s">
        <v>140</v>
      </c>
      <c r="H10" s="28" t="s">
        <v>165</v>
      </c>
      <c r="I10" s="28" t="s">
        <v>166</v>
      </c>
      <c r="J10" s="28" t="s">
        <v>167</v>
      </c>
      <c r="K10" s="28" t="s">
        <v>168</v>
      </c>
    </row>
    <row r="11" spans="1:11" x14ac:dyDescent="0.2">
      <c r="A11">
        <v>9</v>
      </c>
      <c r="B11" s="38" t="s">
        <v>29</v>
      </c>
      <c r="C11" s="28"/>
      <c r="D11" s="28" t="s">
        <v>138</v>
      </c>
      <c r="E11" s="25" t="s">
        <v>20</v>
      </c>
      <c r="F11" s="26" t="s">
        <v>25</v>
      </c>
      <c r="G11" s="25" t="s">
        <v>140</v>
      </c>
      <c r="H11" s="28" t="s">
        <v>169</v>
      </c>
      <c r="I11" s="39" t="s">
        <v>142</v>
      </c>
      <c r="J11" s="28"/>
      <c r="K11" s="28"/>
    </row>
    <row r="12" spans="1:11" x14ac:dyDescent="0.2">
      <c r="A12">
        <v>10</v>
      </c>
      <c r="B12" s="38" t="s">
        <v>30</v>
      </c>
      <c r="C12" s="28"/>
      <c r="D12" s="28" t="s">
        <v>138</v>
      </c>
      <c r="E12" s="25" t="s">
        <v>20</v>
      </c>
      <c r="F12" s="26" t="s">
        <v>25</v>
      </c>
      <c r="G12" s="25" t="s">
        <v>140</v>
      </c>
      <c r="H12" s="28" t="s">
        <v>170</v>
      </c>
      <c r="I12" s="39" t="s">
        <v>142</v>
      </c>
      <c r="J12" s="28"/>
      <c r="K12" s="28"/>
    </row>
    <row r="13" spans="1:11" x14ac:dyDescent="0.2">
      <c r="A13">
        <v>11</v>
      </c>
      <c r="B13" s="38" t="s">
        <v>27</v>
      </c>
      <c r="C13" s="28"/>
      <c r="D13" s="28" t="s">
        <v>138</v>
      </c>
      <c r="E13" s="25" t="s">
        <v>20</v>
      </c>
      <c r="F13" s="26" t="s">
        <v>25</v>
      </c>
      <c r="G13" s="25" t="s">
        <v>140</v>
      </c>
      <c r="H13" s="28" t="s">
        <v>171</v>
      </c>
      <c r="I13" s="28" t="s">
        <v>172</v>
      </c>
      <c r="J13" s="28" t="s">
        <v>173</v>
      </c>
      <c r="K13" s="28"/>
    </row>
    <row r="14" spans="1:11" x14ac:dyDescent="0.2">
      <c r="A14">
        <v>12</v>
      </c>
      <c r="B14" s="38" t="s">
        <v>174</v>
      </c>
      <c r="C14" s="28" t="s">
        <v>175</v>
      </c>
      <c r="D14" s="28" t="s">
        <v>138</v>
      </c>
      <c r="E14" s="25" t="s">
        <v>20</v>
      </c>
      <c r="F14" s="26" t="s">
        <v>31</v>
      </c>
      <c r="G14" s="25" t="s">
        <v>140</v>
      </c>
      <c r="H14" s="28" t="s">
        <v>176</v>
      </c>
      <c r="I14" s="28" t="s">
        <v>177</v>
      </c>
      <c r="J14" s="28" t="s">
        <v>178</v>
      </c>
      <c r="K14" s="28" t="s">
        <v>179</v>
      </c>
    </row>
    <row r="15" spans="1:11" x14ac:dyDescent="0.2">
      <c r="A15">
        <v>13</v>
      </c>
      <c r="B15" s="38" t="s">
        <v>180</v>
      </c>
      <c r="C15" s="28" t="s">
        <v>175</v>
      </c>
      <c r="D15" s="28" t="s">
        <v>138</v>
      </c>
      <c r="E15" s="25" t="s">
        <v>20</v>
      </c>
      <c r="F15" s="26" t="s">
        <v>31</v>
      </c>
      <c r="G15" s="25" t="s">
        <v>140</v>
      </c>
      <c r="H15" s="28" t="s">
        <v>181</v>
      </c>
      <c r="I15" s="28" t="s">
        <v>182</v>
      </c>
      <c r="J15" s="28" t="s">
        <v>183</v>
      </c>
      <c r="K15" s="28"/>
    </row>
    <row r="16" spans="1:11" x14ac:dyDescent="0.2">
      <c r="A16">
        <v>14</v>
      </c>
      <c r="B16" s="38" t="s">
        <v>184</v>
      </c>
      <c r="C16" s="28"/>
      <c r="D16" s="28" t="s">
        <v>138</v>
      </c>
      <c r="E16" s="25" t="s">
        <v>20</v>
      </c>
      <c r="F16" s="26" t="s">
        <v>185</v>
      </c>
      <c r="G16" s="25" t="s">
        <v>186</v>
      </c>
      <c r="H16" s="28" t="s">
        <v>187</v>
      </c>
      <c r="I16" s="28" t="s">
        <v>188</v>
      </c>
      <c r="J16" s="28" t="s">
        <v>189</v>
      </c>
      <c r="K16" s="28"/>
    </row>
    <row r="17" spans="1:11" x14ac:dyDescent="0.2">
      <c r="A17">
        <v>15</v>
      </c>
      <c r="B17" s="38" t="s">
        <v>51</v>
      </c>
      <c r="C17" s="28"/>
      <c r="D17" s="28" t="s">
        <v>138</v>
      </c>
      <c r="E17" s="25" t="s">
        <v>20</v>
      </c>
      <c r="F17" s="26" t="s">
        <v>47</v>
      </c>
      <c r="G17" s="25" t="s">
        <v>186</v>
      </c>
      <c r="H17" s="28" t="s">
        <v>190</v>
      </c>
      <c r="I17" s="28" t="s">
        <v>191</v>
      </c>
      <c r="J17" s="28" t="s">
        <v>192</v>
      </c>
      <c r="K17" s="28" t="s">
        <v>193</v>
      </c>
    </row>
    <row r="18" spans="1:11" x14ac:dyDescent="0.2">
      <c r="A18">
        <v>16</v>
      </c>
      <c r="B18" s="40" t="s">
        <v>50</v>
      </c>
      <c r="C18" s="35"/>
      <c r="D18" s="35" t="s">
        <v>138</v>
      </c>
      <c r="E18" s="32" t="s">
        <v>20</v>
      </c>
      <c r="F18" s="33" t="s">
        <v>47</v>
      </c>
      <c r="G18" s="32" t="s">
        <v>186</v>
      </c>
      <c r="H18" s="35" t="s">
        <v>194</v>
      </c>
      <c r="I18" s="35" t="s">
        <v>195</v>
      </c>
      <c r="J18" s="35" t="s">
        <v>196</v>
      </c>
      <c r="K18" s="35" t="s">
        <v>197</v>
      </c>
    </row>
    <row r="19" spans="1:11" x14ac:dyDescent="0.2">
      <c r="A19">
        <v>17</v>
      </c>
      <c r="B19" s="38" t="s">
        <v>198</v>
      </c>
      <c r="C19" s="28"/>
      <c r="D19" s="28" t="s">
        <v>138</v>
      </c>
      <c r="E19" s="25" t="s">
        <v>34</v>
      </c>
      <c r="F19" s="26" t="s">
        <v>139</v>
      </c>
      <c r="G19" s="25" t="s">
        <v>140</v>
      </c>
      <c r="H19" s="28" t="s">
        <v>199</v>
      </c>
      <c r="I19" s="28" t="s">
        <v>200</v>
      </c>
      <c r="J19" s="28" t="s">
        <v>201</v>
      </c>
      <c r="K19" s="28"/>
    </row>
    <row r="20" spans="1:11" x14ac:dyDescent="0.2">
      <c r="A20">
        <v>18</v>
      </c>
      <c r="B20" s="38" t="s">
        <v>202</v>
      </c>
      <c r="C20" s="28"/>
      <c r="D20" s="28" t="s">
        <v>138</v>
      </c>
      <c r="E20" s="25" t="s">
        <v>34</v>
      </c>
      <c r="F20" s="26" t="s">
        <v>139</v>
      </c>
      <c r="G20" s="25" t="s">
        <v>140</v>
      </c>
      <c r="H20" s="28" t="s">
        <v>203</v>
      </c>
      <c r="I20" s="28" t="s">
        <v>204</v>
      </c>
      <c r="J20" s="28" t="s">
        <v>205</v>
      </c>
      <c r="K20" s="28"/>
    </row>
    <row r="21" spans="1:11" x14ac:dyDescent="0.2">
      <c r="A21">
        <v>19</v>
      </c>
      <c r="B21" s="38" t="s">
        <v>206</v>
      </c>
      <c r="C21" s="28"/>
      <c r="D21" s="28" t="s">
        <v>138</v>
      </c>
      <c r="E21" s="25" t="s">
        <v>34</v>
      </c>
      <c r="F21" s="26" t="s">
        <v>139</v>
      </c>
      <c r="G21" s="25" t="s">
        <v>140</v>
      </c>
      <c r="H21" s="28" t="s">
        <v>207</v>
      </c>
      <c r="I21" s="28" t="s">
        <v>208</v>
      </c>
      <c r="J21" s="28" t="s">
        <v>209</v>
      </c>
      <c r="K21" s="28"/>
    </row>
    <row r="22" spans="1:11" x14ac:dyDescent="0.2">
      <c r="A22">
        <v>20</v>
      </c>
      <c r="B22" s="38" t="s">
        <v>210</v>
      </c>
      <c r="C22" s="28"/>
      <c r="D22" s="28" t="s">
        <v>138</v>
      </c>
      <c r="E22" s="25" t="s">
        <v>34</v>
      </c>
      <c r="F22" s="26" t="s">
        <v>56</v>
      </c>
      <c r="G22" s="25" t="s">
        <v>140</v>
      </c>
      <c r="H22" s="28" t="s">
        <v>211</v>
      </c>
      <c r="I22" s="28" t="s">
        <v>212</v>
      </c>
      <c r="J22" s="28" t="s">
        <v>213</v>
      </c>
      <c r="K22" s="28"/>
    </row>
    <row r="23" spans="1:11" x14ac:dyDescent="0.2">
      <c r="A23">
        <v>21</v>
      </c>
      <c r="B23" s="38" t="s">
        <v>214</v>
      </c>
      <c r="C23" s="28"/>
      <c r="D23" s="28" t="s">
        <v>138</v>
      </c>
      <c r="E23" s="25" t="s">
        <v>34</v>
      </c>
      <c r="F23" s="26" t="s">
        <v>56</v>
      </c>
      <c r="G23" s="25" t="s">
        <v>140</v>
      </c>
      <c r="H23" s="28" t="s">
        <v>215</v>
      </c>
      <c r="I23" s="28" t="s">
        <v>216</v>
      </c>
      <c r="J23" s="28" t="s">
        <v>217</v>
      </c>
      <c r="K23" s="28"/>
    </row>
    <row r="24" spans="1:11" x14ac:dyDescent="0.2">
      <c r="A24">
        <v>22</v>
      </c>
      <c r="B24" s="38" t="s">
        <v>218</v>
      </c>
      <c r="C24" s="28"/>
      <c r="D24" s="28" t="s">
        <v>138</v>
      </c>
      <c r="E24" s="25" t="s">
        <v>34</v>
      </c>
      <c r="F24" s="26" t="s">
        <v>56</v>
      </c>
      <c r="G24" s="25" t="s">
        <v>140</v>
      </c>
      <c r="H24" s="28" t="s">
        <v>219</v>
      </c>
      <c r="I24" s="28" t="s">
        <v>220</v>
      </c>
      <c r="J24" s="28" t="s">
        <v>221</v>
      </c>
      <c r="K24" s="28"/>
    </row>
    <row r="25" spans="1:11" x14ac:dyDescent="0.2">
      <c r="A25">
        <v>23</v>
      </c>
      <c r="B25" s="38" t="s">
        <v>35</v>
      </c>
      <c r="C25" s="28"/>
      <c r="D25" s="28" t="s">
        <v>138</v>
      </c>
      <c r="E25" s="25" t="s">
        <v>34</v>
      </c>
      <c r="F25" s="26" t="s">
        <v>25</v>
      </c>
      <c r="G25" s="25" t="s">
        <v>140</v>
      </c>
      <c r="H25" s="28" t="s">
        <v>222</v>
      </c>
      <c r="I25" s="28">
        <v>53480359</v>
      </c>
      <c r="J25" s="28" t="s">
        <v>223</v>
      </c>
      <c r="K25" s="28"/>
    </row>
    <row r="26" spans="1:11" x14ac:dyDescent="0.2">
      <c r="A26">
        <v>24</v>
      </c>
      <c r="B26" s="40" t="s">
        <v>36</v>
      </c>
      <c r="C26" s="35"/>
      <c r="D26" s="35" t="s">
        <v>138</v>
      </c>
      <c r="E26" s="32" t="s">
        <v>34</v>
      </c>
      <c r="F26" s="33" t="s">
        <v>25</v>
      </c>
      <c r="G26" s="32" t="s">
        <v>140</v>
      </c>
      <c r="H26" s="35" t="s">
        <v>224</v>
      </c>
      <c r="I26" s="35" t="s">
        <v>225</v>
      </c>
      <c r="J26" s="35" t="s">
        <v>226</v>
      </c>
      <c r="K26" s="35"/>
    </row>
    <row r="27" spans="1:11" x14ac:dyDescent="0.2">
      <c r="A27">
        <v>25</v>
      </c>
      <c r="B27" s="38" t="s">
        <v>227</v>
      </c>
      <c r="C27" s="28"/>
      <c r="D27" s="28" t="s">
        <v>228</v>
      </c>
      <c r="E27" s="25" t="s">
        <v>13</v>
      </c>
      <c r="F27" s="26" t="s">
        <v>18</v>
      </c>
      <c r="G27" s="25" t="s">
        <v>140</v>
      </c>
      <c r="H27" s="28" t="s">
        <v>229</v>
      </c>
      <c r="I27" s="28">
        <v>5280915</v>
      </c>
      <c r="J27" s="28" t="s">
        <v>230</v>
      </c>
      <c r="K27" s="28"/>
    </row>
    <row r="28" spans="1:11" x14ac:dyDescent="0.2">
      <c r="A28">
        <v>26</v>
      </c>
      <c r="B28" s="38" t="s">
        <v>231</v>
      </c>
      <c r="C28" s="28"/>
      <c r="D28" s="28" t="s">
        <v>228</v>
      </c>
      <c r="E28" s="25" t="s">
        <v>13</v>
      </c>
      <c r="F28" s="26" t="s">
        <v>18</v>
      </c>
      <c r="G28" s="25" t="s">
        <v>140</v>
      </c>
      <c r="H28" s="28" t="s">
        <v>232</v>
      </c>
      <c r="I28" s="28" t="s">
        <v>233</v>
      </c>
      <c r="J28" s="28" t="s">
        <v>234</v>
      </c>
      <c r="K28" s="28" t="s">
        <v>235</v>
      </c>
    </row>
    <row r="29" spans="1:11" x14ac:dyDescent="0.2">
      <c r="A29">
        <v>27</v>
      </c>
      <c r="B29" s="38" t="s">
        <v>236</v>
      </c>
      <c r="C29" s="28"/>
      <c r="D29" s="28" t="s">
        <v>138</v>
      </c>
      <c r="E29" s="25" t="s">
        <v>13</v>
      </c>
      <c r="F29" s="26" t="s">
        <v>139</v>
      </c>
      <c r="G29" s="25" t="s">
        <v>140</v>
      </c>
      <c r="H29" s="28" t="s">
        <v>237</v>
      </c>
      <c r="I29" s="28" t="s">
        <v>238</v>
      </c>
      <c r="J29" s="28" t="s">
        <v>239</v>
      </c>
      <c r="K29" s="28" t="s">
        <v>240</v>
      </c>
    </row>
    <row r="30" spans="1:11" x14ac:dyDescent="0.2">
      <c r="A30">
        <v>28</v>
      </c>
      <c r="B30" s="38" t="s">
        <v>241</v>
      </c>
      <c r="C30" s="28"/>
      <c r="D30" s="41" t="s">
        <v>228</v>
      </c>
      <c r="E30" s="25" t="s">
        <v>13</v>
      </c>
      <c r="F30" s="26" t="s">
        <v>139</v>
      </c>
      <c r="G30" s="25" t="s">
        <v>140</v>
      </c>
      <c r="H30" s="28" t="s">
        <v>242</v>
      </c>
      <c r="I30" s="28" t="s">
        <v>243</v>
      </c>
      <c r="J30" s="28" t="s">
        <v>244</v>
      </c>
      <c r="K30" s="28"/>
    </row>
    <row r="31" spans="1:11" x14ac:dyDescent="0.2">
      <c r="A31">
        <v>29</v>
      </c>
      <c r="B31" s="38" t="s">
        <v>245</v>
      </c>
      <c r="C31" s="28"/>
      <c r="D31" s="41" t="s">
        <v>228</v>
      </c>
      <c r="E31" s="25" t="s">
        <v>13</v>
      </c>
      <c r="F31" s="26" t="s">
        <v>139</v>
      </c>
      <c r="G31" s="25" t="s">
        <v>140</v>
      </c>
      <c r="H31" s="28" t="s">
        <v>246</v>
      </c>
      <c r="I31" s="28" t="s">
        <v>247</v>
      </c>
      <c r="J31" s="28" t="s">
        <v>248</v>
      </c>
      <c r="K31" s="28"/>
    </row>
    <row r="32" spans="1:11" x14ac:dyDescent="0.2">
      <c r="A32">
        <v>30</v>
      </c>
      <c r="B32" s="38" t="s">
        <v>249</v>
      </c>
      <c r="C32" s="28"/>
      <c r="D32" s="41" t="s">
        <v>228</v>
      </c>
      <c r="E32" s="25" t="s">
        <v>13</v>
      </c>
      <c r="F32" s="26" t="s">
        <v>139</v>
      </c>
      <c r="G32" s="25" t="s">
        <v>140</v>
      </c>
      <c r="H32" s="28" t="s">
        <v>250</v>
      </c>
      <c r="I32" s="28" t="s">
        <v>251</v>
      </c>
      <c r="J32" s="28" t="s">
        <v>252</v>
      </c>
      <c r="K32" s="28"/>
    </row>
    <row r="33" spans="1:11" x14ac:dyDescent="0.2">
      <c r="A33">
        <v>31</v>
      </c>
      <c r="B33" s="38" t="s">
        <v>84</v>
      </c>
      <c r="C33" s="28"/>
      <c r="D33" s="41" t="s">
        <v>138</v>
      </c>
      <c r="E33" s="25" t="s">
        <v>13</v>
      </c>
      <c r="F33" s="26" t="s">
        <v>139</v>
      </c>
      <c r="G33" s="25" t="s">
        <v>140</v>
      </c>
      <c r="H33" s="28" t="s">
        <v>253</v>
      </c>
      <c r="I33" s="28" t="s">
        <v>254</v>
      </c>
      <c r="J33" s="28" t="s">
        <v>255</v>
      </c>
      <c r="K33" s="28" t="s">
        <v>256</v>
      </c>
    </row>
    <row r="34" spans="1:11" x14ac:dyDescent="0.2">
      <c r="A34">
        <v>32</v>
      </c>
      <c r="B34" s="38" t="s">
        <v>85</v>
      </c>
      <c r="C34" s="28"/>
      <c r="D34" s="41" t="s">
        <v>138</v>
      </c>
      <c r="E34" s="25" t="s">
        <v>13</v>
      </c>
      <c r="F34" s="26" t="s">
        <v>139</v>
      </c>
      <c r="G34" s="25" t="s">
        <v>140</v>
      </c>
      <c r="H34" s="28" t="s">
        <v>257</v>
      </c>
      <c r="I34" s="28" t="s">
        <v>258</v>
      </c>
      <c r="J34" s="28" t="s">
        <v>259</v>
      </c>
      <c r="K34" s="28" t="s">
        <v>260</v>
      </c>
    </row>
    <row r="35" spans="1:11" x14ac:dyDescent="0.2">
      <c r="A35">
        <v>33</v>
      </c>
      <c r="B35" s="38" t="s">
        <v>86</v>
      </c>
      <c r="C35" s="28"/>
      <c r="D35" s="41" t="s">
        <v>138</v>
      </c>
      <c r="E35" s="25" t="s">
        <v>13</v>
      </c>
      <c r="F35" s="26" t="s">
        <v>139</v>
      </c>
      <c r="G35" s="25" t="s">
        <v>140</v>
      </c>
      <c r="H35" s="28" t="s">
        <v>261</v>
      </c>
      <c r="I35" s="28" t="s">
        <v>262</v>
      </c>
      <c r="J35" s="28" t="s">
        <v>263</v>
      </c>
      <c r="K35" s="28" t="s">
        <v>264</v>
      </c>
    </row>
    <row r="36" spans="1:11" x14ac:dyDescent="0.2">
      <c r="A36">
        <v>34</v>
      </c>
      <c r="B36" s="38" t="s">
        <v>87</v>
      </c>
      <c r="C36" s="28"/>
      <c r="D36" s="41" t="s">
        <v>138</v>
      </c>
      <c r="E36" s="25" t="s">
        <v>13</v>
      </c>
      <c r="F36" s="26" t="s">
        <v>139</v>
      </c>
      <c r="G36" s="25" t="s">
        <v>140</v>
      </c>
      <c r="H36" s="28" t="s">
        <v>265</v>
      </c>
      <c r="I36" s="28" t="s">
        <v>266</v>
      </c>
      <c r="J36" s="28" t="s">
        <v>267</v>
      </c>
      <c r="K36" s="28" t="s">
        <v>268</v>
      </c>
    </row>
    <row r="37" spans="1:11" x14ac:dyDescent="0.2">
      <c r="A37">
        <v>35</v>
      </c>
      <c r="B37" s="38" t="s">
        <v>65</v>
      </c>
      <c r="C37" s="28"/>
      <c r="D37" s="41" t="s">
        <v>138</v>
      </c>
      <c r="E37" s="25" t="s">
        <v>13</v>
      </c>
      <c r="F37" s="26" t="s">
        <v>56</v>
      </c>
      <c r="G37" s="25" t="s">
        <v>140</v>
      </c>
      <c r="H37" s="28" t="s">
        <v>269</v>
      </c>
      <c r="I37" s="28" t="s">
        <v>270</v>
      </c>
      <c r="J37" s="28" t="s">
        <v>271</v>
      </c>
      <c r="K37" s="28" t="s">
        <v>272</v>
      </c>
    </row>
    <row r="38" spans="1:11" x14ac:dyDescent="0.2">
      <c r="A38">
        <v>36</v>
      </c>
      <c r="B38" s="38" t="s">
        <v>66</v>
      </c>
      <c r="C38" s="28"/>
      <c r="D38" s="41" t="s">
        <v>138</v>
      </c>
      <c r="E38" s="25" t="s">
        <v>13</v>
      </c>
      <c r="F38" s="26" t="s">
        <v>56</v>
      </c>
      <c r="G38" s="25" t="s">
        <v>140</v>
      </c>
      <c r="H38" s="28" t="s">
        <v>273</v>
      </c>
      <c r="I38" s="28" t="s">
        <v>274</v>
      </c>
      <c r="J38" s="28" t="s">
        <v>275</v>
      </c>
      <c r="K38" s="28"/>
    </row>
    <row r="39" spans="1:11" x14ac:dyDescent="0.2">
      <c r="A39">
        <v>37</v>
      </c>
      <c r="B39" s="38" t="s">
        <v>276</v>
      </c>
      <c r="C39" s="28"/>
      <c r="D39" s="41" t="s">
        <v>138</v>
      </c>
      <c r="E39" s="25" t="s">
        <v>13</v>
      </c>
      <c r="F39" s="26" t="s">
        <v>56</v>
      </c>
      <c r="G39" s="25" t="s">
        <v>140</v>
      </c>
      <c r="H39" s="28" t="s">
        <v>277</v>
      </c>
      <c r="I39" s="28" t="s">
        <v>278</v>
      </c>
      <c r="J39" s="28" t="s">
        <v>279</v>
      </c>
      <c r="K39" s="28" t="s">
        <v>280</v>
      </c>
    </row>
    <row r="40" spans="1:11" x14ac:dyDescent="0.2">
      <c r="A40">
        <v>38</v>
      </c>
      <c r="B40" s="38" t="s">
        <v>281</v>
      </c>
      <c r="C40" s="28"/>
      <c r="D40" s="28" t="s">
        <v>228</v>
      </c>
      <c r="E40" s="25" t="s">
        <v>13</v>
      </c>
      <c r="F40" s="26" t="s">
        <v>25</v>
      </c>
      <c r="G40" s="25" t="s">
        <v>140</v>
      </c>
      <c r="H40" s="28" t="s">
        <v>282</v>
      </c>
      <c r="I40" s="28" t="s">
        <v>283</v>
      </c>
      <c r="J40" s="28" t="s">
        <v>284</v>
      </c>
      <c r="K40" s="28" t="s">
        <v>285</v>
      </c>
    </row>
    <row r="41" spans="1:11" x14ac:dyDescent="0.2">
      <c r="A41">
        <v>39</v>
      </c>
      <c r="B41" s="38" t="s">
        <v>37</v>
      </c>
      <c r="C41" s="28"/>
      <c r="D41" s="28" t="s">
        <v>138</v>
      </c>
      <c r="E41" s="25" t="s">
        <v>13</v>
      </c>
      <c r="F41" s="26" t="s">
        <v>25</v>
      </c>
      <c r="G41" s="25" t="s">
        <v>140</v>
      </c>
      <c r="H41" s="28" t="s">
        <v>286</v>
      </c>
      <c r="I41" s="28" t="s">
        <v>287</v>
      </c>
      <c r="J41" s="28" t="s">
        <v>288</v>
      </c>
      <c r="K41" s="28" t="s">
        <v>289</v>
      </c>
    </row>
    <row r="42" spans="1:11" x14ac:dyDescent="0.2">
      <c r="A42">
        <v>40</v>
      </c>
      <c r="B42" s="38" t="s">
        <v>39</v>
      </c>
      <c r="C42" s="28"/>
      <c r="D42" s="28" t="s">
        <v>138</v>
      </c>
      <c r="E42" s="25" t="s">
        <v>13</v>
      </c>
      <c r="F42" s="26" t="s">
        <v>25</v>
      </c>
      <c r="G42" s="25" t="s">
        <v>140</v>
      </c>
      <c r="H42" s="28" t="s">
        <v>290</v>
      </c>
      <c r="I42" s="28" t="s">
        <v>291</v>
      </c>
      <c r="J42" s="28" t="s">
        <v>292</v>
      </c>
      <c r="K42" s="28"/>
    </row>
    <row r="43" spans="1:11" x14ac:dyDescent="0.2">
      <c r="A43">
        <v>41</v>
      </c>
      <c r="B43" s="38" t="s">
        <v>38</v>
      </c>
      <c r="C43" s="28"/>
      <c r="D43" s="28" t="s">
        <v>138</v>
      </c>
      <c r="E43" s="25" t="s">
        <v>13</v>
      </c>
      <c r="F43" s="26" t="s">
        <v>25</v>
      </c>
      <c r="G43" s="25" t="s">
        <v>140</v>
      </c>
      <c r="H43" s="28" t="s">
        <v>293</v>
      </c>
      <c r="I43" s="28" t="s">
        <v>294</v>
      </c>
      <c r="J43" s="28" t="s">
        <v>295</v>
      </c>
      <c r="K43" s="28"/>
    </row>
    <row r="44" spans="1:11" x14ac:dyDescent="0.2">
      <c r="A44">
        <v>42</v>
      </c>
      <c r="B44" s="38" t="s">
        <v>41</v>
      </c>
      <c r="C44" s="28"/>
      <c r="D44" s="28" t="s">
        <v>138</v>
      </c>
      <c r="E44" s="25" t="s">
        <v>13</v>
      </c>
      <c r="F44" s="26" t="s">
        <v>25</v>
      </c>
      <c r="G44" s="25" t="s">
        <v>140</v>
      </c>
      <c r="H44" s="28" t="s">
        <v>296</v>
      </c>
      <c r="I44" s="28" t="s">
        <v>297</v>
      </c>
      <c r="J44" s="28" t="s">
        <v>298</v>
      </c>
      <c r="K44" s="28"/>
    </row>
    <row r="45" spans="1:11" x14ac:dyDescent="0.2">
      <c r="A45">
        <v>43</v>
      </c>
      <c r="B45" s="38" t="s">
        <v>40</v>
      </c>
      <c r="C45" s="28"/>
      <c r="D45" s="28" t="s">
        <v>138</v>
      </c>
      <c r="E45" s="25" t="s">
        <v>13</v>
      </c>
      <c r="F45" s="26" t="s">
        <v>25</v>
      </c>
      <c r="G45" s="25" t="s">
        <v>140</v>
      </c>
      <c r="H45" s="28" t="s">
        <v>299</v>
      </c>
      <c r="I45" s="28" t="s">
        <v>300</v>
      </c>
      <c r="J45" s="28" t="s">
        <v>301</v>
      </c>
      <c r="K45" s="28" t="s">
        <v>302</v>
      </c>
    </row>
    <row r="46" spans="1:11" x14ac:dyDescent="0.2">
      <c r="A46">
        <v>44</v>
      </c>
      <c r="B46" s="38" t="s">
        <v>42</v>
      </c>
      <c r="C46" s="28"/>
      <c r="D46" s="28" t="s">
        <v>138</v>
      </c>
      <c r="E46" s="25" t="s">
        <v>13</v>
      </c>
      <c r="F46" s="26" t="s">
        <v>25</v>
      </c>
      <c r="G46" s="25" t="s">
        <v>140</v>
      </c>
      <c r="H46" s="28" t="s">
        <v>303</v>
      </c>
      <c r="I46" s="28" t="s">
        <v>304</v>
      </c>
      <c r="J46" s="28" t="s">
        <v>305</v>
      </c>
      <c r="K46" s="28" t="s">
        <v>306</v>
      </c>
    </row>
    <row r="47" spans="1:11" x14ac:dyDescent="0.2">
      <c r="A47">
        <v>45</v>
      </c>
      <c r="B47" s="38" t="s">
        <v>52</v>
      </c>
      <c r="C47" s="28"/>
      <c r="D47" s="28" t="s">
        <v>138</v>
      </c>
      <c r="E47" s="25" t="s">
        <v>13</v>
      </c>
      <c r="F47" s="26" t="s">
        <v>47</v>
      </c>
      <c r="G47" s="25" t="s">
        <v>186</v>
      </c>
      <c r="H47" s="28" t="s">
        <v>307</v>
      </c>
      <c r="I47" s="28" t="s">
        <v>308</v>
      </c>
      <c r="J47" s="28" t="s">
        <v>309</v>
      </c>
      <c r="K47" s="28" t="s">
        <v>310</v>
      </c>
    </row>
    <row r="48" spans="1:11" x14ac:dyDescent="0.2">
      <c r="A48">
        <v>46</v>
      </c>
      <c r="B48" s="38" t="s">
        <v>311</v>
      </c>
      <c r="C48" s="28"/>
      <c r="D48" s="28" t="s">
        <v>228</v>
      </c>
      <c r="E48" s="25" t="s">
        <v>13</v>
      </c>
      <c r="F48" s="26" t="s">
        <v>47</v>
      </c>
      <c r="G48" s="25" t="s">
        <v>186</v>
      </c>
      <c r="H48" s="28" t="s">
        <v>312</v>
      </c>
      <c r="I48" s="28" t="s">
        <v>313</v>
      </c>
      <c r="J48" s="28"/>
      <c r="K48" s="28"/>
    </row>
    <row r="49" spans="1:11" x14ac:dyDescent="0.2">
      <c r="A49">
        <v>47</v>
      </c>
      <c r="B49" s="38" t="s">
        <v>53</v>
      </c>
      <c r="C49" s="28"/>
      <c r="D49" s="28" t="s">
        <v>138</v>
      </c>
      <c r="E49" s="25" t="s">
        <v>13</v>
      </c>
      <c r="F49" s="26" t="s">
        <v>47</v>
      </c>
      <c r="G49" s="25" t="s">
        <v>186</v>
      </c>
      <c r="H49" s="28" t="s">
        <v>314</v>
      </c>
      <c r="I49" s="28" t="s">
        <v>315</v>
      </c>
      <c r="J49" s="28" t="s">
        <v>316</v>
      </c>
      <c r="K49" s="28" t="s">
        <v>317</v>
      </c>
    </row>
    <row r="50" spans="1:11" x14ac:dyDescent="0.2">
      <c r="A50">
        <v>48</v>
      </c>
      <c r="B50" s="38" t="s">
        <v>318</v>
      </c>
      <c r="C50" s="28"/>
      <c r="D50" s="28" t="s">
        <v>138</v>
      </c>
      <c r="E50" s="25" t="s">
        <v>13</v>
      </c>
      <c r="F50" s="26" t="s">
        <v>319</v>
      </c>
      <c r="G50" s="25" t="s">
        <v>140</v>
      </c>
      <c r="H50" s="28" t="s">
        <v>320</v>
      </c>
      <c r="I50" s="28" t="s">
        <v>321</v>
      </c>
      <c r="J50" s="28" t="s">
        <v>322</v>
      </c>
      <c r="K50" s="28"/>
    </row>
    <row r="51" spans="1:11" x14ac:dyDescent="0.2">
      <c r="A51">
        <v>49</v>
      </c>
      <c r="B51" s="38" t="s">
        <v>15</v>
      </c>
      <c r="C51" s="28"/>
      <c r="D51" s="28" t="s">
        <v>138</v>
      </c>
      <c r="E51" s="25" t="s">
        <v>13</v>
      </c>
      <c r="F51" s="26" t="s">
        <v>11</v>
      </c>
      <c r="G51" s="25" t="s">
        <v>140</v>
      </c>
      <c r="H51" s="28" t="s">
        <v>237</v>
      </c>
      <c r="I51" s="28" t="s">
        <v>238</v>
      </c>
      <c r="J51" s="28" t="s">
        <v>239</v>
      </c>
      <c r="K51" s="28" t="s">
        <v>240</v>
      </c>
    </row>
    <row r="52" spans="1:11" x14ac:dyDescent="0.2">
      <c r="A52">
        <v>50</v>
      </c>
      <c r="B52" s="38" t="s">
        <v>323</v>
      </c>
      <c r="C52" s="28"/>
      <c r="D52" s="28" t="s">
        <v>138</v>
      </c>
      <c r="E52" s="25" t="s">
        <v>13</v>
      </c>
      <c r="F52" s="26" t="s">
        <v>11</v>
      </c>
      <c r="G52" s="25" t="s">
        <v>140</v>
      </c>
      <c r="H52" s="28" t="s">
        <v>324</v>
      </c>
      <c r="I52" s="28" t="s">
        <v>325</v>
      </c>
      <c r="J52" s="28" t="s">
        <v>326</v>
      </c>
      <c r="K52" s="28"/>
    </row>
    <row r="53" spans="1:11" x14ac:dyDescent="0.2">
      <c r="A53">
        <v>51</v>
      </c>
      <c r="B53" s="38" t="s">
        <v>327</v>
      </c>
      <c r="C53" s="28" t="s">
        <v>175</v>
      </c>
      <c r="D53" s="28" t="s">
        <v>138</v>
      </c>
      <c r="E53" s="25" t="s">
        <v>13</v>
      </c>
      <c r="F53" s="26" t="s">
        <v>11</v>
      </c>
      <c r="G53" s="25" t="s">
        <v>140</v>
      </c>
      <c r="H53" s="28" t="s">
        <v>142</v>
      </c>
      <c r="I53" s="28" t="s">
        <v>142</v>
      </c>
      <c r="J53" s="28" t="s">
        <v>142</v>
      </c>
      <c r="K53" s="28"/>
    </row>
    <row r="54" spans="1:11" x14ac:dyDescent="0.2">
      <c r="A54">
        <v>52</v>
      </c>
      <c r="B54" s="38" t="s">
        <v>328</v>
      </c>
      <c r="C54" s="28"/>
      <c r="D54" s="28" t="s">
        <v>138</v>
      </c>
      <c r="E54" s="25" t="s">
        <v>13</v>
      </c>
      <c r="F54" s="26" t="s">
        <v>11</v>
      </c>
      <c r="G54" s="25" t="s">
        <v>140</v>
      </c>
      <c r="H54" s="28" t="s">
        <v>329</v>
      </c>
      <c r="I54" s="28" t="s">
        <v>330</v>
      </c>
      <c r="J54" s="28" t="s">
        <v>331</v>
      </c>
      <c r="K54" s="28" t="s">
        <v>332</v>
      </c>
    </row>
    <row r="55" spans="1:11" x14ac:dyDescent="0.2">
      <c r="A55">
        <v>53</v>
      </c>
      <c r="B55" s="38" t="s">
        <v>17</v>
      </c>
      <c r="C55" s="28"/>
      <c r="D55" s="28" t="s">
        <v>228</v>
      </c>
      <c r="E55" s="25" t="s">
        <v>13</v>
      </c>
      <c r="F55" s="26" t="s">
        <v>11</v>
      </c>
      <c r="G55" s="25" t="s">
        <v>140</v>
      </c>
      <c r="H55" s="28" t="s">
        <v>333</v>
      </c>
      <c r="I55" s="28">
        <v>5280719</v>
      </c>
      <c r="J55" s="28" t="s">
        <v>334</v>
      </c>
      <c r="K55" s="28"/>
    </row>
    <row r="56" spans="1:11" x14ac:dyDescent="0.2">
      <c r="A56">
        <v>54</v>
      </c>
      <c r="B56" s="38" t="s">
        <v>335</v>
      </c>
      <c r="C56" s="28"/>
      <c r="D56" s="28" t="s">
        <v>138</v>
      </c>
      <c r="E56" s="25" t="s">
        <v>13</v>
      </c>
      <c r="F56" s="26" t="s">
        <v>11</v>
      </c>
      <c r="G56" s="25" t="s">
        <v>140</v>
      </c>
      <c r="H56" s="28" t="s">
        <v>336</v>
      </c>
      <c r="I56" s="28" t="s">
        <v>337</v>
      </c>
      <c r="J56" s="28" t="s">
        <v>338</v>
      </c>
      <c r="K56" s="28" t="s">
        <v>339</v>
      </c>
    </row>
    <row r="57" spans="1:11" x14ac:dyDescent="0.2">
      <c r="A57">
        <v>55</v>
      </c>
      <c r="B57" s="40" t="s">
        <v>340</v>
      </c>
      <c r="C57" s="35"/>
      <c r="D57" s="35" t="s">
        <v>138</v>
      </c>
      <c r="E57" s="32" t="s">
        <v>13</v>
      </c>
      <c r="F57" s="33" t="s">
        <v>11</v>
      </c>
      <c r="G57" s="32" t="s">
        <v>140</v>
      </c>
      <c r="H57" s="35" t="s">
        <v>341</v>
      </c>
      <c r="I57" s="35" t="s">
        <v>342</v>
      </c>
      <c r="J57" s="35" t="s">
        <v>343</v>
      </c>
      <c r="K57" s="35" t="s">
        <v>344</v>
      </c>
    </row>
    <row r="58" spans="1:11" x14ac:dyDescent="0.2">
      <c r="A58">
        <v>56</v>
      </c>
      <c r="B58" s="38" t="s">
        <v>345</v>
      </c>
      <c r="C58" s="28"/>
      <c r="D58" s="28" t="s">
        <v>228</v>
      </c>
      <c r="E58" s="11" t="s">
        <v>23</v>
      </c>
      <c r="F58" s="42" t="s">
        <v>18</v>
      </c>
      <c r="G58" s="25" t="s">
        <v>140</v>
      </c>
      <c r="H58" s="43" t="s">
        <v>346</v>
      </c>
      <c r="I58" s="44" t="s">
        <v>347</v>
      </c>
      <c r="J58" s="43" t="s">
        <v>348</v>
      </c>
    </row>
    <row r="59" spans="1:11" x14ac:dyDescent="0.2">
      <c r="A59">
        <v>57</v>
      </c>
      <c r="B59" s="38" t="s">
        <v>349</v>
      </c>
      <c r="C59" s="28"/>
      <c r="D59" s="28" t="s">
        <v>138</v>
      </c>
      <c r="E59" s="25" t="s">
        <v>23</v>
      </c>
      <c r="F59" s="26" t="s">
        <v>139</v>
      </c>
      <c r="G59" s="25" t="s">
        <v>140</v>
      </c>
      <c r="H59" s="28" t="s">
        <v>350</v>
      </c>
      <c r="I59" s="28" t="s">
        <v>351</v>
      </c>
      <c r="J59" s="28" t="s">
        <v>352</v>
      </c>
      <c r="K59" s="28"/>
    </row>
    <row r="60" spans="1:11" x14ac:dyDescent="0.2">
      <c r="A60">
        <v>58</v>
      </c>
      <c r="B60" s="38" t="s">
        <v>353</v>
      </c>
      <c r="C60" s="28"/>
      <c r="D60" s="28" t="s">
        <v>228</v>
      </c>
      <c r="E60" s="11" t="s">
        <v>23</v>
      </c>
      <c r="F60" s="42" t="s">
        <v>139</v>
      </c>
      <c r="G60" s="25" t="s">
        <v>140</v>
      </c>
      <c r="H60" s="55" t="s">
        <v>354</v>
      </c>
      <c r="I60" s="13">
        <v>16061125</v>
      </c>
      <c r="J60" s="39" t="s">
        <v>142</v>
      </c>
    </row>
    <row r="61" spans="1:11" x14ac:dyDescent="0.2">
      <c r="A61">
        <v>59</v>
      </c>
      <c r="B61" s="38" t="s">
        <v>88</v>
      </c>
      <c r="C61" s="28"/>
      <c r="D61" s="28" t="s">
        <v>138</v>
      </c>
      <c r="E61" s="25" t="s">
        <v>23</v>
      </c>
      <c r="F61" s="26" t="s">
        <v>139</v>
      </c>
      <c r="G61" s="25" t="s">
        <v>140</v>
      </c>
      <c r="H61" s="28" t="s">
        <v>355</v>
      </c>
      <c r="I61" s="28" t="s">
        <v>356</v>
      </c>
      <c r="J61" s="28" t="s">
        <v>357</v>
      </c>
      <c r="K61" s="28"/>
    </row>
    <row r="62" spans="1:11" x14ac:dyDescent="0.2">
      <c r="A62">
        <v>60</v>
      </c>
      <c r="B62" s="38" t="s">
        <v>89</v>
      </c>
      <c r="C62" s="28"/>
      <c r="D62" s="28" t="s">
        <v>138</v>
      </c>
      <c r="E62" s="25" t="s">
        <v>23</v>
      </c>
      <c r="F62" s="26" t="s">
        <v>139</v>
      </c>
      <c r="G62" s="25" t="s">
        <v>140</v>
      </c>
      <c r="H62" s="28" t="s">
        <v>358</v>
      </c>
      <c r="I62" s="28" t="s">
        <v>359</v>
      </c>
      <c r="J62" s="28" t="s">
        <v>360</v>
      </c>
      <c r="K62" s="28"/>
    </row>
    <row r="63" spans="1:11" x14ac:dyDescent="0.2">
      <c r="A63">
        <v>61</v>
      </c>
      <c r="B63" s="45" t="s">
        <v>90</v>
      </c>
      <c r="D63" s="28" t="s">
        <v>138</v>
      </c>
      <c r="E63" s="25" t="s">
        <v>23</v>
      </c>
      <c r="F63" s="26" t="s">
        <v>139</v>
      </c>
      <c r="G63" s="25" t="s">
        <v>140</v>
      </c>
      <c r="H63" t="s">
        <v>361</v>
      </c>
      <c r="I63" t="s">
        <v>362</v>
      </c>
    </row>
    <row r="64" spans="1:11" x14ac:dyDescent="0.2">
      <c r="A64">
        <v>62</v>
      </c>
      <c r="B64" s="45" t="s">
        <v>91</v>
      </c>
      <c r="D64" s="28" t="s">
        <v>138</v>
      </c>
      <c r="E64" s="25" t="s">
        <v>23</v>
      </c>
      <c r="F64" s="26" t="s">
        <v>139</v>
      </c>
      <c r="G64" s="25" t="s">
        <v>140</v>
      </c>
      <c r="H64" t="s">
        <v>363</v>
      </c>
      <c r="I64" t="s">
        <v>364</v>
      </c>
    </row>
    <row r="65" spans="1:11" x14ac:dyDescent="0.2">
      <c r="A65">
        <v>63</v>
      </c>
      <c r="B65" s="38" t="s">
        <v>92</v>
      </c>
      <c r="C65" s="28"/>
      <c r="D65" s="28" t="s">
        <v>138</v>
      </c>
      <c r="E65" s="25" t="s">
        <v>23</v>
      </c>
      <c r="F65" s="26" t="s">
        <v>139</v>
      </c>
      <c r="G65" s="25" t="s">
        <v>140</v>
      </c>
      <c r="H65" s="28" t="s">
        <v>365</v>
      </c>
      <c r="I65" s="28" t="s">
        <v>366</v>
      </c>
      <c r="J65" s="28"/>
      <c r="K65" s="28"/>
    </row>
    <row r="66" spans="1:11" x14ac:dyDescent="0.2">
      <c r="A66">
        <v>64</v>
      </c>
      <c r="B66" s="38" t="s">
        <v>67</v>
      </c>
      <c r="C66" s="28"/>
      <c r="D66" s="28" t="s">
        <v>138</v>
      </c>
      <c r="E66" s="25" t="s">
        <v>23</v>
      </c>
      <c r="F66" s="26" t="s">
        <v>56</v>
      </c>
      <c r="G66" s="25" t="s">
        <v>140</v>
      </c>
      <c r="H66" s="28" t="s">
        <v>367</v>
      </c>
      <c r="I66" s="28" t="s">
        <v>368</v>
      </c>
      <c r="J66" s="28" t="s">
        <v>369</v>
      </c>
      <c r="K66" s="28"/>
    </row>
    <row r="67" spans="1:11" x14ac:dyDescent="0.2">
      <c r="A67">
        <v>65</v>
      </c>
      <c r="B67" s="38" t="s">
        <v>68</v>
      </c>
      <c r="C67" s="28"/>
      <c r="D67" s="28" t="s">
        <v>138</v>
      </c>
      <c r="E67" s="25" t="s">
        <v>23</v>
      </c>
      <c r="F67" s="26" t="s">
        <v>56</v>
      </c>
      <c r="G67" s="25" t="s">
        <v>140</v>
      </c>
      <c r="H67" s="28" t="s">
        <v>370</v>
      </c>
      <c r="I67" s="28" t="s">
        <v>371</v>
      </c>
      <c r="J67" s="28" t="s">
        <v>372</v>
      </c>
      <c r="K67" s="28"/>
    </row>
    <row r="68" spans="1:11" x14ac:dyDescent="0.2">
      <c r="A68">
        <v>66</v>
      </c>
      <c r="B68" s="38" t="s">
        <v>69</v>
      </c>
      <c r="C68" s="28"/>
      <c r="D68" s="28" t="s">
        <v>138</v>
      </c>
      <c r="E68" s="25" t="s">
        <v>23</v>
      </c>
      <c r="F68" s="26" t="s">
        <v>56</v>
      </c>
      <c r="G68" s="25" t="s">
        <v>140</v>
      </c>
      <c r="H68" s="28" t="s">
        <v>373</v>
      </c>
      <c r="I68" s="28" t="s">
        <v>374</v>
      </c>
      <c r="J68" s="28" t="s">
        <v>142</v>
      </c>
      <c r="K68" s="28"/>
    </row>
    <row r="69" spans="1:11" x14ac:dyDescent="0.2">
      <c r="A69">
        <v>67</v>
      </c>
      <c r="B69" s="38" t="s">
        <v>70</v>
      </c>
      <c r="C69" s="28"/>
      <c r="D69" s="41" t="s">
        <v>228</v>
      </c>
      <c r="E69" s="25" t="s">
        <v>23</v>
      </c>
      <c r="F69" s="26" t="s">
        <v>56</v>
      </c>
      <c r="G69" s="25" t="s">
        <v>140</v>
      </c>
      <c r="H69" s="28" t="s">
        <v>375</v>
      </c>
      <c r="I69" s="28" t="s">
        <v>376</v>
      </c>
      <c r="J69" s="28"/>
      <c r="K69" s="28"/>
    </row>
    <row r="70" spans="1:11" x14ac:dyDescent="0.2">
      <c r="A70">
        <v>68</v>
      </c>
      <c r="B70" s="45" t="s">
        <v>43</v>
      </c>
      <c r="C70" s="28"/>
      <c r="D70" s="28" t="s">
        <v>138</v>
      </c>
      <c r="E70" s="25" t="s">
        <v>23</v>
      </c>
      <c r="F70" s="26" t="s">
        <v>25</v>
      </c>
      <c r="G70" s="25" t="s">
        <v>140</v>
      </c>
      <c r="H70" s="28" t="s">
        <v>377</v>
      </c>
      <c r="I70" s="28" t="s">
        <v>378</v>
      </c>
      <c r="J70" s="28"/>
      <c r="K70" s="28"/>
    </row>
    <row r="71" spans="1:11" x14ac:dyDescent="0.2">
      <c r="A71">
        <v>69</v>
      </c>
      <c r="B71" s="38" t="s">
        <v>379</v>
      </c>
      <c r="C71" s="28"/>
      <c r="D71" s="28" t="s">
        <v>138</v>
      </c>
      <c r="E71" s="25" t="s">
        <v>23</v>
      </c>
      <c r="F71" s="26" t="s">
        <v>25</v>
      </c>
      <c r="G71" s="25" t="s">
        <v>140</v>
      </c>
      <c r="H71" s="28" t="s">
        <v>380</v>
      </c>
      <c r="I71" s="28" t="s">
        <v>381</v>
      </c>
      <c r="J71" s="28" t="s">
        <v>382</v>
      </c>
      <c r="K71" s="28"/>
    </row>
    <row r="72" spans="1:11" x14ac:dyDescent="0.2">
      <c r="A72">
        <v>70</v>
      </c>
      <c r="B72" s="38" t="s">
        <v>44</v>
      </c>
      <c r="C72" s="28"/>
      <c r="D72" s="28" t="s">
        <v>138</v>
      </c>
      <c r="E72" s="25" t="s">
        <v>23</v>
      </c>
      <c r="F72" s="26" t="s">
        <v>25</v>
      </c>
      <c r="G72" s="25" t="s">
        <v>140</v>
      </c>
      <c r="H72" s="28" t="s">
        <v>383</v>
      </c>
      <c r="I72" s="28" t="s">
        <v>384</v>
      </c>
      <c r="J72" s="28" t="s">
        <v>385</v>
      </c>
      <c r="K72" s="28"/>
    </row>
    <row r="73" spans="1:11" x14ac:dyDescent="0.2">
      <c r="A73">
        <v>71</v>
      </c>
      <c r="B73" s="38" t="s">
        <v>45</v>
      </c>
      <c r="C73" s="28"/>
      <c r="D73" s="28" t="s">
        <v>138</v>
      </c>
      <c r="E73" s="25" t="s">
        <v>23</v>
      </c>
      <c r="F73" s="26" t="s">
        <v>25</v>
      </c>
      <c r="G73" s="25" t="s">
        <v>140</v>
      </c>
      <c r="H73" s="28" t="s">
        <v>386</v>
      </c>
      <c r="I73" s="28">
        <v>5283187</v>
      </c>
      <c r="J73" s="28" t="s">
        <v>387</v>
      </c>
      <c r="K73" s="28"/>
    </row>
    <row r="74" spans="1:11" x14ac:dyDescent="0.2">
      <c r="A74">
        <v>72</v>
      </c>
      <c r="B74" s="40" t="s">
        <v>46</v>
      </c>
      <c r="C74" s="35"/>
      <c r="D74" s="35" t="s">
        <v>138</v>
      </c>
      <c r="E74" s="32" t="s">
        <v>23</v>
      </c>
      <c r="F74" s="33" t="s">
        <v>25</v>
      </c>
      <c r="G74" s="32" t="s">
        <v>140</v>
      </c>
      <c r="H74" s="35" t="s">
        <v>388</v>
      </c>
      <c r="I74" s="35" t="s">
        <v>389</v>
      </c>
      <c r="J74" s="35" t="s">
        <v>390</v>
      </c>
      <c r="K74" s="35"/>
    </row>
    <row r="75" spans="1:11" x14ac:dyDescent="0.2">
      <c r="A75">
        <v>73</v>
      </c>
      <c r="B75" s="38" t="s">
        <v>24</v>
      </c>
      <c r="C75" s="28"/>
      <c r="D75" s="28" t="s">
        <v>391</v>
      </c>
      <c r="E75" s="25" t="s">
        <v>54</v>
      </c>
      <c r="F75" s="26" t="s">
        <v>18</v>
      </c>
      <c r="G75" s="25" t="s">
        <v>140</v>
      </c>
      <c r="H75" s="28" t="s">
        <v>392</v>
      </c>
      <c r="I75" s="28" t="s">
        <v>393</v>
      </c>
      <c r="J75" s="28" t="s">
        <v>394</v>
      </c>
      <c r="K75" s="28"/>
    </row>
    <row r="76" spans="1:11" x14ac:dyDescent="0.2">
      <c r="A76">
        <v>74</v>
      </c>
      <c r="B76" s="38" t="s">
        <v>395</v>
      </c>
      <c r="C76" s="28"/>
      <c r="D76" s="28" t="s">
        <v>391</v>
      </c>
      <c r="E76" s="11" t="s">
        <v>54</v>
      </c>
      <c r="F76" s="42" t="s">
        <v>18</v>
      </c>
      <c r="G76" s="25" t="s">
        <v>140</v>
      </c>
      <c r="H76" s="28" t="s">
        <v>396</v>
      </c>
      <c r="I76" s="13">
        <v>11383310</v>
      </c>
      <c r="J76" s="39" t="s">
        <v>142</v>
      </c>
    </row>
    <row r="77" spans="1:11" x14ac:dyDescent="0.2">
      <c r="A77">
        <v>75</v>
      </c>
      <c r="B77" s="38" t="s">
        <v>397</v>
      </c>
      <c r="C77" s="28"/>
      <c r="D77" s="28" t="s">
        <v>228</v>
      </c>
      <c r="E77" s="11" t="s">
        <v>54</v>
      </c>
      <c r="F77" s="42" t="s">
        <v>139</v>
      </c>
      <c r="G77" s="25" t="s">
        <v>140</v>
      </c>
      <c r="H77" s="28" t="s">
        <v>398</v>
      </c>
      <c r="I77" s="13">
        <v>11667655</v>
      </c>
      <c r="J77" s="39" t="s">
        <v>142</v>
      </c>
    </row>
    <row r="78" spans="1:11" x14ac:dyDescent="0.2">
      <c r="A78">
        <v>76</v>
      </c>
      <c r="B78" s="38" t="s">
        <v>399</v>
      </c>
      <c r="C78" s="28"/>
      <c r="D78" s="28" t="s">
        <v>391</v>
      </c>
      <c r="E78" s="11" t="s">
        <v>54</v>
      </c>
      <c r="F78" s="42" t="s">
        <v>139</v>
      </c>
      <c r="G78" s="25" t="s">
        <v>140</v>
      </c>
      <c r="H78" s="28" t="s">
        <v>400</v>
      </c>
      <c r="I78" s="13">
        <v>102518309</v>
      </c>
      <c r="J78" s="39" t="s">
        <v>142</v>
      </c>
    </row>
    <row r="79" spans="1:11" x14ac:dyDescent="0.2">
      <c r="A79">
        <v>77</v>
      </c>
      <c r="B79" s="38" t="s">
        <v>71</v>
      </c>
      <c r="C79" s="28"/>
      <c r="D79" s="41" t="s">
        <v>138</v>
      </c>
      <c r="E79" s="25" t="s">
        <v>54</v>
      </c>
      <c r="F79" s="26" t="s">
        <v>56</v>
      </c>
      <c r="G79" s="25" t="s">
        <v>140</v>
      </c>
      <c r="H79" s="28" t="s">
        <v>401</v>
      </c>
      <c r="I79" s="28" t="s">
        <v>402</v>
      </c>
      <c r="J79" s="28" t="s">
        <v>403</v>
      </c>
      <c r="K79" s="28"/>
    </row>
    <row r="80" spans="1:11" x14ac:dyDescent="0.2">
      <c r="A80">
        <v>78</v>
      </c>
      <c r="B80" s="38" t="s">
        <v>72</v>
      </c>
      <c r="C80" s="28"/>
      <c r="D80" s="41" t="s">
        <v>138</v>
      </c>
      <c r="E80" s="25" t="s">
        <v>54</v>
      </c>
      <c r="F80" s="26" t="s">
        <v>56</v>
      </c>
      <c r="G80" s="25" t="s">
        <v>140</v>
      </c>
      <c r="H80" s="28" t="s">
        <v>404</v>
      </c>
      <c r="I80" s="28" t="s">
        <v>405</v>
      </c>
      <c r="J80" s="28" t="s">
        <v>406</v>
      </c>
      <c r="K80" s="28"/>
    </row>
    <row r="81" spans="1:11" x14ac:dyDescent="0.2">
      <c r="A81">
        <v>79</v>
      </c>
      <c r="B81" s="38" t="s">
        <v>73</v>
      </c>
      <c r="C81" s="28"/>
      <c r="D81" s="28" t="s">
        <v>138</v>
      </c>
      <c r="E81" s="25" t="s">
        <v>54</v>
      </c>
      <c r="F81" s="26" t="s">
        <v>56</v>
      </c>
      <c r="G81" s="25" t="s">
        <v>140</v>
      </c>
      <c r="H81" s="28" t="s">
        <v>407</v>
      </c>
      <c r="I81" s="28" t="s">
        <v>408</v>
      </c>
      <c r="J81" s="28"/>
      <c r="K81" s="28"/>
    </row>
    <row r="82" spans="1:11" x14ac:dyDescent="0.2">
      <c r="A82">
        <v>80</v>
      </c>
      <c r="B82" s="38" t="s">
        <v>74</v>
      </c>
      <c r="C82" s="28"/>
      <c r="D82" s="41" t="s">
        <v>138</v>
      </c>
      <c r="E82" s="25" t="s">
        <v>54</v>
      </c>
      <c r="F82" s="26" t="s">
        <v>56</v>
      </c>
      <c r="G82" s="25" t="s">
        <v>140</v>
      </c>
      <c r="H82" s="28" t="s">
        <v>409</v>
      </c>
      <c r="I82" s="28">
        <v>11638767</v>
      </c>
      <c r="J82" s="28"/>
      <c r="K82" s="28"/>
    </row>
    <row r="83" spans="1:11" x14ac:dyDescent="0.2">
      <c r="A83">
        <v>81</v>
      </c>
      <c r="B83" s="38" t="s">
        <v>75</v>
      </c>
      <c r="C83" s="28"/>
      <c r="D83" s="41" t="s">
        <v>138</v>
      </c>
      <c r="E83" s="25" t="s">
        <v>54</v>
      </c>
      <c r="F83" s="26" t="s">
        <v>56</v>
      </c>
      <c r="G83" s="25" t="s">
        <v>140</v>
      </c>
      <c r="H83" s="28" t="s">
        <v>410</v>
      </c>
      <c r="I83" s="39" t="s">
        <v>142</v>
      </c>
      <c r="J83" s="28"/>
      <c r="K83" s="28"/>
    </row>
    <row r="84" spans="1:11" x14ac:dyDescent="0.2">
      <c r="A84">
        <v>82</v>
      </c>
      <c r="B84" s="38" t="s">
        <v>411</v>
      </c>
      <c r="C84" s="28"/>
      <c r="D84" s="41" t="s">
        <v>138</v>
      </c>
      <c r="E84" s="25" t="s">
        <v>54</v>
      </c>
      <c r="F84" s="26" t="s">
        <v>139</v>
      </c>
      <c r="G84" s="25" t="s">
        <v>140</v>
      </c>
      <c r="H84" s="28" t="s">
        <v>412</v>
      </c>
      <c r="I84" s="28" t="s">
        <v>413</v>
      </c>
      <c r="J84" s="28" t="s">
        <v>414</v>
      </c>
      <c r="K84" s="28"/>
    </row>
    <row r="85" spans="1:11" x14ac:dyDescent="0.2">
      <c r="A85">
        <v>83</v>
      </c>
      <c r="B85" s="38" t="s">
        <v>415</v>
      </c>
      <c r="C85" s="28"/>
      <c r="D85" s="28" t="s">
        <v>138</v>
      </c>
      <c r="E85" s="25" t="s">
        <v>54</v>
      </c>
      <c r="F85" s="26" t="s">
        <v>139</v>
      </c>
      <c r="G85" s="25" t="s">
        <v>140</v>
      </c>
      <c r="H85" s="28" t="s">
        <v>416</v>
      </c>
      <c r="I85" s="39" t="s">
        <v>142</v>
      </c>
      <c r="J85" s="28"/>
      <c r="K85" s="28"/>
    </row>
    <row r="86" spans="1:11" x14ac:dyDescent="0.2">
      <c r="A86">
        <v>84</v>
      </c>
      <c r="B86" s="38" t="s">
        <v>93</v>
      </c>
      <c r="C86" s="28"/>
      <c r="D86" s="28" t="s">
        <v>138</v>
      </c>
      <c r="E86" s="25" t="s">
        <v>54</v>
      </c>
      <c r="F86" s="26" t="s">
        <v>139</v>
      </c>
      <c r="G86" s="25" t="s">
        <v>140</v>
      </c>
      <c r="H86" s="28" t="s">
        <v>417</v>
      </c>
      <c r="I86" s="39" t="s">
        <v>142</v>
      </c>
      <c r="J86" s="28"/>
      <c r="K86" s="28"/>
    </row>
    <row r="87" spans="1:11" x14ac:dyDescent="0.2">
      <c r="A87">
        <v>85</v>
      </c>
      <c r="B87" s="38" t="s">
        <v>418</v>
      </c>
      <c r="C87" s="28"/>
      <c r="D87" s="28" t="s">
        <v>138</v>
      </c>
      <c r="E87" s="25" t="s">
        <v>54</v>
      </c>
      <c r="F87" s="26" t="s">
        <v>139</v>
      </c>
      <c r="G87" s="25" t="s">
        <v>140</v>
      </c>
      <c r="H87" s="28" t="s">
        <v>419</v>
      </c>
      <c r="I87" s="39" t="s">
        <v>142</v>
      </c>
      <c r="J87" s="28"/>
      <c r="K87" s="28"/>
    </row>
    <row r="88" spans="1:11" x14ac:dyDescent="0.2">
      <c r="A88">
        <v>86</v>
      </c>
      <c r="B88" s="38" t="s">
        <v>94</v>
      </c>
      <c r="C88" s="28"/>
      <c r="D88" s="28" t="s">
        <v>138</v>
      </c>
      <c r="E88" s="25" t="s">
        <v>54</v>
      </c>
      <c r="F88" s="26" t="s">
        <v>139</v>
      </c>
      <c r="G88" s="25" t="s">
        <v>140</v>
      </c>
      <c r="H88" s="28" t="s">
        <v>420</v>
      </c>
      <c r="I88" s="39" t="s">
        <v>142</v>
      </c>
      <c r="J88" s="28"/>
      <c r="K88" s="28"/>
    </row>
    <row r="89" spans="1:11" x14ac:dyDescent="0.2">
      <c r="A89">
        <v>87</v>
      </c>
      <c r="B89" s="38" t="s">
        <v>421</v>
      </c>
      <c r="C89" s="28"/>
      <c r="D89" s="41" t="s">
        <v>138</v>
      </c>
      <c r="E89" s="25" t="s">
        <v>54</v>
      </c>
      <c r="F89" s="26" t="s">
        <v>25</v>
      </c>
      <c r="G89" s="25" t="s">
        <v>140</v>
      </c>
      <c r="H89" s="28" t="s">
        <v>422</v>
      </c>
      <c r="I89" s="28" t="s">
        <v>423</v>
      </c>
      <c r="J89" s="28" t="s">
        <v>424</v>
      </c>
      <c r="K89" s="28"/>
    </row>
    <row r="90" spans="1:11" x14ac:dyDescent="0.2">
      <c r="A90">
        <v>88</v>
      </c>
      <c r="B90" s="38" t="s">
        <v>425</v>
      </c>
      <c r="C90" s="28"/>
      <c r="D90" s="46" t="s">
        <v>138</v>
      </c>
      <c r="E90" s="25" t="s">
        <v>54</v>
      </c>
      <c r="F90" s="26" t="s">
        <v>25</v>
      </c>
      <c r="G90" s="25" t="s">
        <v>140</v>
      </c>
      <c r="H90" s="28" t="s">
        <v>426</v>
      </c>
      <c r="I90" s="28">
        <v>11566378</v>
      </c>
      <c r="J90" s="28" t="s">
        <v>427</v>
      </c>
      <c r="K90" s="28" t="s">
        <v>428</v>
      </c>
    </row>
    <row r="91" spans="1:11" x14ac:dyDescent="0.2">
      <c r="A91">
        <v>89</v>
      </c>
      <c r="B91" s="38" t="s">
        <v>429</v>
      </c>
      <c r="C91" s="28"/>
      <c r="D91" s="46" t="s">
        <v>138</v>
      </c>
      <c r="E91" s="25" t="s">
        <v>54</v>
      </c>
      <c r="F91" s="26" t="s">
        <v>25</v>
      </c>
      <c r="G91" s="25" t="s">
        <v>140</v>
      </c>
      <c r="H91" s="28" t="s">
        <v>430</v>
      </c>
      <c r="I91" s="28">
        <v>16061142</v>
      </c>
      <c r="J91" s="28"/>
      <c r="K91" s="28"/>
    </row>
    <row r="92" spans="1:11" x14ac:dyDescent="0.2">
      <c r="A92">
        <v>90</v>
      </c>
      <c r="B92" s="38" t="s">
        <v>431</v>
      </c>
      <c r="C92" s="28"/>
      <c r="D92" s="46" t="s">
        <v>138</v>
      </c>
      <c r="E92" s="25" t="s">
        <v>54</v>
      </c>
      <c r="F92" s="26" t="s">
        <v>25</v>
      </c>
      <c r="G92" s="25" t="s">
        <v>140</v>
      </c>
      <c r="H92" s="28" t="s">
        <v>432</v>
      </c>
      <c r="I92" s="28">
        <v>53394255</v>
      </c>
      <c r="J92" s="28" t="s">
        <v>433</v>
      </c>
      <c r="K92" s="28" t="s">
        <v>428</v>
      </c>
    </row>
    <row r="93" spans="1:11" x14ac:dyDescent="0.2">
      <c r="A93">
        <v>91</v>
      </c>
      <c r="B93" s="45" t="s">
        <v>434</v>
      </c>
      <c r="C93" s="28"/>
      <c r="D93" s="41" t="s">
        <v>391</v>
      </c>
      <c r="E93" s="25" t="s">
        <v>54</v>
      </c>
      <c r="F93" s="26" t="s">
        <v>47</v>
      </c>
      <c r="G93" s="25" t="s">
        <v>186</v>
      </c>
      <c r="H93" s="28" t="s">
        <v>435</v>
      </c>
      <c r="I93" s="28" t="s">
        <v>142</v>
      </c>
      <c r="J93" s="28"/>
      <c r="K93" s="28"/>
    </row>
    <row r="94" spans="1:11" x14ac:dyDescent="0.2">
      <c r="A94" s="47">
        <v>92</v>
      </c>
      <c r="B94" s="48" t="s">
        <v>55</v>
      </c>
      <c r="C94" s="35"/>
      <c r="D94" s="49" t="s">
        <v>391</v>
      </c>
      <c r="E94" s="32" t="s">
        <v>54</v>
      </c>
      <c r="F94" s="33" t="s">
        <v>47</v>
      </c>
      <c r="G94" s="32" t="s">
        <v>186</v>
      </c>
      <c r="H94" s="35" t="s">
        <v>436</v>
      </c>
      <c r="I94" s="35" t="s">
        <v>142</v>
      </c>
      <c r="J94" s="35"/>
      <c r="K94" s="35"/>
    </row>
    <row r="95" spans="1:11" x14ac:dyDescent="0.2">
      <c r="A95">
        <v>93</v>
      </c>
      <c r="B95" s="45" t="s">
        <v>437</v>
      </c>
      <c r="C95" s="28" t="s">
        <v>175</v>
      </c>
      <c r="D95" s="46"/>
      <c r="E95" s="25"/>
      <c r="F95" s="26" t="s">
        <v>95</v>
      </c>
      <c r="G95" s="25"/>
      <c r="H95" s="28" t="s">
        <v>438</v>
      </c>
      <c r="I95" s="28">
        <v>5280450</v>
      </c>
      <c r="J95" s="28" t="s">
        <v>439</v>
      </c>
      <c r="K95" s="28"/>
    </row>
    <row r="96" spans="1:11" x14ac:dyDescent="0.2">
      <c r="A96">
        <v>94</v>
      </c>
      <c r="B96" s="45" t="s">
        <v>440</v>
      </c>
      <c r="C96" s="28" t="s">
        <v>175</v>
      </c>
      <c r="D96" s="46"/>
      <c r="E96" s="25"/>
      <c r="F96" s="26" t="s">
        <v>95</v>
      </c>
      <c r="G96" s="25"/>
      <c r="H96" s="28" t="s">
        <v>441</v>
      </c>
      <c r="I96" s="28">
        <v>5280934</v>
      </c>
      <c r="J96" s="28" t="s">
        <v>442</v>
      </c>
      <c r="K96" s="28"/>
    </row>
    <row r="97" spans="1:11" x14ac:dyDescent="0.2">
      <c r="A97">
        <v>95</v>
      </c>
      <c r="B97" s="45" t="s">
        <v>443</v>
      </c>
      <c r="C97" s="28" t="s">
        <v>175</v>
      </c>
      <c r="D97" s="46"/>
      <c r="E97" s="25"/>
      <c r="F97" s="26" t="s">
        <v>444</v>
      </c>
      <c r="G97" s="25"/>
      <c r="H97" s="28" t="s">
        <v>445</v>
      </c>
      <c r="I97" s="28">
        <v>444899</v>
      </c>
      <c r="J97" s="28" t="s">
        <v>446</v>
      </c>
      <c r="K97" s="28"/>
    </row>
    <row r="98" spans="1:11" x14ac:dyDescent="0.2">
      <c r="A98">
        <v>96</v>
      </c>
      <c r="B98" s="45" t="s">
        <v>447</v>
      </c>
      <c r="C98" s="28" t="s">
        <v>175</v>
      </c>
      <c r="D98" s="46"/>
      <c r="E98" s="25"/>
      <c r="F98" s="26" t="s">
        <v>444</v>
      </c>
      <c r="G98" s="25"/>
      <c r="H98" s="28" t="s">
        <v>448</v>
      </c>
      <c r="I98" s="28">
        <v>446284</v>
      </c>
      <c r="J98" s="28" t="s">
        <v>449</v>
      </c>
      <c r="K98" s="28"/>
    </row>
    <row r="99" spans="1:11" x14ac:dyDescent="0.2">
      <c r="A99" s="47">
        <v>97</v>
      </c>
      <c r="B99" s="48" t="s">
        <v>450</v>
      </c>
      <c r="C99" s="35" t="s">
        <v>175</v>
      </c>
      <c r="D99" s="49"/>
      <c r="E99" s="32"/>
      <c r="F99" s="33" t="s">
        <v>444</v>
      </c>
      <c r="G99" s="32"/>
      <c r="H99" s="35" t="s">
        <v>451</v>
      </c>
      <c r="I99" s="35">
        <v>445580</v>
      </c>
      <c r="J99" s="35" t="s">
        <v>452</v>
      </c>
      <c r="K99" s="35"/>
    </row>
  </sheetData>
  <autoFilter ref="A2:K99" xr:uid="{3A02D4FE-268E-402B-BF59-2B4DAC18AC4A}">
    <sortState xmlns:xlrd2="http://schemas.microsoft.com/office/spreadsheetml/2017/richdata2" ref="A3:K99">
      <sortCondition ref="A2:A99"/>
    </sortState>
  </autoFilter>
  <conditionalFormatting sqref="B70 J70 B81 J81 B90:B91 J91 J93">
    <cfRule type="cellIs" dxfId="3" priority="1" stopIfTrue="1" operator="equal">
      <formula>"S/N &lt; 3"</formula>
    </cfRule>
    <cfRule type="cellIs" dxfId="2" priority="2" stopIfTrue="1" operator="equal">
      <formula>"&lt; LOD"</formula>
    </cfRule>
    <cfRule type="cellIs" dxfId="1" priority="3" stopIfTrue="1" operator="equal">
      <formula>"&lt; LOQ"</formula>
    </cfRule>
    <cfRule type="cellIs" dxfId="0" priority="4" operator="equal">
      <formula>"&gt; ULOQ"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workbookViewId="0">
      <selection activeCell="M2" sqref="M2"/>
    </sheetView>
  </sheetViews>
  <sheetFormatPr baseColWidth="10" defaultColWidth="8.83203125" defaultRowHeight="15" x14ac:dyDescent="0.2"/>
  <cols>
    <col min="2" max="2" width="16.1640625" bestFit="1" customWidth="1"/>
    <col min="3" max="3" width="13.1640625" bestFit="1" customWidth="1"/>
    <col min="4" max="4" width="10.5" bestFit="1" customWidth="1"/>
    <col min="5" max="5" width="6.83203125" bestFit="1" customWidth="1"/>
    <col min="6" max="6" width="21.83203125" bestFit="1" customWidth="1"/>
    <col min="7" max="12" width="10.83203125" customWidth="1"/>
  </cols>
  <sheetData>
    <row r="1" spans="1:12" x14ac:dyDescent="0.2">
      <c r="A1" s="56"/>
      <c r="B1" s="56"/>
      <c r="C1" s="56"/>
      <c r="D1" s="56"/>
      <c r="E1" s="56"/>
      <c r="F1" s="56"/>
      <c r="G1" s="56" t="s">
        <v>125</v>
      </c>
      <c r="H1" s="56"/>
      <c r="I1" s="56"/>
      <c r="J1" s="56" t="s">
        <v>126</v>
      </c>
      <c r="K1" s="56"/>
      <c r="L1" s="56"/>
    </row>
    <row r="2" spans="1:12" s="5" customFormat="1" x14ac:dyDescent="0.2">
      <c r="A2" s="5" t="s">
        <v>124</v>
      </c>
      <c r="B2" s="1" t="s">
        <v>0</v>
      </c>
      <c r="C2" s="1" t="s">
        <v>1</v>
      </c>
      <c r="D2" s="1" t="s">
        <v>2</v>
      </c>
      <c r="E2" s="2" t="s">
        <v>3</v>
      </c>
      <c r="F2" s="6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1:12" x14ac:dyDescent="0.2">
      <c r="A3" s="11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9" t="s">
        <v>15</v>
      </c>
      <c r="G3" s="3">
        <v>6.3199999999999997E-4</v>
      </c>
      <c r="H3" s="3">
        <v>6.3500000000000004E-4</v>
      </c>
      <c r="I3" s="3">
        <v>7.0999999999999991E-4</v>
      </c>
      <c r="J3" s="3">
        <v>5.4500000000000002E-4</v>
      </c>
      <c r="K3" s="3">
        <v>1.1899999999999999E-3</v>
      </c>
      <c r="L3" s="3">
        <v>9.6099999999999994E-4</v>
      </c>
    </row>
    <row r="4" spans="1:12" x14ac:dyDescent="0.2">
      <c r="A4" s="11">
        <v>2</v>
      </c>
      <c r="B4" s="7" t="s">
        <v>11</v>
      </c>
      <c r="C4" s="7" t="s">
        <v>12</v>
      </c>
      <c r="D4" s="7" t="s">
        <v>13</v>
      </c>
      <c r="E4" s="8" t="s">
        <v>14</v>
      </c>
      <c r="F4" s="9" t="s">
        <v>16</v>
      </c>
      <c r="G4" s="3">
        <v>0.17799999999999999</v>
      </c>
      <c r="H4" s="3">
        <v>0.11799999999999999</v>
      </c>
      <c r="I4" s="3">
        <v>0.156</v>
      </c>
      <c r="J4" s="3">
        <v>0.13600000000000001</v>
      </c>
      <c r="K4" s="3">
        <v>0.33400000000000002</v>
      </c>
      <c r="L4" s="3">
        <v>0.75</v>
      </c>
    </row>
    <row r="5" spans="1:12" x14ac:dyDescent="0.2">
      <c r="A5" s="11">
        <v>3</v>
      </c>
      <c r="B5" s="7" t="s">
        <v>11</v>
      </c>
      <c r="C5" s="7" t="s">
        <v>12</v>
      </c>
      <c r="D5" s="7" t="s">
        <v>13</v>
      </c>
      <c r="E5" s="8" t="s">
        <v>14</v>
      </c>
      <c r="F5" s="9" t="s">
        <v>17</v>
      </c>
      <c r="G5" s="3">
        <v>4.62E-3</v>
      </c>
      <c r="H5" s="3">
        <v>3.0600000000000002E-3</v>
      </c>
      <c r="I5" s="3">
        <v>5.8700000000000002E-3</v>
      </c>
      <c r="J5" s="3">
        <v>2.0299999999999997E-3</v>
      </c>
      <c r="K5" s="3">
        <v>2.2000000000000001E-3</v>
      </c>
      <c r="L5" s="3">
        <v>2.9500000000000004E-3</v>
      </c>
    </row>
    <row r="6" spans="1:12" x14ac:dyDescent="0.2">
      <c r="A6" s="11">
        <v>4</v>
      </c>
      <c r="B6" s="7" t="s">
        <v>18</v>
      </c>
      <c r="C6" s="7" t="s">
        <v>19</v>
      </c>
      <c r="D6" s="7" t="s">
        <v>20</v>
      </c>
      <c r="E6" s="8" t="s">
        <v>14</v>
      </c>
      <c r="F6" s="9" t="s">
        <v>21</v>
      </c>
      <c r="G6" s="3">
        <v>72</v>
      </c>
      <c r="H6" s="3">
        <v>59.6</v>
      </c>
      <c r="I6" s="3">
        <v>71.5</v>
      </c>
      <c r="J6" s="3">
        <v>48.7</v>
      </c>
      <c r="K6" s="3">
        <v>83.2</v>
      </c>
      <c r="L6" s="3">
        <v>82.5</v>
      </c>
    </row>
    <row r="7" spans="1:12" x14ac:dyDescent="0.2">
      <c r="A7" s="11">
        <v>5</v>
      </c>
      <c r="B7" s="7" t="s">
        <v>18</v>
      </c>
      <c r="C7" s="7" t="s">
        <v>22</v>
      </c>
      <c r="D7" s="7" t="s">
        <v>23</v>
      </c>
      <c r="E7" s="8" t="s">
        <v>14</v>
      </c>
      <c r="F7" s="9" t="s">
        <v>24</v>
      </c>
      <c r="G7" s="3">
        <v>5.0800000000000003E-3</v>
      </c>
      <c r="H7" s="3">
        <v>5.3499999999999997E-3</v>
      </c>
      <c r="I7" s="3">
        <v>6.0199999999999993E-3</v>
      </c>
      <c r="J7" s="3">
        <v>9.6099999999999988E-3</v>
      </c>
      <c r="K7" s="3">
        <v>1.3599999999999999E-2</v>
      </c>
      <c r="L7" s="3">
        <v>1.5800000000000002E-2</v>
      </c>
    </row>
    <row r="8" spans="1:12" x14ac:dyDescent="0.2">
      <c r="A8" s="11">
        <v>6</v>
      </c>
      <c r="B8" s="7" t="s">
        <v>25</v>
      </c>
      <c r="C8" s="7" t="s">
        <v>22</v>
      </c>
      <c r="D8" s="7" t="s">
        <v>20</v>
      </c>
      <c r="E8" s="8" t="s">
        <v>14</v>
      </c>
      <c r="F8" s="9" t="s">
        <v>26</v>
      </c>
      <c r="G8" s="3">
        <v>74.8</v>
      </c>
      <c r="H8" s="3">
        <v>74.2</v>
      </c>
      <c r="I8" s="3">
        <v>78.5</v>
      </c>
      <c r="J8" s="3">
        <v>70.2</v>
      </c>
      <c r="K8" s="3">
        <v>93.4</v>
      </c>
      <c r="L8" s="3">
        <v>87.8</v>
      </c>
    </row>
    <row r="9" spans="1:12" x14ac:dyDescent="0.2">
      <c r="A9" s="11">
        <v>7</v>
      </c>
      <c r="B9" s="7" t="s">
        <v>25</v>
      </c>
      <c r="C9" s="7" t="s">
        <v>22</v>
      </c>
      <c r="D9" s="7" t="s">
        <v>20</v>
      </c>
      <c r="E9" s="8" t="s">
        <v>14</v>
      </c>
      <c r="F9" s="10" t="s">
        <v>27</v>
      </c>
      <c r="G9" s="3">
        <v>45.5</v>
      </c>
      <c r="H9" s="3">
        <v>45.3</v>
      </c>
      <c r="I9" s="3">
        <v>45.8</v>
      </c>
      <c r="J9" s="3">
        <v>37.9</v>
      </c>
      <c r="K9" s="3">
        <v>50.2</v>
      </c>
      <c r="L9" s="3">
        <v>54</v>
      </c>
    </row>
    <row r="10" spans="1:12" x14ac:dyDescent="0.2">
      <c r="A10" s="11">
        <v>8</v>
      </c>
      <c r="B10" s="7" t="s">
        <v>25</v>
      </c>
      <c r="C10" s="7" t="s">
        <v>28</v>
      </c>
      <c r="D10" s="7" t="s">
        <v>20</v>
      </c>
      <c r="E10" s="8" t="s">
        <v>14</v>
      </c>
      <c r="F10" s="9" t="s">
        <v>29</v>
      </c>
      <c r="G10" s="3">
        <v>15.6</v>
      </c>
      <c r="H10" s="3">
        <v>9.92</v>
      </c>
      <c r="I10" s="3">
        <v>12.8</v>
      </c>
      <c r="J10" s="3">
        <v>27.2</v>
      </c>
      <c r="K10" s="3">
        <v>44.6</v>
      </c>
      <c r="L10" s="3">
        <v>41.8</v>
      </c>
    </row>
    <row r="11" spans="1:12" x14ac:dyDescent="0.2">
      <c r="A11" s="11">
        <v>9</v>
      </c>
      <c r="B11" s="7" t="s">
        <v>25</v>
      </c>
      <c r="C11" s="7" t="s">
        <v>28</v>
      </c>
      <c r="D11" s="7" t="s">
        <v>20</v>
      </c>
      <c r="E11" s="8" t="s">
        <v>14</v>
      </c>
      <c r="F11" s="9" t="s">
        <v>30</v>
      </c>
      <c r="G11" s="3">
        <v>8.8800000000000008</v>
      </c>
      <c r="H11" s="3">
        <v>6.95</v>
      </c>
      <c r="I11" s="3">
        <v>7.27</v>
      </c>
      <c r="J11" s="3">
        <v>23.9</v>
      </c>
      <c r="K11" s="3">
        <v>28.9</v>
      </c>
      <c r="L11" s="3">
        <v>38</v>
      </c>
    </row>
    <row r="12" spans="1:12" x14ac:dyDescent="0.2">
      <c r="A12" s="11">
        <v>10</v>
      </c>
      <c r="B12" s="7" t="s">
        <v>31</v>
      </c>
      <c r="C12" s="7" t="s">
        <v>22</v>
      </c>
      <c r="D12" s="7" t="s">
        <v>20</v>
      </c>
      <c r="E12" s="8" t="s">
        <v>32</v>
      </c>
      <c r="F12" s="9" t="s">
        <v>33</v>
      </c>
      <c r="G12" s="3">
        <v>15.917070723959203</v>
      </c>
      <c r="H12" s="3">
        <v>23.240260825948837</v>
      </c>
      <c r="I12" s="3">
        <v>21.066711252298948</v>
      </c>
      <c r="J12" s="3">
        <v>12.422671794014379</v>
      </c>
      <c r="K12" s="3">
        <v>12.974418993479354</v>
      </c>
      <c r="L12" s="3">
        <v>14.378866410299281</v>
      </c>
    </row>
    <row r="13" spans="1:12" x14ac:dyDescent="0.2">
      <c r="A13" s="11">
        <v>11</v>
      </c>
      <c r="B13" s="7" t="s">
        <v>25</v>
      </c>
      <c r="C13" s="7" t="s">
        <v>22</v>
      </c>
      <c r="D13" s="7" t="s">
        <v>34</v>
      </c>
      <c r="E13" s="8" t="s">
        <v>14</v>
      </c>
      <c r="F13" s="9" t="s">
        <v>35</v>
      </c>
      <c r="G13" s="3">
        <v>33.4</v>
      </c>
      <c r="H13" s="3">
        <v>28.7</v>
      </c>
      <c r="I13" s="3">
        <v>33.299999999999997</v>
      </c>
      <c r="J13" s="3">
        <v>26</v>
      </c>
      <c r="K13" s="3">
        <v>38.9</v>
      </c>
      <c r="L13" s="3">
        <v>30.7</v>
      </c>
    </row>
    <row r="14" spans="1:12" x14ac:dyDescent="0.2">
      <c r="A14" s="11">
        <v>12</v>
      </c>
      <c r="B14" s="7" t="s">
        <v>25</v>
      </c>
      <c r="C14" s="7" t="s">
        <v>22</v>
      </c>
      <c r="D14" s="7" t="s">
        <v>34</v>
      </c>
      <c r="E14" s="8" t="s">
        <v>14</v>
      </c>
      <c r="F14" s="9" t="s">
        <v>36</v>
      </c>
      <c r="G14" s="3">
        <v>34.1</v>
      </c>
      <c r="H14" s="3">
        <v>28.3</v>
      </c>
      <c r="I14" s="3">
        <v>34.299999999999997</v>
      </c>
      <c r="J14" s="3">
        <v>24.1</v>
      </c>
      <c r="K14" s="3">
        <v>36.299999999999997</v>
      </c>
      <c r="L14" s="3">
        <v>27.7</v>
      </c>
    </row>
    <row r="15" spans="1:12" x14ac:dyDescent="0.2">
      <c r="A15" s="11">
        <v>13</v>
      </c>
      <c r="B15" s="7" t="s">
        <v>25</v>
      </c>
      <c r="C15" s="7" t="s">
        <v>22</v>
      </c>
      <c r="D15" s="7" t="s">
        <v>13</v>
      </c>
      <c r="E15" s="8" t="s">
        <v>14</v>
      </c>
      <c r="F15" s="9" t="s">
        <v>37</v>
      </c>
      <c r="G15" s="3">
        <v>3.5099999999999997E-3</v>
      </c>
      <c r="H15" s="3">
        <v>1.9199999999999998E-3</v>
      </c>
      <c r="I15" s="3">
        <v>4.2399999999999998E-3</v>
      </c>
      <c r="J15" s="3">
        <v>2.7299999999999998E-3</v>
      </c>
      <c r="K15" s="3">
        <v>4.2399999999999998E-3</v>
      </c>
      <c r="L15" s="3">
        <v>4.7400000000000003E-3</v>
      </c>
    </row>
    <row r="16" spans="1:12" x14ac:dyDescent="0.2">
      <c r="A16" s="11">
        <v>14</v>
      </c>
      <c r="B16" s="7" t="s">
        <v>25</v>
      </c>
      <c r="C16" s="7" t="s">
        <v>12</v>
      </c>
      <c r="D16" s="7" t="s">
        <v>13</v>
      </c>
      <c r="E16" s="8" t="s">
        <v>14</v>
      </c>
      <c r="F16" s="9" t="s">
        <v>38</v>
      </c>
      <c r="G16" s="3">
        <v>7.1599999999999995E-4</v>
      </c>
      <c r="H16" s="3">
        <v>8.4599999999999996E-4</v>
      </c>
      <c r="I16" s="3">
        <v>1.4299999999999998E-3</v>
      </c>
      <c r="J16" s="3">
        <v>9.3999999999999997E-4</v>
      </c>
      <c r="K16" s="3">
        <v>2.31E-3</v>
      </c>
      <c r="L16" s="3">
        <v>1.4599999999999999E-3</v>
      </c>
    </row>
    <row r="17" spans="1:12" x14ac:dyDescent="0.2">
      <c r="A17" s="11">
        <v>15</v>
      </c>
      <c r="B17" s="7" t="s">
        <v>25</v>
      </c>
      <c r="C17" s="7" t="s">
        <v>22</v>
      </c>
      <c r="D17" s="7" t="s">
        <v>13</v>
      </c>
      <c r="E17" s="8" t="s">
        <v>14</v>
      </c>
      <c r="F17" s="9" t="s">
        <v>39</v>
      </c>
      <c r="G17" s="3">
        <v>5.4300000000000008E-4</v>
      </c>
      <c r="H17" s="3">
        <v>4.7899999999999999E-4</v>
      </c>
      <c r="I17" s="3">
        <v>9.2200000000000008E-4</v>
      </c>
      <c r="J17" s="3">
        <v>5.9599999999999996E-4</v>
      </c>
      <c r="K17" s="3">
        <v>1.32E-3</v>
      </c>
      <c r="L17" s="3">
        <v>9.3100000000000008E-4</v>
      </c>
    </row>
    <row r="18" spans="1:12" x14ac:dyDescent="0.2">
      <c r="A18" s="11">
        <v>16</v>
      </c>
      <c r="B18" s="7" t="s">
        <v>25</v>
      </c>
      <c r="C18" s="7" t="s">
        <v>22</v>
      </c>
      <c r="D18" s="7" t="s">
        <v>13</v>
      </c>
      <c r="E18" s="8" t="s">
        <v>14</v>
      </c>
      <c r="F18" s="9" t="s">
        <v>40</v>
      </c>
      <c r="G18" s="3">
        <v>3.3E-4</v>
      </c>
      <c r="H18" s="3">
        <v>6.3699999999999998E-4</v>
      </c>
      <c r="I18" s="3">
        <v>9.0800000000000006E-4</v>
      </c>
      <c r="J18" s="3">
        <v>7.1499999999999992E-4</v>
      </c>
      <c r="K18" s="3">
        <v>2.0099999999999996E-3</v>
      </c>
      <c r="L18" s="3">
        <v>6.6500000000000001E-4</v>
      </c>
    </row>
    <row r="19" spans="1:12" x14ac:dyDescent="0.2">
      <c r="A19" s="11">
        <v>17</v>
      </c>
      <c r="B19" s="7" t="s">
        <v>25</v>
      </c>
      <c r="C19" s="7" t="s">
        <v>19</v>
      </c>
      <c r="D19" s="7" t="s">
        <v>13</v>
      </c>
      <c r="E19" s="8" t="s">
        <v>14</v>
      </c>
      <c r="F19" s="9" t="s">
        <v>41</v>
      </c>
      <c r="G19" s="3">
        <v>6.2699999999999995E-4</v>
      </c>
      <c r="H19" s="3">
        <v>4.5400000000000003E-4</v>
      </c>
      <c r="I19" s="3">
        <v>9.4699999999999993E-4</v>
      </c>
      <c r="J19" s="3">
        <v>4.9899999999999999E-4</v>
      </c>
      <c r="K19" s="3">
        <v>2.3400000000000001E-3</v>
      </c>
      <c r="L19" s="3">
        <v>9.2800000000000001E-4</v>
      </c>
    </row>
    <row r="20" spans="1:12" x14ac:dyDescent="0.2">
      <c r="A20" s="11">
        <v>18</v>
      </c>
      <c r="B20" s="7" t="s">
        <v>25</v>
      </c>
      <c r="C20" s="7" t="s">
        <v>22</v>
      </c>
      <c r="D20" s="7" t="s">
        <v>13</v>
      </c>
      <c r="E20" s="8" t="s">
        <v>14</v>
      </c>
      <c r="F20" s="9" t="s">
        <v>42</v>
      </c>
      <c r="G20" s="3">
        <v>1.5E-3</v>
      </c>
      <c r="H20" s="3">
        <v>2.0400000000000001E-3</v>
      </c>
      <c r="I20" s="3">
        <v>1.41E-3</v>
      </c>
      <c r="J20" s="3">
        <v>1.5300000000000001E-3</v>
      </c>
      <c r="K20" s="3">
        <v>2.8700000000000002E-3</v>
      </c>
      <c r="L20" s="3">
        <v>1.72E-3</v>
      </c>
    </row>
    <row r="21" spans="1:12" x14ac:dyDescent="0.2">
      <c r="A21" s="11">
        <v>19</v>
      </c>
      <c r="B21" s="7" t="s">
        <v>25</v>
      </c>
      <c r="C21" s="7" t="s">
        <v>22</v>
      </c>
      <c r="D21" s="7" t="s">
        <v>23</v>
      </c>
      <c r="E21" s="8" t="s">
        <v>14</v>
      </c>
      <c r="F21" s="9" t="s">
        <v>43</v>
      </c>
      <c r="G21" s="3">
        <v>7.2399999999999993E-4</v>
      </c>
      <c r="H21" s="3">
        <v>4.2200000000000001E-4</v>
      </c>
      <c r="I21" s="3">
        <v>4.46E-4</v>
      </c>
      <c r="J21" s="3">
        <v>1.32E-3</v>
      </c>
      <c r="K21" s="3">
        <v>3.2299999999999998E-3</v>
      </c>
      <c r="L21" s="3">
        <v>1.98E-3</v>
      </c>
    </row>
    <row r="22" spans="1:12" x14ac:dyDescent="0.2">
      <c r="A22" s="11">
        <v>20</v>
      </c>
      <c r="B22" s="7" t="s">
        <v>25</v>
      </c>
      <c r="C22" s="7" t="s">
        <v>22</v>
      </c>
      <c r="D22" s="7" t="s">
        <v>23</v>
      </c>
      <c r="E22" s="8" t="s">
        <v>14</v>
      </c>
      <c r="F22" s="9" t="s">
        <v>44</v>
      </c>
      <c r="G22" s="3">
        <v>6.4500000000000007E-4</v>
      </c>
      <c r="H22" s="3">
        <v>2.7800000000000004E-4</v>
      </c>
      <c r="I22" s="3">
        <v>3.5999999999999997E-4</v>
      </c>
      <c r="J22" s="3">
        <v>7.7700000000000002E-4</v>
      </c>
      <c r="K22" s="3">
        <v>1.7099999999999999E-3</v>
      </c>
      <c r="L22" s="3">
        <v>1.1000000000000001E-3</v>
      </c>
    </row>
    <row r="23" spans="1:12" x14ac:dyDescent="0.2">
      <c r="A23" s="11">
        <v>21</v>
      </c>
      <c r="B23" s="7" t="s">
        <v>25</v>
      </c>
      <c r="C23" s="7" t="s">
        <v>22</v>
      </c>
      <c r="D23" s="7" t="s">
        <v>23</v>
      </c>
      <c r="E23" s="8" t="s">
        <v>14</v>
      </c>
      <c r="F23" s="9" t="s">
        <v>45</v>
      </c>
      <c r="G23" s="3">
        <v>2.7500000000000002E-4</v>
      </c>
      <c r="H23" s="3">
        <v>2.43E-4</v>
      </c>
      <c r="I23" s="3">
        <v>7.5699999999999997E-4</v>
      </c>
      <c r="J23" s="3">
        <v>9.0600000000000001E-4</v>
      </c>
      <c r="K23" s="3">
        <v>1.5400000000000001E-3</v>
      </c>
      <c r="L23" s="3">
        <v>1.15E-3</v>
      </c>
    </row>
    <row r="24" spans="1:12" x14ac:dyDescent="0.2">
      <c r="A24" s="11">
        <v>22</v>
      </c>
      <c r="B24" s="7" t="s">
        <v>25</v>
      </c>
      <c r="C24" s="7" t="s">
        <v>22</v>
      </c>
      <c r="D24" s="7" t="s">
        <v>23</v>
      </c>
      <c r="E24" s="8" t="s">
        <v>14</v>
      </c>
      <c r="F24" s="9" t="s">
        <v>46</v>
      </c>
      <c r="G24" s="3">
        <v>5.0600000000000005E-4</v>
      </c>
      <c r="H24" s="3">
        <v>8.8699999999999998E-4</v>
      </c>
      <c r="I24" s="3">
        <v>4.7299999999999995E-4</v>
      </c>
      <c r="J24" s="3">
        <v>1.1100000000000001E-3</v>
      </c>
      <c r="K24" s="3">
        <v>1.9299999999999999E-3</v>
      </c>
      <c r="L24" s="3">
        <v>1.1299999999999999E-3</v>
      </c>
    </row>
    <row r="25" spans="1:12" x14ac:dyDescent="0.2">
      <c r="A25" s="11">
        <v>23</v>
      </c>
      <c r="B25" s="7" t="s">
        <v>47</v>
      </c>
      <c r="C25" s="7" t="s">
        <v>48</v>
      </c>
      <c r="D25" s="7" t="s">
        <v>20</v>
      </c>
      <c r="E25" s="8" t="s">
        <v>14</v>
      </c>
      <c r="F25" s="9" t="s">
        <v>49</v>
      </c>
      <c r="G25" s="3">
        <v>1.36</v>
      </c>
      <c r="H25" s="3">
        <v>0.98899999999999999</v>
      </c>
      <c r="I25" s="3">
        <v>0.748</v>
      </c>
      <c r="J25" s="3">
        <v>0.53100000000000003</v>
      </c>
      <c r="K25" s="3">
        <v>0.497</v>
      </c>
      <c r="L25" s="3">
        <v>0.78900000000000003</v>
      </c>
    </row>
    <row r="26" spans="1:12" x14ac:dyDescent="0.2">
      <c r="A26" s="11">
        <v>24</v>
      </c>
      <c r="B26" s="7" t="s">
        <v>47</v>
      </c>
      <c r="C26" s="7" t="s">
        <v>48</v>
      </c>
      <c r="D26" s="7" t="s">
        <v>20</v>
      </c>
      <c r="E26" s="8" t="s">
        <v>14</v>
      </c>
      <c r="F26" s="10" t="s">
        <v>50</v>
      </c>
      <c r="G26" s="3">
        <v>33.9</v>
      </c>
      <c r="H26" s="3">
        <v>40.6</v>
      </c>
      <c r="I26" s="3">
        <v>28.7</v>
      </c>
      <c r="J26" s="3">
        <v>26.2</v>
      </c>
      <c r="K26" s="3">
        <v>26.6</v>
      </c>
      <c r="L26" s="3">
        <v>40.299999999999997</v>
      </c>
    </row>
    <row r="27" spans="1:12" x14ac:dyDescent="0.2">
      <c r="A27" s="11">
        <v>25</v>
      </c>
      <c r="B27" s="7" t="s">
        <v>47</v>
      </c>
      <c r="C27" s="7" t="s">
        <v>48</v>
      </c>
      <c r="D27" s="7" t="s">
        <v>20</v>
      </c>
      <c r="E27" s="8" t="s">
        <v>14</v>
      </c>
      <c r="F27" s="9" t="s">
        <v>51</v>
      </c>
      <c r="G27" s="3">
        <v>64.8</v>
      </c>
      <c r="H27" s="3">
        <v>44.1</v>
      </c>
      <c r="I27" s="3">
        <v>44.5</v>
      </c>
      <c r="J27" s="3">
        <v>45.3</v>
      </c>
      <c r="K27" s="3">
        <v>51.5</v>
      </c>
      <c r="L27" s="3">
        <v>57.4</v>
      </c>
    </row>
    <row r="28" spans="1:12" x14ac:dyDescent="0.2">
      <c r="A28" s="11">
        <v>26</v>
      </c>
      <c r="B28" s="7" t="s">
        <v>47</v>
      </c>
      <c r="C28" s="7" t="s">
        <v>48</v>
      </c>
      <c r="D28" s="7" t="s">
        <v>13</v>
      </c>
      <c r="E28" s="8" t="s">
        <v>14</v>
      </c>
      <c r="F28" s="9" t="s">
        <v>52</v>
      </c>
      <c r="G28" s="3">
        <v>1.8499999999999999E-5</v>
      </c>
      <c r="H28" s="3">
        <v>9.3500000000000007E-4</v>
      </c>
      <c r="I28" s="3">
        <v>0</v>
      </c>
      <c r="J28" s="3">
        <v>3.0899999999999998E-4</v>
      </c>
      <c r="K28" s="3">
        <v>7.1999999999999988E-5</v>
      </c>
      <c r="L28" s="3">
        <v>7.3399999999999995E-4</v>
      </c>
    </row>
    <row r="29" spans="1:12" x14ac:dyDescent="0.2">
      <c r="A29" s="11">
        <v>27</v>
      </c>
      <c r="B29" s="7" t="s">
        <v>47</v>
      </c>
      <c r="C29" s="7" t="s">
        <v>48</v>
      </c>
      <c r="D29" s="7" t="s">
        <v>13</v>
      </c>
      <c r="E29" s="8" t="s">
        <v>14</v>
      </c>
      <c r="F29" s="9" t="s">
        <v>53</v>
      </c>
      <c r="G29" s="3">
        <v>5.13E-4</v>
      </c>
      <c r="H29" s="3">
        <v>2.5399999999999999E-4</v>
      </c>
      <c r="I29" s="3">
        <v>5.5600000000000007E-4</v>
      </c>
      <c r="J29" s="3">
        <v>3.68E-4</v>
      </c>
      <c r="K29" s="3">
        <v>6.0700000000000001E-4</v>
      </c>
      <c r="L29" s="3">
        <v>1.6899999999999999E-3</v>
      </c>
    </row>
    <row r="30" spans="1:12" x14ac:dyDescent="0.2">
      <c r="A30" s="11">
        <v>28</v>
      </c>
      <c r="B30" s="7" t="s">
        <v>47</v>
      </c>
      <c r="C30" s="7" t="s">
        <v>48</v>
      </c>
      <c r="D30" s="7" t="s">
        <v>54</v>
      </c>
      <c r="E30" s="8" t="s">
        <v>14</v>
      </c>
      <c r="F30" s="9" t="s">
        <v>55</v>
      </c>
      <c r="G30" s="3">
        <v>0.107</v>
      </c>
      <c r="H30" s="3">
        <v>0.184</v>
      </c>
      <c r="I30" s="3">
        <v>8.2299999999999998E-2</v>
      </c>
      <c r="J30" s="3">
        <v>5.9299999999999999E-2</v>
      </c>
      <c r="K30" s="3">
        <v>0.11</v>
      </c>
      <c r="L30" s="3">
        <v>0.17799999999999999</v>
      </c>
    </row>
    <row r="31" spans="1:12" x14ac:dyDescent="0.2">
      <c r="A31" s="11">
        <v>29</v>
      </c>
      <c r="B31" s="7" t="s">
        <v>56</v>
      </c>
      <c r="C31" s="7" t="s">
        <v>57</v>
      </c>
      <c r="D31" s="7" t="s">
        <v>58</v>
      </c>
      <c r="E31" s="8" t="s">
        <v>14</v>
      </c>
      <c r="F31" s="9" t="s">
        <v>59</v>
      </c>
      <c r="G31" s="3">
        <v>11.5</v>
      </c>
      <c r="H31" s="3">
        <v>17.8</v>
      </c>
      <c r="I31" s="3">
        <v>10.7</v>
      </c>
      <c r="J31" s="3">
        <v>12.2</v>
      </c>
      <c r="K31" s="3">
        <v>17.3</v>
      </c>
      <c r="L31" s="3">
        <v>15.6</v>
      </c>
    </row>
    <row r="32" spans="1:12" x14ac:dyDescent="0.2">
      <c r="A32" s="11">
        <v>30</v>
      </c>
      <c r="B32" s="7" t="s">
        <v>56</v>
      </c>
      <c r="C32" s="7" t="s">
        <v>57</v>
      </c>
      <c r="D32" s="7" t="s">
        <v>20</v>
      </c>
      <c r="E32" s="8" t="s">
        <v>14</v>
      </c>
      <c r="F32" s="9" t="s">
        <v>60</v>
      </c>
      <c r="G32" s="3">
        <v>23.2</v>
      </c>
      <c r="H32" s="3">
        <v>31.2</v>
      </c>
      <c r="I32" s="3">
        <v>22.2</v>
      </c>
      <c r="J32" s="3">
        <v>23.1</v>
      </c>
      <c r="K32" s="3">
        <v>31.2</v>
      </c>
      <c r="L32" s="3">
        <v>26</v>
      </c>
    </row>
    <row r="33" spans="1:12" x14ac:dyDescent="0.2">
      <c r="A33" s="11">
        <v>31</v>
      </c>
      <c r="B33" s="7" t="s">
        <v>56</v>
      </c>
      <c r="C33" s="7" t="s">
        <v>57</v>
      </c>
      <c r="D33" s="7" t="s">
        <v>20</v>
      </c>
      <c r="E33" s="8" t="s">
        <v>14</v>
      </c>
      <c r="F33" s="9" t="s">
        <v>61</v>
      </c>
      <c r="G33" s="3">
        <v>26.2</v>
      </c>
      <c r="H33" s="3">
        <v>38.200000000000003</v>
      </c>
      <c r="I33" s="3">
        <v>26</v>
      </c>
      <c r="J33" s="3">
        <v>26.1</v>
      </c>
      <c r="K33" s="3">
        <v>35.200000000000003</v>
      </c>
      <c r="L33" s="3">
        <v>27.3</v>
      </c>
    </row>
    <row r="34" spans="1:12" x14ac:dyDescent="0.2">
      <c r="A34" s="11">
        <v>32</v>
      </c>
      <c r="B34" s="7" t="s">
        <v>56</v>
      </c>
      <c r="C34" s="7" t="s">
        <v>57</v>
      </c>
      <c r="D34" s="7" t="s">
        <v>34</v>
      </c>
      <c r="E34" s="8" t="s">
        <v>32</v>
      </c>
      <c r="F34" s="9" t="s">
        <v>62</v>
      </c>
      <c r="G34" s="3">
        <v>14.653465346534652</v>
      </c>
      <c r="H34" s="3">
        <v>11.485148514851485</v>
      </c>
      <c r="I34" s="3">
        <v>15.841584158415841</v>
      </c>
      <c r="J34" s="3">
        <v>17.161716171617162</v>
      </c>
      <c r="K34" s="3">
        <v>16.435643564356432</v>
      </c>
      <c r="L34" s="3">
        <v>24.422442244224424</v>
      </c>
    </row>
    <row r="35" spans="1:12" x14ac:dyDescent="0.2">
      <c r="A35" s="11">
        <v>33</v>
      </c>
      <c r="B35" s="7" t="s">
        <v>56</v>
      </c>
      <c r="C35" s="7" t="s">
        <v>57</v>
      </c>
      <c r="D35" s="7" t="s">
        <v>34</v>
      </c>
      <c r="E35" s="8" t="s">
        <v>32</v>
      </c>
      <c r="F35" s="9" t="s">
        <v>63</v>
      </c>
      <c r="G35" s="3">
        <v>13.927291346646184</v>
      </c>
      <c r="H35" s="3">
        <v>14.79774705581157</v>
      </c>
      <c r="I35" s="3">
        <v>14.90015360983103</v>
      </c>
      <c r="J35" s="3">
        <v>17.10189452124936</v>
      </c>
      <c r="K35" s="3">
        <v>21.198156682027648</v>
      </c>
      <c r="L35" s="3">
        <v>18.0747567844342</v>
      </c>
    </row>
    <row r="36" spans="1:12" x14ac:dyDescent="0.2">
      <c r="A36" s="11">
        <v>34</v>
      </c>
      <c r="B36" s="7" t="s">
        <v>56</v>
      </c>
      <c r="C36" s="7" t="s">
        <v>57</v>
      </c>
      <c r="D36" s="7" t="s">
        <v>34</v>
      </c>
      <c r="E36" s="8" t="s">
        <v>32</v>
      </c>
      <c r="F36" s="9" t="s">
        <v>64</v>
      </c>
      <c r="G36" s="3">
        <v>13.577863577863578</v>
      </c>
      <c r="H36" s="3">
        <v>18.758043758043762</v>
      </c>
      <c r="I36" s="3">
        <v>14.092664092664092</v>
      </c>
      <c r="J36" s="3">
        <v>16.924066924066924</v>
      </c>
      <c r="K36" s="3">
        <v>21.71814671814672</v>
      </c>
      <c r="L36" s="3">
        <v>14.929214929214929</v>
      </c>
    </row>
    <row r="37" spans="1:12" x14ac:dyDescent="0.2">
      <c r="A37" s="11">
        <v>35</v>
      </c>
      <c r="B37" s="7" t="s">
        <v>56</v>
      </c>
      <c r="C37" s="7" t="s">
        <v>57</v>
      </c>
      <c r="D37" s="7" t="s">
        <v>13</v>
      </c>
      <c r="E37" s="8" t="s">
        <v>14</v>
      </c>
      <c r="F37" s="9" t="s">
        <v>65</v>
      </c>
      <c r="G37" s="3">
        <v>1.1299999999999999E-3</v>
      </c>
      <c r="H37" s="3">
        <v>2.8399999999999996E-3</v>
      </c>
      <c r="I37" s="3">
        <v>1.3799999999999999E-3</v>
      </c>
      <c r="J37" s="3">
        <v>2.1900000000000001E-3</v>
      </c>
      <c r="K37" s="3">
        <v>3.8700000000000002E-3</v>
      </c>
      <c r="L37" s="3">
        <v>1.73E-3</v>
      </c>
    </row>
    <row r="38" spans="1:12" x14ac:dyDescent="0.2">
      <c r="A38" s="11">
        <v>36</v>
      </c>
      <c r="B38" s="7" t="s">
        <v>56</v>
      </c>
      <c r="C38" s="7" t="s">
        <v>57</v>
      </c>
      <c r="D38" s="7" t="s">
        <v>13</v>
      </c>
      <c r="E38" s="8" t="s">
        <v>14</v>
      </c>
      <c r="F38" s="9" t="s">
        <v>66</v>
      </c>
      <c r="G38" s="3">
        <v>3.0600000000000001E-4</v>
      </c>
      <c r="H38" s="3">
        <v>2.2000000000000001E-3</v>
      </c>
      <c r="I38" s="3">
        <v>5.04E-4</v>
      </c>
      <c r="J38" s="3">
        <v>6.8300000000000001E-4</v>
      </c>
      <c r="K38" s="3">
        <v>1.91E-3</v>
      </c>
      <c r="L38" s="3">
        <v>6.5200000000000002E-4</v>
      </c>
    </row>
    <row r="39" spans="1:12" x14ac:dyDescent="0.2">
      <c r="A39" s="11">
        <v>37</v>
      </c>
      <c r="B39" s="7" t="s">
        <v>56</v>
      </c>
      <c r="C39" s="7" t="s">
        <v>57</v>
      </c>
      <c r="D39" s="7" t="s">
        <v>23</v>
      </c>
      <c r="E39" s="8" t="s">
        <v>14</v>
      </c>
      <c r="F39" s="9" t="s">
        <v>67</v>
      </c>
      <c r="G39" s="3">
        <v>2.3599999999999997E-3</v>
      </c>
      <c r="H39" s="3">
        <v>4.9400000000000008E-3</v>
      </c>
      <c r="I39" s="3">
        <v>1.5E-3</v>
      </c>
      <c r="J39" s="3">
        <v>2.9000000000000001E-2</v>
      </c>
      <c r="K39" s="3">
        <v>4.5899999999999996E-2</v>
      </c>
      <c r="L39" s="3">
        <v>3.73E-2</v>
      </c>
    </row>
    <row r="40" spans="1:12" x14ac:dyDescent="0.2">
      <c r="A40" s="11">
        <v>38</v>
      </c>
      <c r="B40" s="7" t="s">
        <v>56</v>
      </c>
      <c r="C40" s="7" t="s">
        <v>57</v>
      </c>
      <c r="D40" s="7" t="s">
        <v>23</v>
      </c>
      <c r="E40" s="8" t="s">
        <v>14</v>
      </c>
      <c r="F40" s="9" t="s">
        <v>68</v>
      </c>
      <c r="G40" s="3">
        <v>5.5800000000000001E-4</v>
      </c>
      <c r="H40" s="3">
        <v>1.2700000000000001E-3</v>
      </c>
      <c r="I40" s="3">
        <v>3.1700000000000001E-4</v>
      </c>
      <c r="J40" s="3">
        <v>1.3500000000000001E-3</v>
      </c>
      <c r="K40" s="3">
        <v>2.6700000000000001E-3</v>
      </c>
      <c r="L40" s="3">
        <v>1.09E-3</v>
      </c>
    </row>
    <row r="41" spans="1:12" x14ac:dyDescent="0.2">
      <c r="A41" s="11">
        <v>39</v>
      </c>
      <c r="B41" s="7" t="s">
        <v>56</v>
      </c>
      <c r="C41" s="7" t="s">
        <v>57</v>
      </c>
      <c r="D41" s="7" t="s">
        <v>23</v>
      </c>
      <c r="E41" s="8" t="s">
        <v>14</v>
      </c>
      <c r="F41" s="9" t="s">
        <v>69</v>
      </c>
      <c r="G41" s="3">
        <v>4.44E-4</v>
      </c>
      <c r="H41" s="3">
        <v>9.7999999999999997E-4</v>
      </c>
      <c r="I41" s="3">
        <v>5.2800000000000004E-4</v>
      </c>
      <c r="J41" s="3">
        <v>9.2400000000000002E-4</v>
      </c>
      <c r="K41" s="3">
        <v>1.1299999999999999E-3</v>
      </c>
      <c r="L41" s="3">
        <v>4.86E-4</v>
      </c>
    </row>
    <row r="42" spans="1:12" x14ac:dyDescent="0.2">
      <c r="A42" s="11">
        <v>40</v>
      </c>
      <c r="B42" s="7" t="s">
        <v>56</v>
      </c>
      <c r="C42" s="7" t="s">
        <v>57</v>
      </c>
      <c r="D42" s="7" t="s">
        <v>23</v>
      </c>
      <c r="E42" s="8" t="s">
        <v>14</v>
      </c>
      <c r="F42" s="9" t="s">
        <v>70</v>
      </c>
      <c r="G42" s="3">
        <v>1.4199999999999998E-3</v>
      </c>
      <c r="H42" s="3">
        <v>1.2800000000000001E-3</v>
      </c>
      <c r="I42" s="3">
        <v>9.6999999999999994E-4</v>
      </c>
      <c r="J42" s="3">
        <v>7.7400000000000006E-4</v>
      </c>
      <c r="K42" s="3">
        <v>1.8799999999999999E-3</v>
      </c>
      <c r="L42" s="3">
        <v>8.7900000000000001E-4</v>
      </c>
    </row>
    <row r="43" spans="1:12" x14ac:dyDescent="0.2">
      <c r="A43" s="11">
        <v>41</v>
      </c>
      <c r="B43" s="7" t="s">
        <v>56</v>
      </c>
      <c r="C43" s="7" t="s">
        <v>57</v>
      </c>
      <c r="D43" s="7" t="s">
        <v>54</v>
      </c>
      <c r="E43" s="8" t="s">
        <v>14</v>
      </c>
      <c r="F43" s="9" t="s">
        <v>71</v>
      </c>
      <c r="G43" s="3">
        <v>2.9300000000000003E-3</v>
      </c>
      <c r="H43" s="3">
        <v>4.2599999999999999E-3</v>
      </c>
      <c r="I43" s="3">
        <v>3.1099999999999999E-3</v>
      </c>
      <c r="J43" s="3">
        <v>2.1000000000000003E-3</v>
      </c>
      <c r="K43" s="3">
        <v>4.81E-3</v>
      </c>
      <c r="L43" s="3">
        <v>3.7500000000000001E-4</v>
      </c>
    </row>
    <row r="44" spans="1:12" x14ac:dyDescent="0.2">
      <c r="A44" s="11">
        <v>42</v>
      </c>
      <c r="B44" s="7" t="s">
        <v>56</v>
      </c>
      <c r="C44" s="7" t="s">
        <v>57</v>
      </c>
      <c r="D44" s="7" t="s">
        <v>54</v>
      </c>
      <c r="E44" s="8" t="s">
        <v>14</v>
      </c>
      <c r="F44" s="9" t="s">
        <v>72</v>
      </c>
      <c r="G44" s="3">
        <v>1.0499999999999999E-4</v>
      </c>
      <c r="H44" s="3">
        <v>1.5200000000000001E-3</v>
      </c>
      <c r="I44" s="3">
        <v>6.6200000000000005E-4</v>
      </c>
      <c r="J44" s="3">
        <v>2.3400000000000002E-4</v>
      </c>
      <c r="K44" s="3">
        <v>1.15E-3</v>
      </c>
      <c r="L44" s="3">
        <v>1.3600000000000001E-6</v>
      </c>
    </row>
    <row r="45" spans="1:12" x14ac:dyDescent="0.2">
      <c r="A45" s="11">
        <v>43</v>
      </c>
      <c r="B45" s="7" t="s">
        <v>56</v>
      </c>
      <c r="C45" s="7" t="s">
        <v>57</v>
      </c>
      <c r="D45" s="7" t="s">
        <v>54</v>
      </c>
      <c r="E45" s="8" t="s">
        <v>14</v>
      </c>
      <c r="F45" s="9" t="s">
        <v>73</v>
      </c>
      <c r="G45" s="3">
        <v>1.5900000000000001E-3</v>
      </c>
      <c r="H45" s="3">
        <v>2.2699999999999999E-3</v>
      </c>
      <c r="I45" s="3">
        <v>1.1899999999999999E-3</v>
      </c>
      <c r="J45" s="3">
        <v>3.8500000000000003E-4</v>
      </c>
      <c r="K45" s="3">
        <v>1.7800000000000001E-3</v>
      </c>
      <c r="L45" s="3">
        <v>3.5799999999999997E-4</v>
      </c>
    </row>
    <row r="46" spans="1:12" x14ac:dyDescent="0.2">
      <c r="A46" s="11">
        <v>44</v>
      </c>
      <c r="B46" s="7" t="s">
        <v>56</v>
      </c>
      <c r="C46" s="7" t="s">
        <v>57</v>
      </c>
      <c r="D46" s="7" t="s">
        <v>54</v>
      </c>
      <c r="E46" s="8" t="s">
        <v>14</v>
      </c>
      <c r="F46" s="9" t="s">
        <v>74</v>
      </c>
      <c r="G46" s="3">
        <v>3.4699999999999998E-4</v>
      </c>
      <c r="H46" s="3">
        <v>2.1199999999999999E-3</v>
      </c>
      <c r="I46" s="3">
        <v>6.2600000000000004E-4</v>
      </c>
      <c r="J46" s="3">
        <v>2.8899999999999998E-4</v>
      </c>
      <c r="K46" s="3">
        <v>8.3000000000000001E-4</v>
      </c>
      <c r="L46" s="3">
        <v>6.97E-5</v>
      </c>
    </row>
    <row r="47" spans="1:12" x14ac:dyDescent="0.2">
      <c r="A47" s="11">
        <v>45</v>
      </c>
      <c r="B47" s="7" t="s">
        <v>56</v>
      </c>
      <c r="C47" s="7" t="s">
        <v>57</v>
      </c>
      <c r="D47" s="7" t="s">
        <v>54</v>
      </c>
      <c r="E47" s="8" t="s">
        <v>14</v>
      </c>
      <c r="F47" s="9" t="s">
        <v>75</v>
      </c>
      <c r="G47" s="3">
        <v>3.98E-3</v>
      </c>
      <c r="H47" s="3">
        <v>9.7100000000000016E-3</v>
      </c>
      <c r="I47" s="3">
        <v>6.4900000000000001E-3</v>
      </c>
      <c r="J47" s="3">
        <v>4.81E-3</v>
      </c>
      <c r="K47" s="3">
        <v>7.7099999999999998E-3</v>
      </c>
      <c r="L47" s="3">
        <v>3.3E-3</v>
      </c>
    </row>
    <row r="48" spans="1:12" x14ac:dyDescent="0.2">
      <c r="A48" s="11">
        <v>46</v>
      </c>
      <c r="B48" s="7" t="s">
        <v>76</v>
      </c>
      <c r="C48" s="7" t="s">
        <v>77</v>
      </c>
      <c r="D48" s="7" t="s">
        <v>58</v>
      </c>
      <c r="E48" s="8" t="s">
        <v>14</v>
      </c>
      <c r="F48" s="9" t="s">
        <v>78</v>
      </c>
      <c r="G48" s="3">
        <v>0.94599999999999995</v>
      </c>
      <c r="H48" s="3">
        <v>0.43099999999999999</v>
      </c>
      <c r="I48" s="3">
        <v>0.71399999999999997</v>
      </c>
      <c r="J48" s="3">
        <v>2.5299999999999998</v>
      </c>
      <c r="K48" s="3">
        <v>4.7</v>
      </c>
      <c r="L48" s="3">
        <v>8.0399999999999991</v>
      </c>
    </row>
    <row r="49" spans="1:12" x14ac:dyDescent="0.2">
      <c r="A49" s="11">
        <v>47</v>
      </c>
      <c r="B49" s="7" t="s">
        <v>76</v>
      </c>
      <c r="C49" s="7" t="s">
        <v>77</v>
      </c>
      <c r="D49" s="7" t="s">
        <v>20</v>
      </c>
      <c r="E49" s="8" t="s">
        <v>14</v>
      </c>
      <c r="F49" s="9" t="s">
        <v>79</v>
      </c>
      <c r="G49" s="3">
        <v>1.63</v>
      </c>
      <c r="H49" s="3">
        <v>1.24</v>
      </c>
      <c r="I49" s="3">
        <v>1.39</v>
      </c>
      <c r="J49" s="3">
        <v>2.87</v>
      </c>
      <c r="K49" s="3">
        <v>4.8099999999999996</v>
      </c>
      <c r="L49" s="3">
        <v>5.04</v>
      </c>
    </row>
    <row r="50" spans="1:12" x14ac:dyDescent="0.2">
      <c r="A50" s="11">
        <v>48</v>
      </c>
      <c r="B50" s="7" t="s">
        <v>76</v>
      </c>
      <c r="C50" s="7" t="s">
        <v>77</v>
      </c>
      <c r="D50" s="7" t="s">
        <v>20</v>
      </c>
      <c r="E50" s="8" t="s">
        <v>14</v>
      </c>
      <c r="F50" s="9" t="s">
        <v>80</v>
      </c>
      <c r="G50" s="3">
        <v>0.66500000000000004</v>
      </c>
      <c r="H50" s="3">
        <v>0.55700000000000005</v>
      </c>
      <c r="I50" s="3">
        <v>0.61399999999999999</v>
      </c>
      <c r="J50" s="3">
        <v>4.3099999999999996</v>
      </c>
      <c r="K50" s="3">
        <v>7.68</v>
      </c>
      <c r="L50" s="3">
        <v>5.36</v>
      </c>
    </row>
    <row r="51" spans="1:12" x14ac:dyDescent="0.2">
      <c r="A51" s="11">
        <v>49</v>
      </c>
      <c r="B51" s="7" t="s">
        <v>76</v>
      </c>
      <c r="C51" s="7" t="s">
        <v>77</v>
      </c>
      <c r="D51" s="7" t="s">
        <v>34</v>
      </c>
      <c r="E51" s="8" t="s">
        <v>32</v>
      </c>
      <c r="F51" s="9" t="s">
        <v>81</v>
      </c>
      <c r="G51" s="3">
        <v>5.7504873294346979</v>
      </c>
      <c r="H51" s="3">
        <v>5.8966861598440543</v>
      </c>
      <c r="I51" s="3">
        <v>5.9454191033138395</v>
      </c>
      <c r="J51" s="3">
        <v>24.756335282651072</v>
      </c>
      <c r="K51" s="3">
        <v>26.023391812865498</v>
      </c>
      <c r="L51" s="3">
        <v>31.627680311890838</v>
      </c>
    </row>
    <row r="52" spans="1:12" x14ac:dyDescent="0.2">
      <c r="A52" s="11">
        <v>50</v>
      </c>
      <c r="B52" s="7" t="s">
        <v>76</v>
      </c>
      <c r="C52" s="7" t="s">
        <v>77</v>
      </c>
      <c r="D52" s="7" t="s">
        <v>34</v>
      </c>
      <c r="E52" s="8" t="s">
        <v>32</v>
      </c>
      <c r="F52" s="9" t="s">
        <v>82</v>
      </c>
      <c r="G52" s="3">
        <v>8.9679715302491108</v>
      </c>
      <c r="H52" s="3">
        <v>8.5409252669039137</v>
      </c>
      <c r="I52" s="3">
        <v>7.8291814946619214</v>
      </c>
      <c r="J52" s="3">
        <v>22.633451957295371</v>
      </c>
      <c r="K52" s="3">
        <v>23.914590747330962</v>
      </c>
      <c r="L52" s="3">
        <v>28.113879003558718</v>
      </c>
    </row>
    <row r="53" spans="1:12" x14ac:dyDescent="0.2">
      <c r="A53" s="11">
        <v>51</v>
      </c>
      <c r="B53" s="7" t="s">
        <v>76</v>
      </c>
      <c r="C53" s="7" t="s">
        <v>77</v>
      </c>
      <c r="D53" s="7" t="s">
        <v>34</v>
      </c>
      <c r="E53" s="8" t="s">
        <v>32</v>
      </c>
      <c r="F53" s="9" t="s">
        <v>83</v>
      </c>
      <c r="G53" s="3">
        <v>5.5860277136258665</v>
      </c>
      <c r="H53" s="3">
        <v>5.9757505773672053</v>
      </c>
      <c r="I53" s="3">
        <v>5.2973441108545041</v>
      </c>
      <c r="J53" s="3">
        <v>23.816397228637413</v>
      </c>
      <c r="K53" s="3">
        <v>26.991916859122405</v>
      </c>
      <c r="L53" s="3">
        <v>32.332563510392617</v>
      </c>
    </row>
    <row r="54" spans="1:12" x14ac:dyDescent="0.2">
      <c r="A54" s="11">
        <v>52</v>
      </c>
      <c r="B54" s="7" t="s">
        <v>76</v>
      </c>
      <c r="C54" s="7" t="s">
        <v>77</v>
      </c>
      <c r="D54" s="7" t="s">
        <v>13</v>
      </c>
      <c r="E54" s="8" t="s">
        <v>14</v>
      </c>
      <c r="F54" s="9" t="s">
        <v>84</v>
      </c>
      <c r="G54" s="3">
        <v>1.07E-4</v>
      </c>
      <c r="H54" s="3">
        <v>3.18E-5</v>
      </c>
      <c r="I54" s="3">
        <v>2.7100000000000003E-4</v>
      </c>
      <c r="J54" s="3">
        <v>1.94E-4</v>
      </c>
      <c r="K54" s="3">
        <v>3.59E-4</v>
      </c>
      <c r="L54" s="3">
        <v>2.3300000000000003E-4</v>
      </c>
    </row>
    <row r="55" spans="1:12" x14ac:dyDescent="0.2">
      <c r="A55" s="11">
        <v>53</v>
      </c>
      <c r="B55" s="7" t="s">
        <v>76</v>
      </c>
      <c r="C55" s="7" t="s">
        <v>77</v>
      </c>
      <c r="D55" s="7" t="s">
        <v>13</v>
      </c>
      <c r="E55" s="8" t="s">
        <v>14</v>
      </c>
      <c r="F55" s="9" t="s">
        <v>85</v>
      </c>
      <c r="G55" s="3">
        <v>9.9299999999999996E-4</v>
      </c>
      <c r="H55" s="3">
        <v>6.0800000000000003E-4</v>
      </c>
      <c r="I55" s="3">
        <v>1.2900000000000001E-3</v>
      </c>
      <c r="J55" s="3">
        <v>4.6000000000000001E-4</v>
      </c>
      <c r="K55" s="3">
        <v>9.320000000000001E-4</v>
      </c>
      <c r="L55" s="3">
        <v>7.7200000000000001E-4</v>
      </c>
    </row>
    <row r="56" spans="1:12" x14ac:dyDescent="0.2">
      <c r="A56" s="11">
        <v>54</v>
      </c>
      <c r="B56" s="7" t="s">
        <v>76</v>
      </c>
      <c r="C56" s="7" t="s">
        <v>77</v>
      </c>
      <c r="D56" s="7" t="s">
        <v>13</v>
      </c>
      <c r="E56" s="8" t="s">
        <v>14</v>
      </c>
      <c r="F56" s="9" t="s">
        <v>86</v>
      </c>
      <c r="G56" s="3">
        <v>1.56E-4</v>
      </c>
      <c r="H56" s="3">
        <v>0</v>
      </c>
      <c r="I56" s="3">
        <v>2.6800000000000001E-4</v>
      </c>
      <c r="J56" s="3">
        <v>3.8300000000000003E-5</v>
      </c>
      <c r="K56" s="3">
        <v>7.9800000000000002E-5</v>
      </c>
      <c r="L56" s="3">
        <v>2.6499999999999999E-4</v>
      </c>
    </row>
    <row r="57" spans="1:12" x14ac:dyDescent="0.2">
      <c r="A57" s="11">
        <v>55</v>
      </c>
      <c r="B57" s="7" t="s">
        <v>76</v>
      </c>
      <c r="C57" s="7" t="s">
        <v>77</v>
      </c>
      <c r="D57" s="7" t="s">
        <v>13</v>
      </c>
      <c r="E57" s="8" t="s">
        <v>14</v>
      </c>
      <c r="F57" s="9" t="s">
        <v>87</v>
      </c>
      <c r="G57" s="3">
        <v>1.6800000000000002E-4</v>
      </c>
      <c r="H57" s="3">
        <v>7.5099999999999996E-5</v>
      </c>
      <c r="I57" s="3">
        <v>2.42E-4</v>
      </c>
      <c r="J57" s="3">
        <v>3.39E-4</v>
      </c>
      <c r="K57" s="3">
        <v>6.9199999999999991E-4</v>
      </c>
      <c r="L57" s="3">
        <v>4.7599999999999997E-4</v>
      </c>
    </row>
    <row r="58" spans="1:12" x14ac:dyDescent="0.2">
      <c r="A58" s="11">
        <v>56</v>
      </c>
      <c r="B58" s="7" t="s">
        <v>76</v>
      </c>
      <c r="C58" s="7" t="s">
        <v>77</v>
      </c>
      <c r="D58" s="7" t="s">
        <v>23</v>
      </c>
      <c r="E58" s="8" t="s">
        <v>14</v>
      </c>
      <c r="F58" s="9" t="s">
        <v>88</v>
      </c>
      <c r="G58" s="3">
        <v>1.7899999999999999E-4</v>
      </c>
      <c r="H58" s="3">
        <v>2.55E-5</v>
      </c>
      <c r="I58" s="3">
        <v>4.1599999999999997E-4</v>
      </c>
      <c r="J58" s="3">
        <v>6.8399999999999997E-3</v>
      </c>
      <c r="K58" s="3">
        <v>1.14E-2</v>
      </c>
      <c r="L58" s="3">
        <v>8.0099999999999998E-3</v>
      </c>
    </row>
    <row r="59" spans="1:12" x14ac:dyDescent="0.2">
      <c r="A59" s="11">
        <v>57</v>
      </c>
      <c r="B59" s="7" t="s">
        <v>76</v>
      </c>
      <c r="C59" s="7" t="s">
        <v>77</v>
      </c>
      <c r="D59" s="7" t="s">
        <v>23</v>
      </c>
      <c r="E59" s="8" t="s">
        <v>14</v>
      </c>
      <c r="F59" s="9" t="s">
        <v>89</v>
      </c>
      <c r="G59" s="3">
        <v>2.3000000000000001E-4</v>
      </c>
      <c r="H59" s="3">
        <v>2.5099999999999998E-4</v>
      </c>
      <c r="I59" s="3">
        <v>4.1299999999999996E-4</v>
      </c>
      <c r="J59" s="3">
        <v>1.24E-3</v>
      </c>
      <c r="K59" s="3">
        <v>2.2699999999999999E-3</v>
      </c>
      <c r="L59" s="3">
        <v>2.1099999999999999E-3</v>
      </c>
    </row>
    <row r="60" spans="1:12" x14ac:dyDescent="0.2">
      <c r="A60" s="11">
        <v>58</v>
      </c>
      <c r="B60" s="7" t="s">
        <v>76</v>
      </c>
      <c r="C60" s="7" t="s">
        <v>77</v>
      </c>
      <c r="D60" s="7" t="s">
        <v>23</v>
      </c>
      <c r="E60" s="8" t="s">
        <v>14</v>
      </c>
      <c r="F60" s="9" t="s">
        <v>90</v>
      </c>
      <c r="G60" s="3">
        <v>2.3599999999999999E-4</v>
      </c>
      <c r="H60" s="3">
        <v>2.1799999999999999E-4</v>
      </c>
      <c r="I60" s="3">
        <v>3.79E-4</v>
      </c>
      <c r="J60" s="3">
        <v>1.0200000000000001E-3</v>
      </c>
      <c r="K60" s="3">
        <v>1.14E-3</v>
      </c>
      <c r="L60" s="3">
        <v>1.56E-3</v>
      </c>
    </row>
    <row r="61" spans="1:12" x14ac:dyDescent="0.2">
      <c r="A61" s="11">
        <v>59</v>
      </c>
      <c r="B61" s="7" t="s">
        <v>76</v>
      </c>
      <c r="C61" s="7" t="s">
        <v>77</v>
      </c>
      <c r="D61" s="7" t="s">
        <v>23</v>
      </c>
      <c r="E61" s="8" t="s">
        <v>14</v>
      </c>
      <c r="F61" s="9" t="s">
        <v>91</v>
      </c>
      <c r="G61" s="3">
        <v>6.58E-5</v>
      </c>
      <c r="H61" s="3">
        <v>5.6099999999999995E-5</v>
      </c>
      <c r="I61" s="3">
        <v>2.7099999999999998E-5</v>
      </c>
      <c r="J61" s="3">
        <v>1.26E-4</v>
      </c>
      <c r="K61" s="3">
        <v>4.8200000000000001E-4</v>
      </c>
      <c r="L61" s="3">
        <v>1.83E-4</v>
      </c>
    </row>
    <row r="62" spans="1:12" x14ac:dyDescent="0.2">
      <c r="A62" s="11">
        <v>60</v>
      </c>
      <c r="B62" s="7" t="s">
        <v>76</v>
      </c>
      <c r="C62" s="7" t="s">
        <v>77</v>
      </c>
      <c r="D62" s="7" t="s">
        <v>23</v>
      </c>
      <c r="E62" s="8" t="s">
        <v>14</v>
      </c>
      <c r="F62" s="9" t="s">
        <v>92</v>
      </c>
      <c r="G62" s="3">
        <v>3.28E-4</v>
      </c>
      <c r="H62" s="3">
        <v>1.2899999999999999E-4</v>
      </c>
      <c r="I62" s="3">
        <v>2.12E-4</v>
      </c>
      <c r="J62" s="3">
        <v>9.9200000000000004E-4</v>
      </c>
      <c r="K62" s="3">
        <v>1.83E-3</v>
      </c>
      <c r="L62" s="3">
        <v>1.0200000000000001E-3</v>
      </c>
    </row>
    <row r="63" spans="1:12" x14ac:dyDescent="0.2">
      <c r="A63" s="11">
        <v>61</v>
      </c>
      <c r="B63" s="7" t="s">
        <v>76</v>
      </c>
      <c r="C63" s="7" t="s">
        <v>77</v>
      </c>
      <c r="D63" s="7" t="s">
        <v>54</v>
      </c>
      <c r="E63" s="8" t="s">
        <v>14</v>
      </c>
      <c r="F63" s="9" t="s">
        <v>93</v>
      </c>
      <c r="G63" s="3">
        <v>2.5399999999999999E-4</v>
      </c>
      <c r="H63" s="3">
        <v>1.1400000000000001E-4</v>
      </c>
      <c r="I63" s="3">
        <v>2.3699999999999999E-4</v>
      </c>
      <c r="J63" s="3">
        <v>1.07E-4</v>
      </c>
      <c r="K63" s="3">
        <v>3.8500000000000003E-4</v>
      </c>
      <c r="L63" s="3">
        <v>1.35E-4</v>
      </c>
    </row>
    <row r="64" spans="1:12" x14ac:dyDescent="0.2">
      <c r="A64" s="11">
        <v>62</v>
      </c>
      <c r="B64" s="7" t="s">
        <v>76</v>
      </c>
      <c r="C64" s="7" t="s">
        <v>77</v>
      </c>
      <c r="D64" s="7" t="s">
        <v>54</v>
      </c>
      <c r="E64" s="8" t="s">
        <v>14</v>
      </c>
      <c r="F64" s="9" t="s">
        <v>94</v>
      </c>
      <c r="G64" s="3">
        <v>1.7699999999999999E-4</v>
      </c>
      <c r="H64" s="3">
        <v>1.11E-4</v>
      </c>
      <c r="I64" s="3">
        <v>0</v>
      </c>
      <c r="J64" s="3">
        <v>0</v>
      </c>
      <c r="K64" s="3">
        <v>3.39E-4</v>
      </c>
      <c r="L64" s="3">
        <v>3.1599999999999998E-4</v>
      </c>
    </row>
    <row r="65" spans="1:12" x14ac:dyDescent="0.2">
      <c r="A65" s="11">
        <v>63</v>
      </c>
      <c r="B65" s="7" t="s">
        <v>95</v>
      </c>
      <c r="C65" s="7"/>
      <c r="D65" s="7" t="s">
        <v>96</v>
      </c>
      <c r="E65" s="8" t="s">
        <v>32</v>
      </c>
      <c r="F65" s="9" t="s">
        <v>97</v>
      </c>
      <c r="G65" s="3">
        <v>16.352941176470587</v>
      </c>
      <c r="H65" s="3">
        <v>10.235294117647058</v>
      </c>
      <c r="I65" s="3">
        <v>18.411764705882348</v>
      </c>
      <c r="J65" s="3">
        <v>15.058823529411763</v>
      </c>
      <c r="K65" s="3">
        <v>16.294117647058822</v>
      </c>
      <c r="L65" s="3">
        <v>23.647058823529409</v>
      </c>
    </row>
    <row r="66" spans="1:12" x14ac:dyDescent="0.2">
      <c r="A66" s="11">
        <v>64</v>
      </c>
      <c r="B66" s="7" t="s">
        <v>95</v>
      </c>
      <c r="C66" s="7"/>
      <c r="D66" s="7" t="s">
        <v>96</v>
      </c>
      <c r="E66" s="8" t="s">
        <v>32</v>
      </c>
      <c r="F66" s="9" t="s">
        <v>98</v>
      </c>
      <c r="G66" s="3">
        <v>16.272189349112427</v>
      </c>
      <c r="H66" s="3">
        <v>10.749506903353057</v>
      </c>
      <c r="I66" s="3">
        <v>17.455621301775146</v>
      </c>
      <c r="J66" s="3">
        <v>16.469428007889544</v>
      </c>
      <c r="K66" s="3">
        <v>15.976331360946745</v>
      </c>
      <c r="L66" s="3">
        <v>23.076923076923077</v>
      </c>
    </row>
    <row r="67" spans="1:12" x14ac:dyDescent="0.2">
      <c r="A67" s="11">
        <v>65</v>
      </c>
      <c r="B67" s="7" t="s">
        <v>95</v>
      </c>
      <c r="C67" s="7"/>
      <c r="D67" s="7" t="s">
        <v>20</v>
      </c>
      <c r="E67" s="8" t="s">
        <v>32</v>
      </c>
      <c r="F67" s="9" t="s">
        <v>99</v>
      </c>
      <c r="G67" s="3">
        <v>13.094886195684305</v>
      </c>
      <c r="H67" s="3">
        <v>8.3062370676913986</v>
      </c>
      <c r="I67" s="3">
        <v>22.672184451670116</v>
      </c>
      <c r="J67" s="3">
        <v>19.864026012415017</v>
      </c>
      <c r="K67" s="3">
        <v>20.277859887673664</v>
      </c>
      <c r="L67" s="3">
        <v>15.784806384865504</v>
      </c>
    </row>
    <row r="68" spans="1:12" x14ac:dyDescent="0.2">
      <c r="A68" s="11">
        <v>66</v>
      </c>
      <c r="B68" s="7" t="s">
        <v>95</v>
      </c>
      <c r="C68" s="7"/>
      <c r="D68" s="7" t="s">
        <v>100</v>
      </c>
      <c r="E68" s="8" t="s">
        <v>32</v>
      </c>
      <c r="F68" s="9" t="s">
        <v>101</v>
      </c>
      <c r="G68" s="3">
        <v>7.9342041606192542</v>
      </c>
      <c r="H68" s="3">
        <v>9.3855829704886311</v>
      </c>
      <c r="I68" s="3">
        <v>15.166908563134976</v>
      </c>
      <c r="J68" s="3">
        <v>25.157232704402517</v>
      </c>
      <c r="K68" s="3">
        <v>20.996613449443636</v>
      </c>
      <c r="L68" s="3">
        <v>21.359458151910982</v>
      </c>
    </row>
    <row r="69" spans="1:12" x14ac:dyDescent="0.2">
      <c r="A69" s="11">
        <v>67</v>
      </c>
      <c r="B69" s="7" t="s">
        <v>95</v>
      </c>
      <c r="C69" s="7"/>
      <c r="D69" s="7" t="s">
        <v>23</v>
      </c>
      <c r="E69" s="8" t="s">
        <v>32</v>
      </c>
      <c r="F69" s="9" t="s">
        <v>102</v>
      </c>
      <c r="G69" s="3">
        <v>14.735294117647058</v>
      </c>
      <c r="H69" s="3">
        <v>15.794117647058822</v>
      </c>
      <c r="I69" s="3">
        <v>28.470588235294116</v>
      </c>
      <c r="J69" s="3">
        <v>15.058823529411763</v>
      </c>
      <c r="K69" s="3">
        <v>19.088235294117645</v>
      </c>
      <c r="L69" s="3">
        <v>6.8529411764705879</v>
      </c>
    </row>
    <row r="70" spans="1:12" x14ac:dyDescent="0.2">
      <c r="A70" s="11">
        <v>68</v>
      </c>
      <c r="B70" s="7" t="s">
        <v>103</v>
      </c>
      <c r="C70" s="7"/>
      <c r="D70" s="7" t="s">
        <v>104</v>
      </c>
      <c r="E70" s="8" t="s">
        <v>14</v>
      </c>
      <c r="F70" s="12" t="s">
        <v>105</v>
      </c>
      <c r="G70" s="7">
        <v>0.61899999999999999</v>
      </c>
      <c r="H70" s="7">
        <v>0.64800000000000002</v>
      </c>
      <c r="I70" s="7">
        <v>0.65700000000000003</v>
      </c>
      <c r="J70" s="7">
        <v>0.50800000000000001</v>
      </c>
      <c r="K70" s="7">
        <v>1.04</v>
      </c>
      <c r="L70" s="7">
        <v>0.69</v>
      </c>
    </row>
    <row r="71" spans="1:12" x14ac:dyDescent="0.2">
      <c r="A71" s="11">
        <v>69</v>
      </c>
      <c r="B71" s="7" t="s">
        <v>103</v>
      </c>
      <c r="C71" s="7" t="s">
        <v>106</v>
      </c>
      <c r="D71" s="7" t="s">
        <v>107</v>
      </c>
      <c r="E71" s="8" t="s">
        <v>14</v>
      </c>
      <c r="F71" s="12" t="s">
        <v>108</v>
      </c>
      <c r="G71" s="7">
        <v>0.57299999999999995</v>
      </c>
      <c r="H71" s="7">
        <v>0.26800000000000002</v>
      </c>
      <c r="I71" s="7">
        <v>0.498</v>
      </c>
      <c r="J71" s="7">
        <v>0.377</v>
      </c>
      <c r="K71" s="7">
        <v>0.72299999999999998</v>
      </c>
      <c r="L71" s="7">
        <v>0.58399999999999996</v>
      </c>
    </row>
    <row r="72" spans="1:12" x14ac:dyDescent="0.2">
      <c r="A72" s="11">
        <v>70</v>
      </c>
      <c r="B72" s="7" t="s">
        <v>103</v>
      </c>
      <c r="C72" s="7" t="s">
        <v>106</v>
      </c>
      <c r="D72" s="7" t="s">
        <v>109</v>
      </c>
      <c r="E72" s="8" t="s">
        <v>14</v>
      </c>
      <c r="F72" s="12" t="s">
        <v>110</v>
      </c>
      <c r="G72" s="7">
        <v>1.3099999999999999E-2</v>
      </c>
      <c r="H72" s="7">
        <v>2.1999999999999999E-2</v>
      </c>
      <c r="I72" s="7">
        <v>1.21E-2</v>
      </c>
      <c r="J72" s="7">
        <v>9.4299999999999991E-3</v>
      </c>
      <c r="K72" s="7">
        <v>2.24E-2</v>
      </c>
      <c r="L72" s="7">
        <v>1.29E-2</v>
      </c>
    </row>
    <row r="73" spans="1:12" x14ac:dyDescent="0.2">
      <c r="A73" s="11">
        <v>71</v>
      </c>
      <c r="B73" s="7" t="s">
        <v>111</v>
      </c>
      <c r="C73" s="7" t="s">
        <v>112</v>
      </c>
      <c r="D73" s="7" t="s">
        <v>58</v>
      </c>
      <c r="E73" s="8" t="s">
        <v>14</v>
      </c>
      <c r="F73" s="12" t="s">
        <v>113</v>
      </c>
      <c r="G73" s="7">
        <v>1.19</v>
      </c>
      <c r="H73" s="7">
        <v>1.08</v>
      </c>
      <c r="I73" s="7">
        <v>1.1200000000000001</v>
      </c>
      <c r="J73" s="7">
        <v>0.86599999999999999</v>
      </c>
      <c r="K73" s="7">
        <v>1.72</v>
      </c>
      <c r="L73" s="7">
        <v>1.23</v>
      </c>
    </row>
    <row r="74" spans="1:12" x14ac:dyDescent="0.2">
      <c r="A74" s="11">
        <v>72</v>
      </c>
      <c r="B74" s="7" t="s">
        <v>103</v>
      </c>
      <c r="C74" s="7" t="s">
        <v>106</v>
      </c>
      <c r="D74" s="7" t="s">
        <v>114</v>
      </c>
      <c r="E74" s="8" t="s">
        <v>14</v>
      </c>
      <c r="F74" s="12" t="s">
        <v>115</v>
      </c>
      <c r="G74" s="7">
        <v>5.44</v>
      </c>
      <c r="H74" s="7">
        <v>7.45</v>
      </c>
      <c r="I74" s="7">
        <v>4.74</v>
      </c>
      <c r="J74" s="7">
        <v>3.47</v>
      </c>
      <c r="K74" s="7">
        <v>8.3800000000000008</v>
      </c>
      <c r="L74" s="7">
        <v>4.7300000000000004</v>
      </c>
    </row>
    <row r="75" spans="1:12" x14ac:dyDescent="0.2">
      <c r="A75" s="11">
        <v>73</v>
      </c>
      <c r="B75" s="7" t="s">
        <v>103</v>
      </c>
      <c r="C75" s="7" t="s">
        <v>106</v>
      </c>
      <c r="D75" s="7" t="s">
        <v>13</v>
      </c>
      <c r="E75" s="8" t="s">
        <v>14</v>
      </c>
      <c r="F75" s="12" t="s">
        <v>116</v>
      </c>
      <c r="G75" s="7">
        <v>3.0600000000000001E-4</v>
      </c>
      <c r="H75" s="7">
        <v>1.08E-3</v>
      </c>
      <c r="I75" s="7">
        <v>8.9900000000000006E-4</v>
      </c>
      <c r="J75" s="7">
        <v>3.3400000000000004E-4</v>
      </c>
      <c r="K75" s="7">
        <v>1.1899999999999999E-3</v>
      </c>
      <c r="L75" s="7">
        <v>5.9499999999999993E-4</v>
      </c>
    </row>
    <row r="76" spans="1:12" x14ac:dyDescent="0.2">
      <c r="A76" s="11">
        <v>74</v>
      </c>
      <c r="B76" s="7" t="s">
        <v>111</v>
      </c>
      <c r="C76" s="7" t="s">
        <v>112</v>
      </c>
      <c r="D76" s="7" t="s">
        <v>117</v>
      </c>
      <c r="E76" s="8" t="s">
        <v>14</v>
      </c>
      <c r="F76" s="12" t="s">
        <v>118</v>
      </c>
      <c r="G76" s="7">
        <v>8.3900000000000006E-5</v>
      </c>
      <c r="H76" s="7">
        <v>4.8499999999999997E-4</v>
      </c>
      <c r="I76" s="7">
        <v>2.1499999999999999E-4</v>
      </c>
      <c r="J76" s="7">
        <v>4.4100000000000001E-5</v>
      </c>
      <c r="K76" s="7">
        <v>7.1699999999999997E-4</v>
      </c>
      <c r="L76" s="7">
        <v>4.1199999999999999E-4</v>
      </c>
    </row>
    <row r="77" spans="1:12" x14ac:dyDescent="0.2">
      <c r="A77" s="11">
        <v>75</v>
      </c>
      <c r="B77" s="7" t="s">
        <v>103</v>
      </c>
      <c r="C77" s="7" t="s">
        <v>106</v>
      </c>
      <c r="D77" s="7" t="s">
        <v>34</v>
      </c>
      <c r="E77" s="8" t="s">
        <v>14</v>
      </c>
      <c r="F77" s="12" t="s">
        <v>119</v>
      </c>
      <c r="G77" s="7">
        <v>1.1000000000000001</v>
      </c>
      <c r="H77" s="7">
        <v>1.1499999999999999</v>
      </c>
      <c r="I77" s="7">
        <v>1.01</v>
      </c>
      <c r="J77" s="7">
        <v>0.59699999999999998</v>
      </c>
      <c r="K77" s="7">
        <v>1.1200000000000001</v>
      </c>
      <c r="L77" s="7">
        <v>0.67600000000000005</v>
      </c>
    </row>
    <row r="78" spans="1:12" x14ac:dyDescent="0.2">
      <c r="A78" s="11">
        <v>76</v>
      </c>
      <c r="B78" s="7" t="s">
        <v>103</v>
      </c>
      <c r="C78" s="7" t="s">
        <v>106</v>
      </c>
      <c r="D78" s="7" t="s">
        <v>23</v>
      </c>
      <c r="E78" s="8" t="s">
        <v>14</v>
      </c>
      <c r="F78" s="12" t="s">
        <v>120</v>
      </c>
      <c r="G78" s="7">
        <v>2.5900000000000001E-4</v>
      </c>
      <c r="H78" s="7">
        <v>3.6099999999999999E-4</v>
      </c>
      <c r="I78" s="7">
        <v>0</v>
      </c>
      <c r="J78" s="7">
        <v>9.1E-4</v>
      </c>
      <c r="K78" s="7">
        <v>1.8500000000000001E-3</v>
      </c>
      <c r="L78" s="7">
        <v>1.57E-3</v>
      </c>
    </row>
    <row r="79" spans="1:12" x14ac:dyDescent="0.2">
      <c r="A79" s="11">
        <v>77</v>
      </c>
      <c r="B79" s="7" t="s">
        <v>111</v>
      </c>
      <c r="C79" s="7" t="s">
        <v>112</v>
      </c>
      <c r="D79" s="7" t="s">
        <v>58</v>
      </c>
      <c r="E79" s="8" t="s">
        <v>14</v>
      </c>
      <c r="F79" s="12" t="s">
        <v>121</v>
      </c>
      <c r="G79" s="7">
        <v>3.98E-3</v>
      </c>
      <c r="H79" s="7">
        <v>3.5299999999999997E-3</v>
      </c>
      <c r="I79" s="7">
        <v>3.9500000000000004E-3</v>
      </c>
      <c r="J79" s="7">
        <v>3.1E-2</v>
      </c>
      <c r="K79" s="7">
        <v>2.47E-2</v>
      </c>
      <c r="L79" s="7">
        <v>5.2999999999999999E-2</v>
      </c>
    </row>
    <row r="80" spans="1:12" x14ac:dyDescent="0.2">
      <c r="A80" s="11">
        <v>78</v>
      </c>
      <c r="B80" s="7" t="s">
        <v>111</v>
      </c>
      <c r="C80" s="7" t="s">
        <v>112</v>
      </c>
      <c r="D80" s="7" t="s">
        <v>20</v>
      </c>
      <c r="E80" s="8" t="s">
        <v>14</v>
      </c>
      <c r="F80" s="12" t="s">
        <v>122</v>
      </c>
      <c r="G80" s="7">
        <v>7.77E-3</v>
      </c>
      <c r="H80" s="7">
        <v>9.9100000000000004E-3</v>
      </c>
      <c r="I80" s="7">
        <v>4.79E-3</v>
      </c>
      <c r="J80" s="7">
        <v>6.1499999999999999E-2</v>
      </c>
      <c r="K80" s="7">
        <v>6.2799999999999995E-2</v>
      </c>
      <c r="L80" s="7">
        <v>0.14599999999999999</v>
      </c>
    </row>
    <row r="81" spans="1:12" x14ac:dyDescent="0.2">
      <c r="A81" s="11">
        <v>79</v>
      </c>
      <c r="B81" s="7" t="s">
        <v>111</v>
      </c>
      <c r="C81" s="7" t="s">
        <v>112</v>
      </c>
      <c r="D81" s="7" t="s">
        <v>13</v>
      </c>
      <c r="E81" s="8" t="s">
        <v>14</v>
      </c>
      <c r="F81" s="12" t="s">
        <v>123</v>
      </c>
      <c r="G81" s="7">
        <v>8.1999999999999998E-4</v>
      </c>
      <c r="H81" s="7">
        <v>9.5199999999999994E-4</v>
      </c>
      <c r="I81" s="7">
        <v>8.3099999999999992E-4</v>
      </c>
      <c r="J81" s="7">
        <v>7.4600000000000003E-4</v>
      </c>
      <c r="K81" s="7">
        <v>3.0600000000000002E-3</v>
      </c>
      <c r="L81" s="7">
        <v>5.9999999999999995E-4</v>
      </c>
    </row>
  </sheetData>
  <autoFilter ref="A2:L81" xr:uid="{00000000-0001-0000-0000-000000000000}">
    <sortState xmlns:xlrd2="http://schemas.microsoft.com/office/spreadsheetml/2017/richdata2" ref="A3:L81">
      <sortCondition ref="A2:A81"/>
    </sortState>
  </autoFilter>
  <mergeCells count="3">
    <mergeCell ref="A1:F1"/>
    <mergeCell ref="G1:I1"/>
    <mergeCell ref="J1:L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AE27-7398-4B5F-9B14-31C3D8087BB1}">
  <dimension ref="A1:V24"/>
  <sheetViews>
    <sheetView workbookViewId="0">
      <selection activeCell="A2" sqref="A2:E12"/>
    </sheetView>
  </sheetViews>
  <sheetFormatPr baseColWidth="10" defaultColWidth="8.83203125" defaultRowHeight="15" x14ac:dyDescent="0.2"/>
  <cols>
    <col min="1" max="1" width="16" bestFit="1" customWidth="1"/>
    <col min="2" max="2" width="25.83203125" bestFit="1" customWidth="1"/>
    <col min="3" max="3" width="21.6640625" bestFit="1" customWidth="1"/>
    <col min="4" max="4" width="6.1640625" bestFit="1" customWidth="1"/>
    <col min="5" max="5" width="17.83203125" bestFit="1" customWidth="1"/>
  </cols>
  <sheetData>
    <row r="1" spans="1:22" x14ac:dyDescent="0.2">
      <c r="A1" s="57" t="s">
        <v>459</v>
      </c>
      <c r="B1" s="58"/>
      <c r="C1" s="58"/>
      <c r="D1" s="58"/>
      <c r="E1" s="59"/>
    </row>
    <row r="2" spans="1:22" s="5" customFormat="1" x14ac:dyDescent="0.2">
      <c r="A2" s="52" t="s">
        <v>458</v>
      </c>
      <c r="B2" s="52" t="s">
        <v>460</v>
      </c>
      <c r="C2" s="52" t="s">
        <v>132</v>
      </c>
      <c r="D2" s="52" t="s">
        <v>455</v>
      </c>
      <c r="E2" s="52" t="s">
        <v>456</v>
      </c>
    </row>
    <row r="3" spans="1:22" x14ac:dyDescent="0.2">
      <c r="A3" s="51" t="s">
        <v>111</v>
      </c>
      <c r="B3" s="50" t="s">
        <v>462</v>
      </c>
      <c r="C3" s="50" t="s">
        <v>472</v>
      </c>
      <c r="D3" s="50">
        <f>COUNTIF(Concentrations!B3:H100,"Acyl-AA")</f>
        <v>5</v>
      </c>
      <c r="E3" s="54">
        <f>(D3/D13)</f>
        <v>6.3291139240506333E-2</v>
      </c>
    </row>
    <row r="4" spans="1:22" x14ac:dyDescent="0.2">
      <c r="A4" s="51" t="s">
        <v>103</v>
      </c>
      <c r="B4" s="50" t="s">
        <v>461</v>
      </c>
      <c r="C4" s="50" t="s">
        <v>472</v>
      </c>
      <c r="D4" s="50">
        <f>COUNTIF(Concentrations!B3:H100,"Acyl-EA")</f>
        <v>7</v>
      </c>
      <c r="E4" s="54">
        <f>(D4/D13)</f>
        <v>8.8607594936708861E-2</v>
      </c>
    </row>
    <row r="5" spans="1:22" x14ac:dyDescent="0.2">
      <c r="A5" s="51" t="s">
        <v>56</v>
      </c>
      <c r="B5" s="50" t="s">
        <v>453</v>
      </c>
      <c r="C5" s="50" t="s">
        <v>454</v>
      </c>
      <c r="D5" s="50">
        <f>COUNTIF(Concentrations!B3:H100,"Epox")</f>
        <v>17</v>
      </c>
      <c r="E5" s="54">
        <f>(D5/D13)</f>
        <v>0.21518987341772153</v>
      </c>
    </row>
    <row r="6" spans="1:22" x14ac:dyDescent="0.2">
      <c r="A6" s="51" t="s">
        <v>11</v>
      </c>
      <c r="B6" s="50" t="s">
        <v>463</v>
      </c>
      <c r="C6" s="50" t="s">
        <v>471</v>
      </c>
      <c r="D6" s="50">
        <f>COUNTIF(Concentrations!B3:H100,"PG")</f>
        <v>3</v>
      </c>
      <c r="E6" s="54">
        <f>(D6/D13)</f>
        <v>3.7974683544303799E-2</v>
      </c>
    </row>
    <row r="7" spans="1:22" x14ac:dyDescent="0.2">
      <c r="A7" s="51" t="s">
        <v>95</v>
      </c>
      <c r="B7" s="50" t="s">
        <v>464</v>
      </c>
      <c r="C7" s="50" t="s">
        <v>470</v>
      </c>
      <c r="D7" s="50">
        <f>COUNTIF(Concentrations!B3:H100,"PUFA")</f>
        <v>5</v>
      </c>
      <c r="E7" s="54">
        <f>(D7/D13)</f>
        <v>6.3291139240506333E-2</v>
      </c>
    </row>
    <row r="8" spans="1:22" x14ac:dyDescent="0.2">
      <c r="A8" s="51" t="s">
        <v>47</v>
      </c>
      <c r="B8" s="50" t="s">
        <v>465</v>
      </c>
      <c r="C8" s="50" t="s">
        <v>454</v>
      </c>
      <c r="D8" s="50">
        <f>COUNTIF(Concentrations!B3:H100,"R=O")</f>
        <v>6</v>
      </c>
      <c r="E8" s="54">
        <f>(D8/D13)</f>
        <v>7.5949367088607597E-2</v>
      </c>
    </row>
    <row r="9" spans="1:22" x14ac:dyDescent="0.2">
      <c r="A9" s="51" t="s">
        <v>25</v>
      </c>
      <c r="B9" s="50" t="s">
        <v>468</v>
      </c>
      <c r="C9" s="50" t="s">
        <v>454</v>
      </c>
      <c r="D9" s="50">
        <f>COUNTIF(Concentrations!B3:H100,"R-OH")</f>
        <v>16</v>
      </c>
      <c r="E9" s="54">
        <f>(D9/D13)</f>
        <v>0.20253164556962025</v>
      </c>
    </row>
    <row r="10" spans="1:22" x14ac:dyDescent="0.2">
      <c r="A10" s="51" t="s">
        <v>31</v>
      </c>
      <c r="B10" s="50" t="s">
        <v>466</v>
      </c>
      <c r="C10" s="50" t="s">
        <v>454</v>
      </c>
      <c r="D10" s="50">
        <f>COUNTIF(Concentrations!B3:H100,"R-OOH")</f>
        <v>1</v>
      </c>
      <c r="E10" s="54">
        <f>(D10/D13)</f>
        <v>1.2658227848101266E-2</v>
      </c>
    </row>
    <row r="11" spans="1:22" x14ac:dyDescent="0.2">
      <c r="A11" s="51" t="s">
        <v>18</v>
      </c>
      <c r="B11" s="50" t="s">
        <v>467</v>
      </c>
      <c r="C11" s="50" t="s">
        <v>454</v>
      </c>
      <c r="D11" s="50">
        <f>COUNTIF(Concentrations!B3:H100,"Triol")</f>
        <v>2</v>
      </c>
      <c r="E11" s="54">
        <f>(D11/D13)</f>
        <v>2.5316455696202531E-2</v>
      </c>
    </row>
    <row r="12" spans="1:22" x14ac:dyDescent="0.2">
      <c r="A12" s="51" t="s">
        <v>76</v>
      </c>
      <c r="B12" s="50" t="s">
        <v>469</v>
      </c>
      <c r="C12" s="50" t="s">
        <v>454</v>
      </c>
      <c r="D12" s="50">
        <f>COUNTIF(Concentrations!B3:H100,"vic-Diol")</f>
        <v>17</v>
      </c>
      <c r="E12" s="54">
        <f>(D12/D13)</f>
        <v>0.21518987341772153</v>
      </c>
    </row>
    <row r="13" spans="1:22" x14ac:dyDescent="0.2">
      <c r="A13" s="60"/>
      <c r="B13" s="60"/>
      <c r="C13" s="50" t="s">
        <v>473</v>
      </c>
      <c r="D13" s="50">
        <f>SUM(D3:D12)</f>
        <v>79</v>
      </c>
      <c r="E13" s="53" t="s">
        <v>457</v>
      </c>
    </row>
    <row r="15" spans="1:22" x14ac:dyDescent="0.2">
      <c r="V15" s="7"/>
    </row>
    <row r="16" spans="1:22" x14ac:dyDescent="0.2">
      <c r="V16" s="7"/>
    </row>
    <row r="17" spans="22:22" x14ac:dyDescent="0.2">
      <c r="V17" s="7"/>
    </row>
    <row r="18" spans="22:22" x14ac:dyDescent="0.2">
      <c r="V18" s="7"/>
    </row>
    <row r="19" spans="22:22" x14ac:dyDescent="0.2">
      <c r="V19" s="7"/>
    </row>
    <row r="20" spans="22:22" x14ac:dyDescent="0.2">
      <c r="V20" s="7"/>
    </row>
    <row r="21" spans="22:22" x14ac:dyDescent="0.2">
      <c r="V21" s="7"/>
    </row>
    <row r="22" spans="22:22" x14ac:dyDescent="0.2">
      <c r="V22" s="7"/>
    </row>
    <row r="23" spans="22:22" x14ac:dyDescent="0.2">
      <c r="V23" s="7"/>
    </row>
    <row r="24" spans="22:22" x14ac:dyDescent="0.2">
      <c r="V24" s="7"/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Metaboloites Panel Targeted</vt:lpstr>
      <vt:lpstr>Concentrations</vt:lpstr>
      <vt:lpstr>Functional Group 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Grant Feinberg</dc:creator>
  <cp:lastModifiedBy>Ramona Abbattista</cp:lastModifiedBy>
  <dcterms:created xsi:type="dcterms:W3CDTF">2015-06-05T18:17:20Z</dcterms:created>
  <dcterms:modified xsi:type="dcterms:W3CDTF">2024-03-02T03:20:05Z</dcterms:modified>
</cp:coreProperties>
</file>