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josie\Downloads\On the significance of the different geometrical and dosimetric parameters in micro and minibeam radiation therapy_ a retrospective evaluation\"/>
    </mc:Choice>
  </mc:AlternateContent>
  <xr:revisionPtr revIDLastSave="0" documentId="13_ncr:1_{F0B8AA0E-0866-4116-83FE-0BC460E14114}" xr6:coauthVersionLast="47" xr6:coauthVersionMax="47" xr10:uidLastSave="{00000000-0000-0000-0000-000000000000}"/>
  <bookViews>
    <workbookView xWindow="11112" yWindow="252" windowWidth="11736" windowHeight="12240" tabRatio="5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J27" i="1" l="1"/>
  <c r="K27" i="1" s="1"/>
  <c r="O27" i="1"/>
  <c r="J28" i="1"/>
  <c r="K28" i="1" s="1"/>
  <c r="O28" i="1"/>
  <c r="J29" i="1"/>
  <c r="K29" i="1" s="1"/>
  <c r="L29" i="1"/>
  <c r="O29" i="1"/>
  <c r="J30" i="1"/>
  <c r="K30" i="1"/>
  <c r="L30" i="1"/>
  <c r="O30" i="1"/>
  <c r="J31" i="1"/>
  <c r="K31" i="1" s="1"/>
  <c r="L31" i="1"/>
  <c r="O31" i="1"/>
  <c r="J32" i="1"/>
  <c r="K32" i="1" s="1"/>
  <c r="L32" i="1"/>
  <c r="O32" i="1"/>
  <c r="J34" i="1"/>
  <c r="K34" i="1"/>
  <c r="L34" i="1"/>
  <c r="O34" i="1"/>
  <c r="J35" i="1"/>
  <c r="K35" i="1" s="1"/>
  <c r="L35" i="1"/>
  <c r="O35" i="1"/>
  <c r="J36" i="1"/>
  <c r="K36" i="1" s="1"/>
  <c r="L36" i="1"/>
  <c r="O36" i="1"/>
  <c r="L6" i="1"/>
  <c r="O6" i="1"/>
  <c r="J6" i="1"/>
  <c r="G32" i="1" l="1"/>
  <c r="G31" i="1"/>
  <c r="G30" i="1"/>
  <c r="G29" i="1"/>
  <c r="K6" i="1"/>
  <c r="G6" i="1" s="1"/>
  <c r="J2" i="1"/>
  <c r="L2" i="1"/>
  <c r="O2" i="1"/>
  <c r="J3" i="1"/>
  <c r="K3" i="1"/>
  <c r="L3" i="1"/>
  <c r="O3" i="1"/>
  <c r="J4" i="1"/>
  <c r="K4" i="1" s="1"/>
  <c r="L4" i="1"/>
  <c r="O4" i="1"/>
  <c r="J5" i="1"/>
  <c r="K5" i="1" s="1"/>
  <c r="G5" i="1" s="1"/>
  <c r="L5" i="1"/>
  <c r="O5" i="1"/>
  <c r="J7" i="1"/>
  <c r="K7" i="1" s="1"/>
  <c r="O7" i="1"/>
  <c r="J8" i="1"/>
  <c r="K8" i="1"/>
  <c r="L8" i="1"/>
  <c r="O8" i="1"/>
  <c r="J9" i="1"/>
  <c r="K9" i="1" s="1"/>
  <c r="L9" i="1"/>
  <c r="O9" i="1"/>
  <c r="J10" i="1"/>
  <c r="L10" i="1"/>
  <c r="O10" i="1"/>
  <c r="J11" i="1"/>
  <c r="K11" i="1"/>
  <c r="L11" i="1"/>
  <c r="O11" i="1"/>
  <c r="J13" i="1"/>
  <c r="K13" i="1" s="1"/>
  <c r="L13" i="1"/>
  <c r="O13" i="1"/>
  <c r="J14" i="1"/>
  <c r="K14" i="1" s="1"/>
  <c r="L14" i="1"/>
  <c r="O14" i="1"/>
  <c r="J15" i="1"/>
  <c r="K15" i="1" s="1"/>
  <c r="L15" i="1"/>
  <c r="O15" i="1"/>
  <c r="J16" i="1"/>
  <c r="K16" i="1" s="1"/>
  <c r="O16" i="1"/>
  <c r="J17" i="1"/>
  <c r="K17" i="1" s="1"/>
  <c r="O17" i="1"/>
  <c r="J18" i="1"/>
  <c r="K18" i="1" s="1"/>
  <c r="L18" i="1"/>
  <c r="O18" i="1"/>
  <c r="J19" i="1"/>
  <c r="K19" i="1" s="1"/>
  <c r="L19" i="1"/>
  <c r="O19" i="1"/>
  <c r="J20" i="1"/>
  <c r="K20" i="1" s="1"/>
  <c r="L20" i="1"/>
  <c r="O20" i="1"/>
  <c r="J21" i="1"/>
  <c r="K21" i="1" s="1"/>
  <c r="O21" i="1"/>
  <c r="J22" i="1"/>
  <c r="K22" i="1" s="1"/>
  <c r="O22" i="1"/>
  <c r="J23" i="1"/>
  <c r="K23" i="1" s="1"/>
  <c r="O23" i="1"/>
  <c r="J24" i="1"/>
  <c r="K24" i="1" s="1"/>
  <c r="O24" i="1"/>
  <c r="J25" i="1"/>
  <c r="K25" i="1" s="1"/>
  <c r="O25" i="1"/>
  <c r="J26" i="1"/>
  <c r="K26" i="1" s="1"/>
  <c r="O26" i="1"/>
  <c r="J37" i="1"/>
  <c r="K37" i="1" s="1"/>
  <c r="L37" i="1"/>
  <c r="O37" i="1"/>
  <c r="J38" i="1"/>
  <c r="K38" i="1"/>
  <c r="L38" i="1"/>
  <c r="O38" i="1"/>
  <c r="J39" i="1"/>
  <c r="K39" i="1" s="1"/>
  <c r="L39" i="1"/>
  <c r="O39" i="1"/>
  <c r="G39" i="1" l="1"/>
  <c r="G38" i="1"/>
  <c r="G37" i="1"/>
  <c r="G11" i="1"/>
  <c r="G9" i="1"/>
  <c r="G8" i="1"/>
  <c r="G3" i="1"/>
  <c r="G4" i="1"/>
  <c r="K10" i="1"/>
  <c r="G10" i="1" s="1"/>
  <c r="K2" i="1"/>
  <c r="G2" i="1" s="1"/>
</calcChain>
</file>

<file path=xl/sharedStrings.xml><?xml version="1.0" encoding="utf-8"?>
<sst xmlns="http://schemas.openxmlformats.org/spreadsheetml/2006/main" count="273" uniqueCount="107">
  <si>
    <t>PVDR</t>
  </si>
  <si>
    <t>Volume Average Dose (Gy)</t>
  </si>
  <si>
    <t>Peak Dose (Gy)</t>
  </si>
  <si>
    <t>Valley Dose (Gy)</t>
  </si>
  <si>
    <t>% Peak Dose</t>
  </si>
  <si>
    <t>% Valley Dose</t>
  </si>
  <si>
    <t>Width (um)</t>
  </si>
  <si>
    <t>Spacing (um)</t>
  </si>
  <si>
    <t>Valley Width (um)</t>
  </si>
  <si>
    <t>NTSS</t>
  </si>
  <si>
    <t xml:space="preserve">Result </t>
  </si>
  <si>
    <t>No changes</t>
  </si>
  <si>
    <t>All rats irradiated in the right caudate nucleus survived the observation period of 1 month without any sign of neurological disorder; the evolution of their body weight was recorded as normal, slight hair loss was observed at the entrance site, no initial radiation-induced cerebral lesion but significant by 30 days</t>
  </si>
  <si>
    <t>No observable cerebral oedema, no significant difference in water content, almost 0 within error bars to control</t>
  </si>
  <si>
    <t>Significant cerebellar hypoplasia; microcalcifications in 90% of animals</t>
  </si>
  <si>
    <t>Moderate cerebellar hypoplasia; microcalcifications in 4% of animals</t>
  </si>
  <si>
    <t>Moderate cerebellar hypoplasia; microcalcifications in 10% of animals</t>
  </si>
  <si>
    <t>Slight cerebellar hypoplasia; no microcalcifications observed</t>
  </si>
  <si>
    <t>White matter necrosis</t>
  </si>
  <si>
    <t>Small</t>
  </si>
  <si>
    <t>None</t>
  </si>
  <si>
    <t>Medium</t>
  </si>
  <si>
    <t>Brain damage index over double control for 3 brain areas, the same as control in 5, loss of tissue structure</t>
  </si>
  <si>
    <t>No change</t>
  </si>
  <si>
    <t>Paralysis free at 383 days post irradiation, lesions</t>
  </si>
  <si>
    <t>Spinal cord tissue appears histologically normal, lesions in 3/10 rats, small portion of rats experienced weightloss</t>
  </si>
  <si>
    <t>Dose calculated to cause paralysis in 50% of rats, weight loss in all rats</t>
  </si>
  <si>
    <t>Lesions, focal white matter necrosis, florid focal gray matter necrosis, fibrinoid necrosis of microvessels, leukocytic infiltrates, and space-occupying lesions in some cases, weightloss</t>
  </si>
  <si>
    <t>0/8</t>
  </si>
  <si>
    <t>0/7</t>
  </si>
  <si>
    <t>Not significantly different to low dose BB but greater than control for epidermal cell death, spongiosis, nuclear enlargement and dermal leukocytic infiltration</t>
  </si>
  <si>
    <t>Not significantly different to low dose BB but greater than control for epidermal cell death, adnexal damage, spongiosis, nuclear enlargement and dermal leukocytic infiltration</t>
  </si>
  <si>
    <t>Stable thinning of tunica media in peak regions, hypertrophy of tunica media in valley regions; no vascular occlusions, no skin reactions, behavioral changes, or weight loss</t>
  </si>
  <si>
    <t>Microcalcification</t>
  </si>
  <si>
    <t>Vasculatization</t>
  </si>
  <si>
    <t>Local minor edema</t>
  </si>
  <si>
    <t>Strong with calcification</t>
  </si>
  <si>
    <t>Strong</t>
  </si>
  <si>
    <t>Moist desquamation</t>
  </si>
  <si>
    <t>Complete epilation</t>
  </si>
  <si>
    <t>Failures to nearly fully regrow hair within 7 months</t>
  </si>
  <si>
    <t>Facility</t>
  </si>
  <si>
    <t>Authors</t>
  </si>
  <si>
    <t>Title</t>
  </si>
  <si>
    <t>Grenoble, France; INSERM, U836, Grenoble, France; Universite ́ Joseph Fourier, Grenoble Institut des Neurosciences, Grenoble, France; Oncodesign Biotechnology, Dijon, France; Department of Medical Physics, Karolinska Hospital, Stockholm, Sweden; kUniversite ́ de Toulouse; UPS, Toulouse, France; Centre de Recherche Cerveau et Cognition, France; CNRS; CerCo, Toulouse, France; Faculty of Pharmacy, University of Jordan, Amman, Jordan; and Institute of Pathology, University of Bern, Switzerland</t>
  </si>
  <si>
    <t>AUDREY BOUCHET, BENJAMIN LEMASSON, GERALDINE LE DUC, CECILE MAISIN, ELKE BRAUER-KRISCH, ERIK ALBERT SIEGBAHN, LUC RENAUD, ENAM KHALIL, CHANTAL RE ́ MY, CATHY POILLOT, ALBERTO BRAVIN, JEAN A. LAISSUE, EMMANUEL L. BARBIER, AND RAPHAEL SERDUC</t>
  </si>
  <si>
    <t>Preferential Effect of Synchrotron Microbeam Radiation Therapy on Intracerebral 9L Gliosarcoma Vascular Networks</t>
  </si>
  <si>
    <t>Université de Toulouse, UPS, Centre de Recherche Cerveau et Cognition, Toulouse, France, CNRS, CerCo, Toulouse, France, ESRF, Grenoble, France; Department of Medical Physics, Stockholm, Sweden; Inserm, U836, Grenoble, France, Université Joseph Fourier, Grenoble Institut des Neurosciences, UMR-S836, Grenoble, France; Department of Neurosurgery, CHU de Grenoble, Grenoble, France; Institute of Pathology, University of Bern, Bern, Switzerland</t>
  </si>
  <si>
    <t>Raphaël Serduc, Elke Bräuer-Krisch, Erik A. Siegbahn, Audrey Bouchet, Benoit Pouyatos, Romain Carron, Nicolas Pannetier, Luc Renaud, Gilles Berruyer, Christian Nemoz, Thierry Brochard, Chantal Rémy, Emmanuel L. Barbier, Alberto Bravin, Géraldine Le Duc, Antoine Depaulis, François Estève, Jean A. Laissue</t>
  </si>
  <si>
    <t>High-Precision Radiosurgical Dose Delivery by Interlaced Microbeam Arrays of High-Flux Low-Energy Synchrotron X-Rays</t>
  </si>
  <si>
    <t>INSERM, U836, F-38043 Grenoble, France; Universit ́e Joseph Fourier, Grenoble Institut de Neurosciences, F-38043 Grenoble, France; Institute of Pathology, University of Bern, Switzerland; European Synchrotron Radiation Facility, F-38043 Grenoble, France</t>
  </si>
  <si>
    <t>Serduc R, van de Looij Y, Francony G, Verdonck O, van der Sanden B, Laissue J, Farion R, Bräuer-Krisch E, Siegbahn EA, Bravin A, Prezado Y, Segebarth C, Rémy C, Lahrech H.</t>
  </si>
  <si>
    <t>Characterization and quantification of cerebral edema induced by synchrotron x-ray microbeam radiation therapy</t>
  </si>
  <si>
    <t>Institut für Pathologie der Universität Bern, Bern, Switzerland; Brookhaven National Lab. (United States), Rhausler Inc. (United States), Univ. of Bern (Switzerland)</t>
  </si>
  <si>
    <t>JA Laissue MD, H Blattmann PhD, H P Wagner MD, M A Grotzer MD, D N Slatkin MD; A. L. Hanson, D. N. Slatkin, J. A. Laissue</t>
  </si>
  <si>
    <t>Prospects for microbeam radiation therapy of brain tumours in children to reduce neurological sequelae; Unidirectional x-ray microbeam radiosurgery of infantile neuraxial malignancies: estimations of tolerable valley doses</t>
  </si>
  <si>
    <t>Medical Department, Brookhaven National Laboratory, Upton, NY 11973, USA.</t>
  </si>
  <si>
    <t>F Avraham Dilmanian, Terry M Button, Géraldine Le Duc, Nan Zhong, Louis A Peña, Jennifer A L Smith, Steve R Martinez, Tigran Bacarian, Jennifer Tammam, Baorui Ren, Peter M Farmer, John Kalef-Ezra, Peggy L Micca, Marta M Nawrocky, James A Niederer, F Peter Recksiek, Alexander Fuchs, Eliot M Rosen</t>
  </si>
  <si>
    <t>Response of rat intracranial 9L gliosarcoma to microbeam radiation therapy</t>
  </si>
  <si>
    <t>Institute of Pathology, University of Bern, Switzerland.</t>
  </si>
  <si>
    <t>J A Laissue, G Geiser, P O Spanne, F A Dilmanian, J O Gebbers, M Geiser, X Y Wu, M S Makar, P L Micca, M M Nawrocky, D D Joel, D N Slatkin</t>
  </si>
  <si>
    <t>Neuropathology of ablation of rat gliosarcomas and contiguous brain tissues using a microplanar beam of synchrotron-wiggler-generated X rays.</t>
  </si>
  <si>
    <t>Medical Department, Brookhaven National Laboratory, Upton, NY 11973-5000, USA.</t>
  </si>
  <si>
    <t>D N Slatkin, P Spanne, F A Dilmanian, J O Gebbers, J A Laissue</t>
  </si>
  <si>
    <t>Subacute neuropathological effects of microplanar beams of x-rays from a synchrotron wiggler</t>
  </si>
  <si>
    <t>Institute of Pathology, University of Bern, Switzerland;  Deutsches Krebsforschungszentrum, Heidelberg, Germany; European Synchrotron Radiation Facility, Grenoble, France; Institute of Anatomy, University of Bern, Bern, Switzerland; Brookhaven National Laboratory, NY, USA; Particle Therapy Cancer Research Institute, University of Oxford, UK; Animal Oncology and Imaging Center, Hünenberg, Switzerland; Department of Physics, University of Helsinki, Central Hospital, Finland; Department of Biological Sciences, University of Essex, Colchester, UK;  INSERM, U836, Grenoble, France; Université Joseph Fourier, Grenoble Institut des Neurosciences, Grenoble, France; Department of Medical Physics, Karolinska University Hospital, Stockholm, Sweden; Nanoprobes, Inc., Yaphank NY, USA</t>
  </si>
  <si>
    <t>Jean A. Laissue, Stefan Bartzsch, Hans Blattmann, Elke Bräuer-Krisch, Alberto Bravin, Dominique Dalléry, Valentin Djonov, Albert L. Hanson, John W. Hopewell, Barbara Kaser-Hotz, Jani Keyriläinen, Pierre Philippe Laissue, Michiko Miura, Raphaël Serduc, Albert E. Siegbahn, Daniel N. Slatkin</t>
  </si>
  <si>
    <t>Response of the rat spinal cord to X-ray microbeams</t>
  </si>
  <si>
    <t>Medical Department, Brookhaven National Laboratory, Upton, New York 11973; Research Institute, Churchill Hospital, Oxford, OX3 7LJ, United Kingdom; Biology Department, Brookhaven National Laboratory, Upton, New York 11973; Department of Medical Physics, University of Ioannina, Ioannina 45110, Greece; Pharmacyclics, Inc., Sunnyvale, California 94086; Department of Radiation Oncology, Long Island Jewish Medical Center, New Hyde Park, New York 11040</t>
  </si>
  <si>
    <t>F. Avraham Dilmanian, Gerard M. Morris, Nan Zhong, Tigran Bacarian, James F. Hainfeld, John Kalef-Ezra, Laura J. Brewington, Jennifer Tammam, Eliot M. Rosen</t>
  </si>
  <si>
    <t>Murine EMT-6 carcinoma: High therapeutic efficacy of microbeam radiation therapy.</t>
  </si>
  <si>
    <t>Department of Pathology, Southern Health, Monash Medical Centre, Clayton, Victoria, Australia.</t>
  </si>
  <si>
    <t>R C U Priyadarshika, J C Crosbie, B Kumar and P A W Rogers</t>
  </si>
  <si>
    <t>Biodosimetric quantification of short-term synchrotron microbeam versus broad-beam radiation damage to mouse skin using a dermatopathological scoring system</t>
  </si>
  <si>
    <t>INSERM U836, Institute of Neuroscience Grenoble, France; European Synchrotron Radiation Facility, Grenoble, France; Department of Oncology and Pathology, Karolinska Institutet, Stockholm, Sweden; CNRS UMR 5588, Physical Spectroscopy, Grenoble, France; Institute of Pathology, University of Bern, Switzerland</t>
  </si>
  <si>
    <t>Boudewijn van der Sanden, Elke Bräuer-Krisch, Erik Albert Siegbahn, Clément Ricard, Jean-Claude Vial, Jean Laissue</t>
  </si>
  <si>
    <t>Healthy mice- Left hind leg, including saphenous artery</t>
  </si>
  <si>
    <t>Key:</t>
  </si>
  <si>
    <t>Black text</t>
  </si>
  <si>
    <t>From paper</t>
  </si>
  <si>
    <t>Red text</t>
  </si>
  <si>
    <t>Calculated</t>
  </si>
  <si>
    <t>Publication Date</t>
  </si>
  <si>
    <t>Journal</t>
  </si>
  <si>
    <t>DOI</t>
  </si>
  <si>
    <t>International Journal of Radiation Oncology*Biology*Physics</t>
  </si>
  <si>
    <t>10.1016/j.ijrobp.2010.06.021</t>
  </si>
  <si>
    <t>PLOS ONE</t>
  </si>
  <si>
    <t>10.1371/journal.pone.0009028</t>
  </si>
  <si>
    <t>Physics in Medicine &amp; Biology</t>
  </si>
  <si>
    <t>10.1088/0031-9155/53/5/001</t>
  </si>
  <si>
    <t>2007; 2013</t>
  </si>
  <si>
    <t>Developmental Medicine &amp; Child Neurology; Photonic Therapeutics and Diagnostics</t>
  </si>
  <si>
    <t>10.1111/j.1469-8749.2007.00577.x; 10.1117/12.2004194</t>
  </si>
  <si>
    <t>Journal of Neuro-oncology</t>
  </si>
  <si>
    <t>10.1093/neuonc/4.1.26</t>
  </si>
  <si>
    <t>International Journal of Cancer</t>
  </si>
  <si>
    <t>10.1002/(sici)1097-0215(19981123)78:5&lt;654::aid-ijc21&gt;3.0.co;2-l</t>
  </si>
  <si>
    <t>Proceedings of the National Academy of Sciences</t>
  </si>
  <si>
    <t>10.1073/pnas.92.19.8783</t>
  </si>
  <si>
    <t>Radiotherapy and Oncology</t>
  </si>
  <si>
    <t>10.1016/j.radonc.2012.12.007.</t>
  </si>
  <si>
    <t>Radiation Research</t>
  </si>
  <si>
    <t>10.1667/0033-7587(2003)159[0632:mechte]2.0.co;2</t>
  </si>
  <si>
    <t>The British Journal of Radiology</t>
  </si>
  <si>
    <t>10.1259/bjr/58503354</t>
  </si>
  <si>
    <t>10.1016/j.ijrobp.2010.02.019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</si>
</sst>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charset val="1"/>
    </font>
    <font>
      <sz val="11"/>
      <color rgb="FF000000"/>
      <name val="Arial"/>
      <charset val="1"/>
    </font>
    <font>
      <sz val="11"/>
      <color rgb="FFFF0000"/>
      <name val="Arial"/>
      <charset val="1"/>
    </font>
    <font>
      <sz val="11"/>
      <color rgb="FF000000"/>
      <name val="Arial"/>
      <family val="2"/>
    </font>
    <font>
      <sz val="11"/>
      <color rgb="FFFF0000"/>
      <name val="Arial"/>
      <family val="2"/>
    </font>
    <font>
      <sz val="10"/>
      <color rgb="FF000000"/>
      <name val="Arial"/>
      <family val="2"/>
    </font>
    <font>
      <b/>
      <sz val="11"/>
      <color rgb="FF000000"/>
      <name val="Arial"/>
      <family val="2"/>
    </font>
  </fonts>
  <fills count="1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FFF2CC"/>
      </patternFill>
    </fill>
    <fill>
      <patternFill patternType="solid">
        <fgColor theme="3" tint="0.749992370372631"/>
        <bgColor rgb="FFD9EAD3"/>
      </patternFill>
    </fill>
    <fill>
      <patternFill patternType="solid">
        <fgColor theme="3" tint="0.749992370372631"/>
        <bgColor indexed="64"/>
      </patternFill>
    </fill>
    <fill>
      <patternFill patternType="solid">
        <fgColor theme="9" tint="0.79998168889431442"/>
        <bgColor rgb="FFC9DAF8"/>
      </patternFill>
    </fill>
    <fill>
      <patternFill patternType="solid">
        <fgColor theme="8" tint="0.79998168889431442"/>
        <bgColor rgb="FFFCE5CD"/>
      </patternFill>
    </fill>
    <fill>
      <patternFill patternType="solid">
        <fgColor theme="8" tint="0.79998168889431442"/>
        <bgColor rgb="FFD9EAD3"/>
      </patternFill>
    </fill>
    <fill>
      <patternFill patternType="solid">
        <fgColor theme="5" tint="0.79998168889431442"/>
        <bgColor rgb="FFFFF2CC"/>
      </patternFill>
    </fill>
    <fill>
      <patternFill patternType="solid">
        <fgColor rgb="FFFFFF99"/>
        <bgColor rgb="FFFCE5CD"/>
      </patternFill>
    </fill>
    <fill>
      <patternFill patternType="solid">
        <fgColor rgb="FFFFFF99"/>
        <bgColor indexed="64"/>
      </patternFill>
    </fill>
  </fills>
  <borders count="1">
    <border>
      <left/>
      <right/>
      <top/>
      <bottom/>
      <diagonal/>
    </border>
  </borders>
  <cellStyleXfs count="1">
    <xf numFmtId="0" fontId="0" fillId="0" borderId="0"/>
  </cellStyleXfs>
  <cellXfs count="52">
    <xf numFmtId="0" fontId="0" fillId="0" borderId="0" xfId="0"/>
    <xf numFmtId="0" fontId="1" fillId="0" borderId="0" xfId="0" applyFont="1"/>
    <xf numFmtId="0" fontId="1" fillId="0" borderId="0" xfId="0" applyFont="1" applyAlignment="1">
      <alignment horizontal="right"/>
    </xf>
    <xf numFmtId="0" fontId="0" fillId="2" borderId="0" xfId="0" applyFill="1"/>
    <xf numFmtId="0" fontId="1" fillId="3" borderId="0" xfId="0" applyFont="1" applyFill="1"/>
    <xf numFmtId="0" fontId="2" fillId="3" borderId="0" xfId="0" applyFont="1" applyFill="1" applyAlignment="1">
      <alignment horizontal="right"/>
    </xf>
    <xf numFmtId="0" fontId="1" fillId="3" borderId="0" xfId="0" applyFont="1" applyFill="1" applyAlignment="1">
      <alignment horizontal="right"/>
    </xf>
    <xf numFmtId="0" fontId="0" fillId="3" borderId="0" xfId="0" applyFill="1"/>
    <xf numFmtId="0" fontId="3" fillId="4" borderId="0" xfId="0" applyFont="1" applyFill="1"/>
    <xf numFmtId="0" fontId="0" fillId="4" borderId="0" xfId="0" applyFill="1"/>
    <xf numFmtId="0" fontId="2" fillId="4" borderId="0" xfId="0" applyFont="1" applyFill="1" applyAlignment="1">
      <alignment horizontal="right"/>
    </xf>
    <xf numFmtId="0" fontId="3" fillId="4" borderId="0" xfId="0" applyFont="1" applyFill="1" applyAlignment="1">
      <alignment horizontal="right"/>
    </xf>
    <xf numFmtId="0" fontId="4" fillId="4" borderId="0" xfId="0" applyFont="1" applyFill="1" applyAlignment="1">
      <alignment horizontal="right"/>
    </xf>
    <xf numFmtId="0" fontId="1" fillId="4" borderId="0" xfId="0" applyFont="1" applyFill="1"/>
    <xf numFmtId="0" fontId="2" fillId="2" borderId="0" xfId="0" applyFont="1" applyFill="1" applyAlignment="1">
      <alignment horizontal="right"/>
    </xf>
    <xf numFmtId="0" fontId="1" fillId="2" borderId="0" xfId="0" applyFont="1" applyFill="1" applyAlignment="1">
      <alignment horizontal="right"/>
    </xf>
    <xf numFmtId="0" fontId="1" fillId="2" borderId="0" xfId="0" applyFont="1" applyFill="1"/>
    <xf numFmtId="0" fontId="1" fillId="4" borderId="0" xfId="0" applyFont="1" applyFill="1" applyAlignment="1">
      <alignment horizontal="right"/>
    </xf>
    <xf numFmtId="0" fontId="1" fillId="2" borderId="0" xfId="0" applyFont="1" applyFill="1" applyAlignment="1">
      <alignment horizontal="right" vertical="top"/>
    </xf>
    <xf numFmtId="0" fontId="3" fillId="0" borderId="0" xfId="0" applyFont="1"/>
    <xf numFmtId="0" fontId="3" fillId="5" borderId="0" xfId="0" applyFont="1" applyFill="1"/>
    <xf numFmtId="0" fontId="3" fillId="0" borderId="0" xfId="0" applyFont="1" applyAlignment="1">
      <alignment horizontal="right"/>
    </xf>
    <xf numFmtId="0" fontId="2" fillId="0" borderId="0" xfId="0" applyFont="1" applyAlignment="1">
      <alignment horizontal="right"/>
    </xf>
    <xf numFmtId="0" fontId="5" fillId="0" borderId="0" xfId="0" applyFont="1"/>
    <xf numFmtId="0" fontId="3" fillId="3" borderId="0" xfId="0" applyFont="1" applyFill="1"/>
    <xf numFmtId="0" fontId="3" fillId="2" borderId="0" xfId="0" applyFont="1" applyFill="1"/>
    <xf numFmtId="0" fontId="6" fillId="0" borderId="0" xfId="0" applyFont="1"/>
    <xf numFmtId="0" fontId="4" fillId="0" borderId="0" xfId="0" applyFont="1" applyAlignment="1">
      <alignment horizontal="right"/>
    </xf>
    <xf numFmtId="0" fontId="3" fillId="0" borderId="0" xfId="0" applyFont="1" applyAlignment="1">
      <alignment horizontal="left"/>
    </xf>
    <xf numFmtId="0" fontId="6" fillId="0" borderId="0" xfId="0" applyFont="1" applyAlignment="1">
      <alignment horizontal="left"/>
    </xf>
    <xf numFmtId="0" fontId="3" fillId="6" borderId="0" xfId="0" applyFont="1" applyFill="1"/>
    <xf numFmtId="0" fontId="3" fillId="6" borderId="0" xfId="0" applyFont="1" applyFill="1" applyAlignment="1">
      <alignment horizontal="right"/>
    </xf>
    <xf numFmtId="0" fontId="2" fillId="7" borderId="0" xfId="0" applyFont="1" applyFill="1" applyAlignment="1">
      <alignment horizontal="right"/>
    </xf>
    <xf numFmtId="0" fontId="1" fillId="7" borderId="0" xfId="0" applyFont="1" applyFill="1" applyAlignment="1">
      <alignment horizontal="right"/>
    </xf>
    <xf numFmtId="0" fontId="3" fillId="7" borderId="0" xfId="0" applyFont="1" applyFill="1"/>
    <xf numFmtId="0" fontId="1" fillId="7" borderId="0" xfId="0" applyFont="1" applyFill="1"/>
    <xf numFmtId="0" fontId="0" fillId="7" borderId="0" xfId="0" applyFill="1"/>
    <xf numFmtId="0" fontId="3" fillId="8" borderId="0" xfId="0" applyFont="1" applyFill="1"/>
    <xf numFmtId="0" fontId="3" fillId="8" borderId="0" xfId="0" applyFont="1" applyFill="1" applyAlignment="1">
      <alignment horizontal="right"/>
    </xf>
    <xf numFmtId="0" fontId="3" fillId="9" borderId="0" xfId="0" applyFont="1" applyFill="1"/>
    <xf numFmtId="0" fontId="3" fillId="9" borderId="0" xfId="0" applyFont="1" applyFill="1" applyAlignment="1">
      <alignment horizontal="right"/>
    </xf>
    <xf numFmtId="0" fontId="3" fillId="10" borderId="0" xfId="0" applyFont="1" applyFill="1"/>
    <xf numFmtId="0" fontId="3" fillId="10" borderId="0" xfId="0" applyFont="1" applyFill="1" applyAlignment="1">
      <alignment horizontal="right"/>
    </xf>
    <xf numFmtId="0" fontId="3" fillId="11" borderId="0" xfId="0" applyFont="1" applyFill="1"/>
    <xf numFmtId="0" fontId="3" fillId="11" borderId="0" xfId="0" applyFont="1" applyFill="1" applyAlignment="1">
      <alignment horizontal="right"/>
    </xf>
    <xf numFmtId="0" fontId="3" fillId="12" borderId="0" xfId="0" applyFont="1" applyFill="1"/>
    <xf numFmtId="0" fontId="3" fillId="12" borderId="0" xfId="0" applyFont="1" applyFill="1" applyAlignment="1">
      <alignment horizontal="right"/>
    </xf>
    <xf numFmtId="0" fontId="2" fillId="13" borderId="0" xfId="0" applyFont="1" applyFill="1" applyAlignment="1">
      <alignment horizontal="right"/>
    </xf>
    <xf numFmtId="0" fontId="1" fillId="13" borderId="0" xfId="0" applyFont="1" applyFill="1" applyAlignment="1">
      <alignment horizontal="right"/>
    </xf>
    <xf numFmtId="0" fontId="1" fillId="13" borderId="0" xfId="0" applyFont="1" applyFill="1"/>
    <xf numFmtId="0" fontId="3" fillId="13" borderId="0" xfId="0" applyFont="1" applyFill="1"/>
    <xf numFmtId="0" fontId="0" fillId="13" borderId="0" xfId="0" applyFill="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9DAF8"/>
      <rgbColor rgb="FF000080"/>
      <rgbColor rgb="FFFF00FF"/>
      <rgbColor rgb="FFFFFF00"/>
      <rgbColor rgb="FF00FFFF"/>
      <rgbColor rgb="FF800080"/>
      <rgbColor rgb="FF800000"/>
      <rgbColor rgb="FF008080"/>
      <rgbColor rgb="FF0000FF"/>
      <rgbColor rgb="FF00CCFF"/>
      <rgbColor rgb="FFCCFFFF"/>
      <rgbColor rgb="FFD9EAD3"/>
      <rgbColor rgb="FFFCE5CD"/>
      <rgbColor rgb="FF99CCFF"/>
      <rgbColor rgb="FFFF99CC"/>
      <rgbColor rgb="FFCC99FF"/>
      <rgbColor rgb="FFF4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4"/>
  <sheetViews>
    <sheetView tabSelected="1" topLeftCell="L1" zoomScale="65" zoomScaleNormal="100" workbookViewId="0">
      <selection activeCell="J7" sqref="J7"/>
    </sheetView>
  </sheetViews>
  <sheetFormatPr defaultColWidth="12.6640625" defaultRowHeight="12.75" customHeight="1" x14ac:dyDescent="0.25"/>
  <cols>
    <col min="1" max="1" width="19.109375" customWidth="1"/>
    <col min="2" max="2" width="15.21875" customWidth="1"/>
    <col min="3" max="3" width="16.44140625" customWidth="1"/>
    <col min="4" max="4" width="13.77734375" customWidth="1"/>
    <col min="16" max="21" width="12.6640625" style="19"/>
  </cols>
  <sheetData>
    <row r="1" spans="1:31" ht="13.8" x14ac:dyDescent="0.25">
      <c r="A1" s="19" t="s">
        <v>41</v>
      </c>
      <c r="B1" s="19" t="s">
        <v>42</v>
      </c>
      <c r="C1" s="19" t="s">
        <v>43</v>
      </c>
      <c r="D1" s="19" t="s">
        <v>82</v>
      </c>
      <c r="E1" s="19" t="s">
        <v>83</v>
      </c>
      <c r="F1" s="19" t="s">
        <v>84</v>
      </c>
      <c r="G1" s="19" t="s">
        <v>1</v>
      </c>
      <c r="H1" s="19" t="s">
        <v>2</v>
      </c>
      <c r="I1" s="19" t="s">
        <v>3</v>
      </c>
      <c r="J1" s="19" t="s">
        <v>4</v>
      </c>
      <c r="K1" s="19" t="s">
        <v>5</v>
      </c>
      <c r="L1" s="19" t="s">
        <v>0</v>
      </c>
      <c r="M1" s="20" t="s">
        <v>6</v>
      </c>
      <c r="N1" s="20" t="s">
        <v>7</v>
      </c>
      <c r="O1" s="19" t="s">
        <v>8</v>
      </c>
      <c r="P1" s="19" t="s">
        <v>10</v>
      </c>
      <c r="U1" s="21"/>
      <c r="V1" s="19" t="s">
        <v>9</v>
      </c>
      <c r="W1" s="21"/>
      <c r="X1" s="19"/>
      <c r="Y1" s="19"/>
      <c r="Z1" s="19"/>
      <c r="AA1" s="19"/>
      <c r="AB1" s="19"/>
      <c r="AC1" s="19"/>
      <c r="AD1" s="19"/>
      <c r="AE1" s="19"/>
    </row>
    <row r="2" spans="1:31" s="36" customFormat="1" ht="13.8" x14ac:dyDescent="0.25">
      <c r="A2" s="30" t="s">
        <v>44</v>
      </c>
      <c r="B2" s="30" t="s">
        <v>45</v>
      </c>
      <c r="C2" s="30" t="s">
        <v>46</v>
      </c>
      <c r="D2" s="31">
        <v>2010</v>
      </c>
      <c r="E2" s="30" t="s">
        <v>85</v>
      </c>
      <c r="F2" s="30" t="s">
        <v>86</v>
      </c>
      <c r="G2" s="32">
        <f>(H2*J2)+(I2*K2)</f>
        <v>96.875</v>
      </c>
      <c r="H2" s="33">
        <v>350</v>
      </c>
      <c r="I2" s="33">
        <v>12.5</v>
      </c>
      <c r="J2" s="32">
        <f t="shared" ref="J2:J10" si="0">M2/N2</f>
        <v>0.25</v>
      </c>
      <c r="K2" s="32">
        <f t="shared" ref="K2:K10" si="1">1-J2</f>
        <v>0.75</v>
      </c>
      <c r="L2" s="32">
        <f t="shared" ref="L2:L6" si="2">H2/I2</f>
        <v>28</v>
      </c>
      <c r="M2" s="33">
        <v>50</v>
      </c>
      <c r="N2" s="33">
        <v>200</v>
      </c>
      <c r="O2" s="32">
        <f t="shared" ref="O2:O10" si="3">(N2-M2)</f>
        <v>150</v>
      </c>
      <c r="P2" s="34" t="s">
        <v>11</v>
      </c>
      <c r="Q2" s="34"/>
      <c r="R2" s="34"/>
      <c r="S2" s="34"/>
      <c r="T2" s="34"/>
      <c r="U2" s="34"/>
      <c r="V2" s="35">
        <v>5</v>
      </c>
    </row>
    <row r="3" spans="1:31" s="36" customFormat="1" ht="13.8" x14ac:dyDescent="0.25">
      <c r="A3" s="30" t="s">
        <v>44</v>
      </c>
      <c r="B3" s="30" t="s">
        <v>45</v>
      </c>
      <c r="C3" s="30" t="s">
        <v>46</v>
      </c>
      <c r="D3" s="31">
        <v>2010</v>
      </c>
      <c r="E3" s="30" t="s">
        <v>85</v>
      </c>
      <c r="F3" s="30" t="s">
        <v>86</v>
      </c>
      <c r="G3" s="32">
        <f>((H3*J3)+(I3*K3))</f>
        <v>96.875</v>
      </c>
      <c r="H3" s="33">
        <v>350</v>
      </c>
      <c r="I3" s="33">
        <v>12.5</v>
      </c>
      <c r="J3" s="32">
        <f t="shared" si="0"/>
        <v>0.25</v>
      </c>
      <c r="K3" s="32">
        <f t="shared" si="1"/>
        <v>0.75</v>
      </c>
      <c r="L3" s="32">
        <f t="shared" si="2"/>
        <v>28</v>
      </c>
      <c r="M3" s="33">
        <v>50</v>
      </c>
      <c r="N3" s="33">
        <v>200</v>
      </c>
      <c r="O3" s="32">
        <f t="shared" si="3"/>
        <v>150</v>
      </c>
      <c r="P3" s="34" t="s">
        <v>11</v>
      </c>
      <c r="Q3" s="34"/>
      <c r="R3" s="34"/>
      <c r="S3" s="34"/>
      <c r="T3" s="34"/>
      <c r="U3" s="34"/>
      <c r="V3" s="35">
        <v>5</v>
      </c>
    </row>
    <row r="4" spans="1:31" s="36" customFormat="1" ht="13.8" x14ac:dyDescent="0.25">
      <c r="A4" s="30" t="s">
        <v>44</v>
      </c>
      <c r="B4" s="30" t="s">
        <v>45</v>
      </c>
      <c r="C4" s="30" t="s">
        <v>46</v>
      </c>
      <c r="D4" s="31">
        <v>2010</v>
      </c>
      <c r="E4" s="30" t="s">
        <v>85</v>
      </c>
      <c r="F4" s="30" t="s">
        <v>86</v>
      </c>
      <c r="G4" s="32">
        <f t="shared" ref="G4:G6" si="4">(H4*J4)+(I4*K4)</f>
        <v>96.875</v>
      </c>
      <c r="H4" s="33">
        <v>350</v>
      </c>
      <c r="I4" s="33">
        <v>12.5</v>
      </c>
      <c r="J4" s="32">
        <f t="shared" si="0"/>
        <v>0.25</v>
      </c>
      <c r="K4" s="32">
        <f t="shared" si="1"/>
        <v>0.75</v>
      </c>
      <c r="L4" s="32">
        <f t="shared" si="2"/>
        <v>28</v>
      </c>
      <c r="M4" s="33">
        <v>50</v>
      </c>
      <c r="N4" s="33">
        <v>200</v>
      </c>
      <c r="O4" s="32">
        <f t="shared" si="3"/>
        <v>150</v>
      </c>
      <c r="P4" s="34" t="s">
        <v>11</v>
      </c>
      <c r="Q4" s="34"/>
      <c r="R4" s="34"/>
      <c r="S4" s="34"/>
      <c r="T4" s="34"/>
      <c r="U4" s="34"/>
      <c r="V4" s="35">
        <v>5</v>
      </c>
    </row>
    <row r="5" spans="1:31" s="36" customFormat="1" ht="13.8" x14ac:dyDescent="0.25">
      <c r="A5" s="30" t="s">
        <v>44</v>
      </c>
      <c r="B5" s="30" t="s">
        <v>45</v>
      </c>
      <c r="C5" s="30" t="s">
        <v>46</v>
      </c>
      <c r="D5" s="31">
        <v>2010</v>
      </c>
      <c r="E5" s="30" t="s">
        <v>85</v>
      </c>
      <c r="F5" s="30" t="s">
        <v>86</v>
      </c>
      <c r="G5" s="32">
        <f t="shared" si="4"/>
        <v>96.875</v>
      </c>
      <c r="H5" s="33">
        <v>350</v>
      </c>
      <c r="I5" s="33">
        <v>12.5</v>
      </c>
      <c r="J5" s="32">
        <f t="shared" si="0"/>
        <v>0.25</v>
      </c>
      <c r="K5" s="32">
        <f t="shared" si="1"/>
        <v>0.75</v>
      </c>
      <c r="L5" s="32">
        <f t="shared" si="2"/>
        <v>28</v>
      </c>
      <c r="M5" s="33">
        <v>50</v>
      </c>
      <c r="N5" s="33">
        <v>200</v>
      </c>
      <c r="O5" s="32">
        <f t="shared" si="3"/>
        <v>150</v>
      </c>
      <c r="P5" s="34" t="s">
        <v>11</v>
      </c>
      <c r="Q5" s="34"/>
      <c r="R5" s="34"/>
      <c r="S5" s="34"/>
      <c r="T5" s="34"/>
      <c r="U5" s="34"/>
      <c r="V5" s="35">
        <v>5</v>
      </c>
    </row>
    <row r="6" spans="1:31" s="9" customFormat="1" ht="13.8" x14ac:dyDescent="0.25">
      <c r="A6" s="39" t="s">
        <v>47</v>
      </c>
      <c r="B6" s="39" t="s">
        <v>48</v>
      </c>
      <c r="C6" s="39" t="s">
        <v>49</v>
      </c>
      <c r="D6" s="40">
        <v>2010</v>
      </c>
      <c r="E6" s="39" t="s">
        <v>87</v>
      </c>
      <c r="F6" s="39" t="s">
        <v>88</v>
      </c>
      <c r="G6" s="10">
        <f t="shared" si="4"/>
        <v>191.25</v>
      </c>
      <c r="H6" s="11">
        <v>700</v>
      </c>
      <c r="I6" s="8">
        <v>12.5</v>
      </c>
      <c r="J6" s="12">
        <f t="shared" si="0"/>
        <v>0.26</v>
      </c>
      <c r="K6" s="12">
        <f t="shared" si="1"/>
        <v>0.74</v>
      </c>
      <c r="L6" s="10">
        <f t="shared" si="2"/>
        <v>56</v>
      </c>
      <c r="M6" s="11">
        <v>52</v>
      </c>
      <c r="N6" s="11">
        <v>200</v>
      </c>
      <c r="O6" s="12">
        <f t="shared" si="3"/>
        <v>148</v>
      </c>
      <c r="P6" s="8" t="s">
        <v>12</v>
      </c>
      <c r="Q6" s="8"/>
      <c r="R6" s="8"/>
      <c r="S6" s="8"/>
      <c r="T6" s="8"/>
      <c r="U6" s="8"/>
      <c r="V6" s="13">
        <v>5</v>
      </c>
    </row>
    <row r="7" spans="1:31" s="7" customFormat="1" ht="13.8" x14ac:dyDescent="0.25">
      <c r="A7" s="37" t="s">
        <v>50</v>
      </c>
      <c r="B7" s="37" t="s">
        <v>51</v>
      </c>
      <c r="C7" s="37" t="s">
        <v>52</v>
      </c>
      <c r="D7" s="38">
        <v>2008</v>
      </c>
      <c r="E7" s="37" t="s">
        <v>89</v>
      </c>
      <c r="F7" s="37" t="s">
        <v>90</v>
      </c>
      <c r="G7" s="6"/>
      <c r="H7" s="6">
        <v>312</v>
      </c>
      <c r="I7" s="4"/>
      <c r="J7" s="5">
        <f t="shared" si="0"/>
        <v>0.11848341232227488</v>
      </c>
      <c r="K7" s="5">
        <f t="shared" si="1"/>
        <v>0.88151658767772512</v>
      </c>
      <c r="L7" s="4"/>
      <c r="M7" s="6">
        <v>25</v>
      </c>
      <c r="N7" s="6">
        <v>211</v>
      </c>
      <c r="O7" s="5">
        <f t="shared" si="3"/>
        <v>186</v>
      </c>
      <c r="P7" s="24" t="s">
        <v>13</v>
      </c>
      <c r="Q7" s="24"/>
      <c r="R7" s="24"/>
      <c r="S7" s="24"/>
      <c r="T7" s="24"/>
      <c r="U7" s="24"/>
      <c r="V7" s="4">
        <v>5</v>
      </c>
    </row>
    <row r="8" spans="1:31" s="3" customFormat="1" ht="13.8" x14ac:dyDescent="0.25">
      <c r="A8" s="43" t="s">
        <v>53</v>
      </c>
      <c r="B8" s="43" t="s">
        <v>54</v>
      </c>
      <c r="C8" s="43" t="s">
        <v>55</v>
      </c>
      <c r="D8" s="43" t="s">
        <v>91</v>
      </c>
      <c r="E8" s="43" t="s">
        <v>92</v>
      </c>
      <c r="F8" s="43" t="s">
        <v>93</v>
      </c>
      <c r="G8" s="14">
        <f>(H8*J8)+(I8*K8)</f>
        <v>46.966666666666669</v>
      </c>
      <c r="H8" s="15">
        <v>150</v>
      </c>
      <c r="I8" s="15">
        <v>9.5</v>
      </c>
      <c r="J8" s="14">
        <f t="shared" si="0"/>
        <v>0.26666666666666666</v>
      </c>
      <c r="K8" s="14">
        <f t="shared" si="1"/>
        <v>0.73333333333333339</v>
      </c>
      <c r="L8" s="14">
        <f t="shared" ref="L8:L15" si="5">H8/I8</f>
        <v>15.789473684210526</v>
      </c>
      <c r="M8" s="15">
        <v>28</v>
      </c>
      <c r="N8" s="15">
        <v>105</v>
      </c>
      <c r="O8" s="14">
        <f t="shared" si="3"/>
        <v>77</v>
      </c>
      <c r="P8" s="25" t="s">
        <v>14</v>
      </c>
      <c r="Q8" s="25"/>
      <c r="R8" s="25"/>
      <c r="S8" s="25"/>
      <c r="T8" s="25"/>
      <c r="U8" s="25"/>
      <c r="V8" s="16">
        <v>1</v>
      </c>
    </row>
    <row r="9" spans="1:31" s="3" customFormat="1" ht="13.8" x14ac:dyDescent="0.25">
      <c r="A9" s="43" t="s">
        <v>53</v>
      </c>
      <c r="B9" s="43" t="s">
        <v>54</v>
      </c>
      <c r="C9" s="43" t="s">
        <v>55</v>
      </c>
      <c r="D9" s="43" t="s">
        <v>91</v>
      </c>
      <c r="E9" s="43" t="s">
        <v>92</v>
      </c>
      <c r="F9" s="43" t="s">
        <v>93</v>
      </c>
      <c r="G9" s="14">
        <f>(H9*J9)+(I9*K9)</f>
        <v>15.606666666666667</v>
      </c>
      <c r="H9" s="15">
        <v>50</v>
      </c>
      <c r="I9" s="15">
        <v>3.1</v>
      </c>
      <c r="J9" s="14">
        <f t="shared" si="0"/>
        <v>0.26666666666666666</v>
      </c>
      <c r="K9" s="14">
        <f t="shared" si="1"/>
        <v>0.73333333333333339</v>
      </c>
      <c r="L9" s="14">
        <f t="shared" si="5"/>
        <v>16.129032258064516</v>
      </c>
      <c r="M9" s="15">
        <v>28</v>
      </c>
      <c r="N9" s="15">
        <v>105</v>
      </c>
      <c r="O9" s="14">
        <f t="shared" si="3"/>
        <v>77</v>
      </c>
      <c r="P9" s="25" t="s">
        <v>15</v>
      </c>
      <c r="Q9" s="25"/>
      <c r="R9" s="25"/>
      <c r="S9" s="25"/>
      <c r="T9" s="25"/>
      <c r="U9" s="25"/>
      <c r="V9" s="16">
        <v>3</v>
      </c>
    </row>
    <row r="10" spans="1:31" s="3" customFormat="1" ht="13.8" x14ac:dyDescent="0.25">
      <c r="A10" s="43" t="s">
        <v>53</v>
      </c>
      <c r="B10" s="43" t="s">
        <v>54</v>
      </c>
      <c r="C10" s="43" t="s">
        <v>55</v>
      </c>
      <c r="D10" s="43" t="s">
        <v>91</v>
      </c>
      <c r="E10" s="43" t="s">
        <v>92</v>
      </c>
      <c r="F10" s="43" t="s">
        <v>93</v>
      </c>
      <c r="G10" s="14">
        <f>(H10*J10)+(I10*K10)</f>
        <v>22.34</v>
      </c>
      <c r="H10" s="15">
        <v>150</v>
      </c>
      <c r="I10" s="15">
        <v>2.7</v>
      </c>
      <c r="J10" s="14">
        <f t="shared" si="0"/>
        <v>0.13333333333333333</v>
      </c>
      <c r="K10" s="14">
        <f t="shared" si="1"/>
        <v>0.8666666666666667</v>
      </c>
      <c r="L10" s="14">
        <f t="shared" si="5"/>
        <v>55.55555555555555</v>
      </c>
      <c r="M10" s="15">
        <v>28</v>
      </c>
      <c r="N10" s="15">
        <v>210</v>
      </c>
      <c r="O10" s="14">
        <f t="shared" si="3"/>
        <v>182</v>
      </c>
      <c r="P10" s="25" t="s">
        <v>16</v>
      </c>
      <c r="Q10" s="25"/>
      <c r="R10" s="25"/>
      <c r="S10" s="25"/>
      <c r="T10" s="25"/>
      <c r="U10" s="25"/>
      <c r="V10" s="16">
        <v>3</v>
      </c>
    </row>
    <row r="11" spans="1:31" s="3" customFormat="1" ht="13.8" x14ac:dyDescent="0.25">
      <c r="A11" s="43" t="s">
        <v>53</v>
      </c>
      <c r="B11" s="43" t="s">
        <v>54</v>
      </c>
      <c r="C11" s="43" t="s">
        <v>55</v>
      </c>
      <c r="D11" s="43" t="s">
        <v>91</v>
      </c>
      <c r="E11" s="43" t="s">
        <v>92</v>
      </c>
      <c r="F11" s="43" t="s">
        <v>93</v>
      </c>
      <c r="G11" s="14">
        <f>(H11*J11)+(I11*K11)</f>
        <v>7.4466666666666672</v>
      </c>
      <c r="H11" s="15">
        <v>50</v>
      </c>
      <c r="I11" s="15">
        <v>0.9</v>
      </c>
      <c r="J11" s="14">
        <f>M11/N11</f>
        <v>0.13333333333333333</v>
      </c>
      <c r="K11" s="14">
        <f>1-J11</f>
        <v>0.8666666666666667</v>
      </c>
      <c r="L11" s="14">
        <f t="shared" si="5"/>
        <v>55.555555555555557</v>
      </c>
      <c r="M11" s="15">
        <v>28</v>
      </c>
      <c r="N11" s="15">
        <v>210</v>
      </c>
      <c r="O11" s="14">
        <f>(N11-M11)</f>
        <v>182</v>
      </c>
      <c r="P11" s="25" t="s">
        <v>17</v>
      </c>
      <c r="Q11" s="25"/>
      <c r="R11" s="25"/>
      <c r="S11" s="25"/>
      <c r="T11" s="25"/>
      <c r="U11" s="25"/>
      <c r="V11" s="16">
        <v>4</v>
      </c>
    </row>
    <row r="12" spans="1:31" ht="13.8" x14ac:dyDescent="0.25">
      <c r="A12" s="19"/>
      <c r="B12" s="19"/>
      <c r="C12" s="19"/>
      <c r="D12" s="19"/>
      <c r="E12" s="19"/>
      <c r="F12" s="19"/>
      <c r="G12" s="22"/>
      <c r="H12" s="2"/>
      <c r="I12" s="2"/>
      <c r="J12" s="22"/>
      <c r="K12" s="22"/>
      <c r="L12" s="22"/>
      <c r="M12" s="2"/>
      <c r="N12" s="2"/>
      <c r="O12" s="22"/>
      <c r="P12" s="19" t="s">
        <v>18</v>
      </c>
      <c r="Q12" s="19" t="s">
        <v>33</v>
      </c>
      <c r="R12" s="19" t="s">
        <v>34</v>
      </c>
      <c r="S12" s="19" t="s">
        <v>35</v>
      </c>
      <c r="V12" s="1"/>
    </row>
    <row r="13" spans="1:31" s="36" customFormat="1" ht="13.8" x14ac:dyDescent="0.25">
      <c r="A13" s="30" t="s">
        <v>56</v>
      </c>
      <c r="B13" s="30" t="s">
        <v>57</v>
      </c>
      <c r="C13" s="30" t="s">
        <v>58</v>
      </c>
      <c r="D13" s="31">
        <v>2002</v>
      </c>
      <c r="E13" s="30" t="s">
        <v>94</v>
      </c>
      <c r="F13" s="30" t="s">
        <v>95</v>
      </c>
      <c r="G13" s="33">
        <v>135</v>
      </c>
      <c r="H13" s="33">
        <v>300</v>
      </c>
      <c r="I13" s="33">
        <v>40</v>
      </c>
      <c r="J13" s="32">
        <f t="shared" ref="J13:J32" si="6">M13/N13</f>
        <v>0.54</v>
      </c>
      <c r="K13" s="32">
        <f t="shared" ref="K13:K32" si="7">1-J13</f>
        <v>0.45999999999999996</v>
      </c>
      <c r="L13" s="32">
        <f t="shared" si="5"/>
        <v>7.5</v>
      </c>
      <c r="M13" s="33">
        <v>27</v>
      </c>
      <c r="N13" s="33">
        <v>50</v>
      </c>
      <c r="O13" s="32">
        <f t="shared" ref="O13:O32" si="8">(N13-M13)</f>
        <v>23</v>
      </c>
      <c r="P13" s="34" t="s">
        <v>19</v>
      </c>
      <c r="Q13" s="34" t="s">
        <v>19</v>
      </c>
      <c r="R13" s="34" t="s">
        <v>36</v>
      </c>
      <c r="S13" s="34" t="s">
        <v>19</v>
      </c>
      <c r="T13" s="34"/>
      <c r="U13" s="34"/>
      <c r="V13" s="35">
        <v>2</v>
      </c>
    </row>
    <row r="14" spans="1:31" s="36" customFormat="1" ht="13.8" x14ac:dyDescent="0.25">
      <c r="A14" s="30" t="s">
        <v>56</v>
      </c>
      <c r="B14" s="30" t="s">
        <v>57</v>
      </c>
      <c r="C14" s="30" t="s">
        <v>58</v>
      </c>
      <c r="D14" s="31">
        <v>2002</v>
      </c>
      <c r="E14" s="30" t="s">
        <v>94</v>
      </c>
      <c r="F14" s="30" t="s">
        <v>95</v>
      </c>
      <c r="G14" s="33">
        <v>113</v>
      </c>
      <c r="H14" s="33">
        <v>250</v>
      </c>
      <c r="I14" s="33">
        <v>34</v>
      </c>
      <c r="J14" s="32">
        <f t="shared" si="6"/>
        <v>0.54</v>
      </c>
      <c r="K14" s="32">
        <f t="shared" si="7"/>
        <v>0.45999999999999996</v>
      </c>
      <c r="L14" s="32">
        <f t="shared" si="5"/>
        <v>7.3529411764705879</v>
      </c>
      <c r="M14" s="33">
        <v>27</v>
      </c>
      <c r="N14" s="33">
        <v>50</v>
      </c>
      <c r="O14" s="32">
        <f t="shared" si="8"/>
        <v>23</v>
      </c>
      <c r="P14" s="34" t="s">
        <v>19</v>
      </c>
      <c r="Q14" s="34" t="s">
        <v>37</v>
      </c>
      <c r="R14" s="34" t="s">
        <v>19</v>
      </c>
      <c r="S14" s="34" t="s">
        <v>20</v>
      </c>
      <c r="T14" s="34"/>
      <c r="U14" s="34"/>
      <c r="V14" s="35">
        <v>1</v>
      </c>
    </row>
    <row r="15" spans="1:31" s="36" customFormat="1" ht="13.8" x14ac:dyDescent="0.25">
      <c r="A15" s="30" t="s">
        <v>56</v>
      </c>
      <c r="B15" s="30" t="s">
        <v>57</v>
      </c>
      <c r="C15" s="30" t="s">
        <v>58</v>
      </c>
      <c r="D15" s="31">
        <v>2002</v>
      </c>
      <c r="E15" s="30" t="s">
        <v>94</v>
      </c>
      <c r="F15" s="30" t="s">
        <v>95</v>
      </c>
      <c r="G15" s="33">
        <v>113</v>
      </c>
      <c r="H15" s="33">
        <v>250</v>
      </c>
      <c r="I15" s="33">
        <v>34</v>
      </c>
      <c r="J15" s="32">
        <f t="shared" si="6"/>
        <v>0.54</v>
      </c>
      <c r="K15" s="32">
        <f t="shared" si="7"/>
        <v>0.45999999999999996</v>
      </c>
      <c r="L15" s="32">
        <f t="shared" si="5"/>
        <v>7.3529411764705879</v>
      </c>
      <c r="M15" s="33">
        <v>27</v>
      </c>
      <c r="N15" s="33">
        <v>50</v>
      </c>
      <c r="O15" s="32">
        <f t="shared" si="8"/>
        <v>23</v>
      </c>
      <c r="P15" s="34" t="s">
        <v>20</v>
      </c>
      <c r="Q15" s="34" t="s">
        <v>37</v>
      </c>
      <c r="R15" s="34" t="s">
        <v>20</v>
      </c>
      <c r="S15" s="34" t="s">
        <v>20</v>
      </c>
      <c r="T15" s="34"/>
      <c r="U15" s="34"/>
      <c r="V15" s="35">
        <v>1.5</v>
      </c>
    </row>
    <row r="16" spans="1:31" s="36" customFormat="1" ht="13.8" x14ac:dyDescent="0.25">
      <c r="A16" s="30" t="s">
        <v>56</v>
      </c>
      <c r="B16" s="30" t="s">
        <v>57</v>
      </c>
      <c r="C16" s="30" t="s">
        <v>58</v>
      </c>
      <c r="D16" s="31">
        <v>2002</v>
      </c>
      <c r="E16" s="30" t="s">
        <v>94</v>
      </c>
      <c r="F16" s="30" t="s">
        <v>95</v>
      </c>
      <c r="G16" s="35"/>
      <c r="H16" s="33">
        <v>500</v>
      </c>
      <c r="I16" s="35"/>
      <c r="J16" s="32">
        <f t="shared" si="6"/>
        <v>0.54</v>
      </c>
      <c r="K16" s="32">
        <f t="shared" si="7"/>
        <v>0.45999999999999996</v>
      </c>
      <c r="L16" s="35"/>
      <c r="M16" s="33">
        <v>27</v>
      </c>
      <c r="N16" s="33">
        <v>50</v>
      </c>
      <c r="O16" s="32">
        <f t="shared" si="8"/>
        <v>23</v>
      </c>
      <c r="P16" s="34" t="s">
        <v>20</v>
      </c>
      <c r="Q16" s="34" t="s">
        <v>19</v>
      </c>
      <c r="R16" s="34" t="s">
        <v>19</v>
      </c>
      <c r="S16" s="34" t="s">
        <v>19</v>
      </c>
      <c r="T16" s="34"/>
      <c r="U16" s="34"/>
      <c r="V16" s="35">
        <v>2</v>
      </c>
    </row>
    <row r="17" spans="1:22" s="36" customFormat="1" ht="13.8" x14ac:dyDescent="0.25">
      <c r="A17" s="30" t="s">
        <v>56</v>
      </c>
      <c r="B17" s="30" t="s">
        <v>57</v>
      </c>
      <c r="C17" s="30" t="s">
        <v>58</v>
      </c>
      <c r="D17" s="31">
        <v>2002</v>
      </c>
      <c r="E17" s="30" t="s">
        <v>94</v>
      </c>
      <c r="F17" s="30" t="s">
        <v>95</v>
      </c>
      <c r="G17" s="35"/>
      <c r="H17" s="33">
        <v>500</v>
      </c>
      <c r="I17" s="35"/>
      <c r="J17" s="32">
        <f t="shared" si="6"/>
        <v>0.54</v>
      </c>
      <c r="K17" s="32">
        <f t="shared" si="7"/>
        <v>0.45999999999999996</v>
      </c>
      <c r="L17" s="35"/>
      <c r="M17" s="33">
        <v>27</v>
      </c>
      <c r="N17" s="33">
        <v>50</v>
      </c>
      <c r="O17" s="32">
        <f t="shared" si="8"/>
        <v>23</v>
      </c>
      <c r="P17" s="34" t="s">
        <v>20</v>
      </c>
      <c r="Q17" s="34" t="s">
        <v>37</v>
      </c>
      <c r="R17" s="34" t="s">
        <v>21</v>
      </c>
      <c r="S17" s="34" t="s">
        <v>21</v>
      </c>
      <c r="T17" s="34"/>
      <c r="U17" s="34"/>
      <c r="V17" s="35">
        <v>1</v>
      </c>
    </row>
    <row r="18" spans="1:22" s="36" customFormat="1" ht="13.8" x14ac:dyDescent="0.25">
      <c r="A18" s="30" t="s">
        <v>56</v>
      </c>
      <c r="B18" s="30" t="s">
        <v>57</v>
      </c>
      <c r="C18" s="30" t="s">
        <v>58</v>
      </c>
      <c r="D18" s="31">
        <v>2002</v>
      </c>
      <c r="E18" s="30" t="s">
        <v>94</v>
      </c>
      <c r="F18" s="30" t="s">
        <v>95</v>
      </c>
      <c r="G18" s="33">
        <v>158</v>
      </c>
      <c r="H18" s="33">
        <v>500</v>
      </c>
      <c r="I18" s="33">
        <v>33</v>
      </c>
      <c r="J18" s="32">
        <f t="shared" si="6"/>
        <v>0.36</v>
      </c>
      <c r="K18" s="32">
        <f t="shared" si="7"/>
        <v>0.64</v>
      </c>
      <c r="L18" s="32">
        <f>H18/I18</f>
        <v>15.151515151515152</v>
      </c>
      <c r="M18" s="33">
        <v>27</v>
      </c>
      <c r="N18" s="33">
        <v>75</v>
      </c>
      <c r="O18" s="32">
        <f t="shared" si="8"/>
        <v>48</v>
      </c>
      <c r="P18" s="34" t="s">
        <v>21</v>
      </c>
      <c r="Q18" s="34" t="s">
        <v>21</v>
      </c>
      <c r="R18" s="34" t="s">
        <v>21</v>
      </c>
      <c r="S18" s="34" t="s">
        <v>19</v>
      </c>
      <c r="T18" s="34"/>
      <c r="U18" s="34"/>
      <c r="V18" s="35">
        <v>1</v>
      </c>
    </row>
    <row r="19" spans="1:22" s="36" customFormat="1" ht="13.8" x14ac:dyDescent="0.25">
      <c r="A19" s="30" t="s">
        <v>56</v>
      </c>
      <c r="B19" s="30" t="s">
        <v>57</v>
      </c>
      <c r="C19" s="30" t="s">
        <v>58</v>
      </c>
      <c r="D19" s="31">
        <v>2002</v>
      </c>
      <c r="E19" s="30" t="s">
        <v>94</v>
      </c>
      <c r="F19" s="30" t="s">
        <v>95</v>
      </c>
      <c r="G19" s="33">
        <v>79</v>
      </c>
      <c r="H19" s="33">
        <v>250</v>
      </c>
      <c r="I19" s="33">
        <v>17</v>
      </c>
      <c r="J19" s="32">
        <f t="shared" si="6"/>
        <v>0.36</v>
      </c>
      <c r="K19" s="32">
        <f t="shared" si="7"/>
        <v>0.64</v>
      </c>
      <c r="L19" s="32">
        <f>H19/I19</f>
        <v>14.705882352941176</v>
      </c>
      <c r="M19" s="33">
        <v>27</v>
      </c>
      <c r="N19" s="33">
        <v>75</v>
      </c>
      <c r="O19" s="32">
        <f t="shared" si="8"/>
        <v>48</v>
      </c>
      <c r="P19" s="34" t="s">
        <v>20</v>
      </c>
      <c r="Q19" s="34" t="s">
        <v>37</v>
      </c>
      <c r="R19" s="34" t="s">
        <v>20</v>
      </c>
      <c r="S19" s="34" t="s">
        <v>19</v>
      </c>
      <c r="T19" s="34"/>
      <c r="U19" s="34"/>
      <c r="V19" s="35">
        <v>1.5</v>
      </c>
    </row>
    <row r="20" spans="1:22" s="36" customFormat="1" ht="13.8" x14ac:dyDescent="0.25">
      <c r="A20" s="30" t="s">
        <v>56</v>
      </c>
      <c r="B20" s="30" t="s">
        <v>57</v>
      </c>
      <c r="C20" s="30" t="s">
        <v>58</v>
      </c>
      <c r="D20" s="31">
        <v>2002</v>
      </c>
      <c r="E20" s="30" t="s">
        <v>94</v>
      </c>
      <c r="F20" s="30" t="s">
        <v>95</v>
      </c>
      <c r="G20" s="33">
        <v>118</v>
      </c>
      <c r="H20" s="33">
        <v>500</v>
      </c>
      <c r="I20" s="33">
        <v>19</v>
      </c>
      <c r="J20" s="32">
        <f t="shared" si="6"/>
        <v>0.27</v>
      </c>
      <c r="K20" s="32">
        <f t="shared" si="7"/>
        <v>0.73</v>
      </c>
      <c r="L20" s="32">
        <f>H20/I20</f>
        <v>26.315789473684209</v>
      </c>
      <c r="M20" s="33">
        <v>27</v>
      </c>
      <c r="N20" s="33">
        <v>100</v>
      </c>
      <c r="O20" s="32">
        <f t="shared" si="8"/>
        <v>73</v>
      </c>
      <c r="P20" s="34" t="s">
        <v>20</v>
      </c>
      <c r="Q20" s="34" t="s">
        <v>37</v>
      </c>
      <c r="R20" s="34" t="s">
        <v>20</v>
      </c>
      <c r="S20" s="34" t="s">
        <v>20</v>
      </c>
      <c r="T20" s="34"/>
      <c r="U20" s="34"/>
      <c r="V20" s="35">
        <v>1.5</v>
      </c>
    </row>
    <row r="21" spans="1:22" s="51" customFormat="1" ht="13.8" x14ac:dyDescent="0.25">
      <c r="A21" s="45" t="s">
        <v>59</v>
      </c>
      <c r="B21" s="45" t="s">
        <v>60</v>
      </c>
      <c r="C21" s="45" t="s">
        <v>61</v>
      </c>
      <c r="D21" s="46">
        <v>1998</v>
      </c>
      <c r="E21" s="45" t="s">
        <v>96</v>
      </c>
      <c r="F21" s="45" t="s">
        <v>97</v>
      </c>
      <c r="G21" s="47"/>
      <c r="H21" s="48">
        <v>625</v>
      </c>
      <c r="I21" s="49"/>
      <c r="J21" s="47">
        <f t="shared" si="6"/>
        <v>0.25</v>
      </c>
      <c r="K21" s="47">
        <f t="shared" si="7"/>
        <v>0.75</v>
      </c>
      <c r="L21" s="49"/>
      <c r="M21" s="48">
        <v>25</v>
      </c>
      <c r="N21" s="48">
        <v>100</v>
      </c>
      <c r="O21" s="47">
        <f t="shared" si="8"/>
        <v>75</v>
      </c>
      <c r="P21" s="50" t="s">
        <v>22</v>
      </c>
      <c r="Q21" s="50"/>
      <c r="R21" s="50"/>
      <c r="S21" s="50"/>
      <c r="T21" s="50"/>
      <c r="U21" s="50"/>
      <c r="V21" s="49">
        <v>2</v>
      </c>
    </row>
    <row r="22" spans="1:22" s="9" customFormat="1" ht="13.8" x14ac:dyDescent="0.25">
      <c r="A22" s="39" t="s">
        <v>62</v>
      </c>
      <c r="B22" s="39" t="s">
        <v>63</v>
      </c>
      <c r="C22" s="39" t="s">
        <v>64</v>
      </c>
      <c r="D22" s="40">
        <v>1995</v>
      </c>
      <c r="E22" s="39" t="s">
        <v>98</v>
      </c>
      <c r="F22" s="39" t="s">
        <v>99</v>
      </c>
      <c r="G22" s="10"/>
      <c r="H22" s="17">
        <v>625</v>
      </c>
      <c r="I22" s="13"/>
      <c r="J22" s="10">
        <f t="shared" si="6"/>
        <v>0.1</v>
      </c>
      <c r="K22" s="10">
        <f t="shared" si="7"/>
        <v>0.9</v>
      </c>
      <c r="L22" s="13"/>
      <c r="M22" s="17">
        <v>20</v>
      </c>
      <c r="N22" s="17">
        <v>200</v>
      </c>
      <c r="O22" s="10">
        <f t="shared" si="8"/>
        <v>180</v>
      </c>
      <c r="P22" s="8" t="s">
        <v>23</v>
      </c>
      <c r="Q22" s="8"/>
      <c r="R22" s="8"/>
      <c r="S22" s="8"/>
      <c r="T22" s="8"/>
      <c r="U22" s="8"/>
      <c r="V22" s="13">
        <v>5</v>
      </c>
    </row>
    <row r="23" spans="1:22" s="9" customFormat="1" ht="13.8" x14ac:dyDescent="0.25">
      <c r="A23" s="39" t="s">
        <v>62</v>
      </c>
      <c r="B23" s="39" t="s">
        <v>63</v>
      </c>
      <c r="C23" s="39" t="s">
        <v>64</v>
      </c>
      <c r="D23" s="40">
        <v>1995</v>
      </c>
      <c r="E23" s="39" t="s">
        <v>98</v>
      </c>
      <c r="F23" s="39" t="s">
        <v>99</v>
      </c>
      <c r="G23" s="10"/>
      <c r="H23" s="17">
        <v>625</v>
      </c>
      <c r="I23" s="13"/>
      <c r="J23" s="10">
        <f t="shared" si="6"/>
        <v>0.1</v>
      </c>
      <c r="K23" s="10">
        <f t="shared" si="7"/>
        <v>0.9</v>
      </c>
      <c r="L23" s="13"/>
      <c r="M23" s="17">
        <v>20</v>
      </c>
      <c r="N23" s="17">
        <v>200</v>
      </c>
      <c r="O23" s="10">
        <f t="shared" si="8"/>
        <v>180</v>
      </c>
      <c r="P23" s="8" t="s">
        <v>23</v>
      </c>
      <c r="Q23" s="8"/>
      <c r="R23" s="8"/>
      <c r="S23" s="8"/>
      <c r="T23" s="8"/>
      <c r="U23" s="8"/>
      <c r="V23" s="13">
        <v>5</v>
      </c>
    </row>
    <row r="24" spans="1:22" s="9" customFormat="1" ht="13.8" x14ac:dyDescent="0.25">
      <c r="A24" s="39" t="s">
        <v>62</v>
      </c>
      <c r="B24" s="39" t="s">
        <v>63</v>
      </c>
      <c r="C24" s="39" t="s">
        <v>64</v>
      </c>
      <c r="D24" s="40">
        <v>1995</v>
      </c>
      <c r="E24" s="39" t="s">
        <v>98</v>
      </c>
      <c r="F24" s="39" t="s">
        <v>99</v>
      </c>
      <c r="G24" s="10"/>
      <c r="H24" s="17">
        <v>312</v>
      </c>
      <c r="I24" s="13"/>
      <c r="J24" s="10">
        <f t="shared" si="6"/>
        <v>0.1</v>
      </c>
      <c r="K24" s="10">
        <f t="shared" si="7"/>
        <v>0.9</v>
      </c>
      <c r="L24" s="13"/>
      <c r="M24" s="17">
        <v>20</v>
      </c>
      <c r="N24" s="17">
        <v>200</v>
      </c>
      <c r="O24" s="10">
        <f t="shared" si="8"/>
        <v>180</v>
      </c>
      <c r="P24" s="8" t="s">
        <v>23</v>
      </c>
      <c r="Q24" s="8"/>
      <c r="R24" s="8"/>
      <c r="S24" s="8"/>
      <c r="T24" s="8"/>
      <c r="U24" s="8"/>
      <c r="V24" s="13">
        <v>5</v>
      </c>
    </row>
    <row r="25" spans="1:22" s="9" customFormat="1" ht="13.8" x14ac:dyDescent="0.25">
      <c r="A25" s="39" t="s">
        <v>62</v>
      </c>
      <c r="B25" s="39" t="s">
        <v>63</v>
      </c>
      <c r="C25" s="39" t="s">
        <v>64</v>
      </c>
      <c r="D25" s="40">
        <v>1995</v>
      </c>
      <c r="E25" s="39" t="s">
        <v>98</v>
      </c>
      <c r="F25" s="39" t="s">
        <v>99</v>
      </c>
      <c r="G25" s="10"/>
      <c r="H25" s="17">
        <v>312</v>
      </c>
      <c r="I25" s="13"/>
      <c r="J25" s="10">
        <f t="shared" si="6"/>
        <v>0.185</v>
      </c>
      <c r="K25" s="10">
        <f t="shared" si="7"/>
        <v>0.81499999999999995</v>
      </c>
      <c r="L25" s="13"/>
      <c r="M25" s="17">
        <v>37</v>
      </c>
      <c r="N25" s="17">
        <v>200</v>
      </c>
      <c r="O25" s="10">
        <f t="shared" si="8"/>
        <v>163</v>
      </c>
      <c r="P25" s="8" t="s">
        <v>23</v>
      </c>
      <c r="Q25" s="8"/>
      <c r="R25" s="8"/>
      <c r="S25" s="8"/>
      <c r="T25" s="8"/>
      <c r="U25" s="8"/>
      <c r="V25" s="13">
        <v>5</v>
      </c>
    </row>
    <row r="26" spans="1:22" s="9" customFormat="1" ht="13.8" x14ac:dyDescent="0.25">
      <c r="A26" s="39" t="s">
        <v>62</v>
      </c>
      <c r="B26" s="39" t="s">
        <v>63</v>
      </c>
      <c r="C26" s="39" t="s">
        <v>64</v>
      </c>
      <c r="D26" s="40">
        <v>1995</v>
      </c>
      <c r="E26" s="39" t="s">
        <v>98</v>
      </c>
      <c r="F26" s="39" t="s">
        <v>99</v>
      </c>
      <c r="G26" s="10"/>
      <c r="H26" s="17">
        <v>312</v>
      </c>
      <c r="I26" s="13"/>
      <c r="J26" s="10">
        <f t="shared" si="6"/>
        <v>0.49333333333333335</v>
      </c>
      <c r="K26" s="10">
        <f t="shared" si="7"/>
        <v>0.5066666666666666</v>
      </c>
      <c r="L26" s="13"/>
      <c r="M26" s="17">
        <v>37</v>
      </c>
      <c r="N26" s="17">
        <v>75</v>
      </c>
      <c r="O26" s="10">
        <f t="shared" si="8"/>
        <v>38</v>
      </c>
      <c r="P26" s="8" t="s">
        <v>23</v>
      </c>
      <c r="Q26" s="8"/>
      <c r="R26" s="8"/>
      <c r="S26" s="8"/>
      <c r="T26" s="8"/>
      <c r="U26" s="8"/>
      <c r="V26" s="13">
        <v>5</v>
      </c>
    </row>
    <row r="27" spans="1:22" s="9" customFormat="1" ht="13.8" x14ac:dyDescent="0.25">
      <c r="A27" s="39" t="s">
        <v>62</v>
      </c>
      <c r="B27" s="39" t="s">
        <v>63</v>
      </c>
      <c r="C27" s="39" t="s">
        <v>64</v>
      </c>
      <c r="D27" s="40">
        <v>1995</v>
      </c>
      <c r="E27" s="39" t="s">
        <v>98</v>
      </c>
      <c r="F27" s="39" t="s">
        <v>99</v>
      </c>
      <c r="G27" s="10"/>
      <c r="H27" s="17">
        <v>625</v>
      </c>
      <c r="I27" s="13"/>
      <c r="J27" s="10">
        <f t="shared" si="6"/>
        <v>0.185</v>
      </c>
      <c r="K27" s="10">
        <f t="shared" si="7"/>
        <v>0.81499999999999995</v>
      </c>
      <c r="L27" s="13"/>
      <c r="M27" s="17">
        <v>37</v>
      </c>
      <c r="N27" s="17">
        <v>200</v>
      </c>
      <c r="O27" s="10">
        <f t="shared" si="8"/>
        <v>163</v>
      </c>
      <c r="P27" s="8" t="s">
        <v>23</v>
      </c>
      <c r="Q27" s="8"/>
      <c r="R27" s="8"/>
      <c r="S27" s="8"/>
      <c r="T27" s="8"/>
      <c r="U27" s="8"/>
      <c r="V27" s="13">
        <v>5</v>
      </c>
    </row>
    <row r="28" spans="1:22" s="9" customFormat="1" ht="13.8" x14ac:dyDescent="0.25">
      <c r="A28" s="39" t="s">
        <v>62</v>
      </c>
      <c r="B28" s="39" t="s">
        <v>63</v>
      </c>
      <c r="C28" s="39" t="s">
        <v>64</v>
      </c>
      <c r="D28" s="40">
        <v>1995</v>
      </c>
      <c r="E28" s="39" t="s">
        <v>98</v>
      </c>
      <c r="F28" s="39" t="s">
        <v>99</v>
      </c>
      <c r="G28" s="10"/>
      <c r="H28" s="17">
        <v>625</v>
      </c>
      <c r="I28" s="13"/>
      <c r="J28" s="10">
        <f t="shared" si="6"/>
        <v>0.49333333333333335</v>
      </c>
      <c r="K28" s="10">
        <f t="shared" si="7"/>
        <v>0.5066666666666666</v>
      </c>
      <c r="L28" s="13"/>
      <c r="M28" s="17">
        <v>37</v>
      </c>
      <c r="N28" s="17">
        <v>75</v>
      </c>
      <c r="O28" s="10">
        <f t="shared" si="8"/>
        <v>38</v>
      </c>
      <c r="P28" s="8" t="s">
        <v>23</v>
      </c>
      <c r="Q28" s="8"/>
      <c r="R28" s="8"/>
      <c r="S28" s="8"/>
      <c r="T28" s="8"/>
      <c r="U28" s="8"/>
      <c r="V28" s="13">
        <v>5</v>
      </c>
    </row>
    <row r="29" spans="1:22" s="7" customFormat="1" ht="13.8" x14ac:dyDescent="0.25">
      <c r="A29" s="37" t="s">
        <v>65</v>
      </c>
      <c r="B29" s="37" t="s">
        <v>66</v>
      </c>
      <c r="C29" s="37" t="s">
        <v>67</v>
      </c>
      <c r="D29" s="38">
        <v>2013</v>
      </c>
      <c r="E29" s="37" t="s">
        <v>100</v>
      </c>
      <c r="F29" s="37" t="s">
        <v>101</v>
      </c>
      <c r="G29" s="5">
        <f t="shared" ref="G29:G32" si="9">(H29*J29)+(I29*K29)</f>
        <v>49.666666666666664</v>
      </c>
      <c r="H29" s="6">
        <v>253</v>
      </c>
      <c r="I29" s="6">
        <v>9</v>
      </c>
      <c r="J29" s="5">
        <f t="shared" si="6"/>
        <v>0.16666666666666666</v>
      </c>
      <c r="K29" s="5">
        <f t="shared" si="7"/>
        <v>0.83333333333333337</v>
      </c>
      <c r="L29" s="5">
        <f>H29/I29</f>
        <v>28.111111111111111</v>
      </c>
      <c r="M29" s="6">
        <v>35</v>
      </c>
      <c r="N29" s="6">
        <v>210</v>
      </c>
      <c r="O29" s="5">
        <f t="shared" si="8"/>
        <v>175</v>
      </c>
      <c r="P29" s="24" t="s">
        <v>24</v>
      </c>
      <c r="Q29" s="24"/>
      <c r="R29" s="24"/>
      <c r="S29" s="24"/>
      <c r="T29" s="24"/>
      <c r="U29" s="24"/>
      <c r="V29" s="4">
        <v>5</v>
      </c>
    </row>
    <row r="30" spans="1:22" s="7" customFormat="1" ht="13.8" x14ac:dyDescent="0.25">
      <c r="A30" s="37" t="s">
        <v>65</v>
      </c>
      <c r="B30" s="37" t="s">
        <v>66</v>
      </c>
      <c r="C30" s="37" t="s">
        <v>67</v>
      </c>
      <c r="D30" s="38">
        <v>2013</v>
      </c>
      <c r="E30" s="37" t="s">
        <v>100</v>
      </c>
      <c r="F30" s="37" t="s">
        <v>101</v>
      </c>
      <c r="G30" s="5">
        <f t="shared" si="9"/>
        <v>70.083333333333329</v>
      </c>
      <c r="H30" s="6">
        <v>357</v>
      </c>
      <c r="I30" s="6">
        <v>12.7</v>
      </c>
      <c r="J30" s="5">
        <f t="shared" si="6"/>
        <v>0.16666666666666666</v>
      </c>
      <c r="K30" s="5">
        <f t="shared" si="7"/>
        <v>0.83333333333333337</v>
      </c>
      <c r="L30" s="5">
        <f>H30/I30</f>
        <v>28.110236220472441</v>
      </c>
      <c r="M30" s="6">
        <v>35</v>
      </c>
      <c r="N30" s="6">
        <v>210</v>
      </c>
      <c r="O30" s="5">
        <f t="shared" si="8"/>
        <v>175</v>
      </c>
      <c r="P30" s="24" t="s">
        <v>25</v>
      </c>
      <c r="Q30" s="24"/>
      <c r="R30" s="24"/>
      <c r="S30" s="24"/>
      <c r="T30" s="24"/>
      <c r="U30" s="24"/>
      <c r="V30" s="4">
        <v>3</v>
      </c>
    </row>
    <row r="31" spans="1:22" s="7" customFormat="1" ht="13.8" x14ac:dyDescent="0.25">
      <c r="A31" s="37" t="s">
        <v>65</v>
      </c>
      <c r="B31" s="37" t="s">
        <v>66</v>
      </c>
      <c r="C31" s="37" t="s">
        <v>67</v>
      </c>
      <c r="D31" s="38">
        <v>2013</v>
      </c>
      <c r="E31" s="37" t="s">
        <v>100</v>
      </c>
      <c r="F31" s="37" t="s">
        <v>101</v>
      </c>
      <c r="G31" s="5">
        <f t="shared" si="9"/>
        <v>73.216666666666669</v>
      </c>
      <c r="H31" s="6">
        <v>373.3</v>
      </c>
      <c r="I31" s="6">
        <v>13.2</v>
      </c>
      <c r="J31" s="5">
        <f t="shared" si="6"/>
        <v>0.16666666666666666</v>
      </c>
      <c r="K31" s="5">
        <f t="shared" si="7"/>
        <v>0.83333333333333337</v>
      </c>
      <c r="L31" s="5">
        <f>H31/I31</f>
        <v>28.280303030303031</v>
      </c>
      <c r="M31" s="6">
        <v>35</v>
      </c>
      <c r="N31" s="6">
        <v>210</v>
      </c>
      <c r="O31" s="5">
        <f t="shared" si="8"/>
        <v>175</v>
      </c>
      <c r="P31" s="24" t="s">
        <v>26</v>
      </c>
      <c r="Q31" s="24"/>
      <c r="R31" s="24"/>
      <c r="S31" s="24"/>
      <c r="T31" s="24"/>
      <c r="U31" s="24"/>
      <c r="V31" s="4">
        <v>1</v>
      </c>
    </row>
    <row r="32" spans="1:22" s="7" customFormat="1" ht="13.8" x14ac:dyDescent="0.25">
      <c r="A32" s="37" t="s">
        <v>65</v>
      </c>
      <c r="B32" s="37" t="s">
        <v>66</v>
      </c>
      <c r="C32" s="37" t="s">
        <v>67</v>
      </c>
      <c r="D32" s="38">
        <v>2013</v>
      </c>
      <c r="E32" s="37" t="s">
        <v>100</v>
      </c>
      <c r="F32" s="37" t="s">
        <v>101</v>
      </c>
      <c r="G32" s="5">
        <f t="shared" si="9"/>
        <v>99.5</v>
      </c>
      <c r="H32" s="6">
        <v>507</v>
      </c>
      <c r="I32" s="6">
        <v>18</v>
      </c>
      <c r="J32" s="5">
        <f t="shared" si="6"/>
        <v>0.16666666666666666</v>
      </c>
      <c r="K32" s="5">
        <f t="shared" si="7"/>
        <v>0.83333333333333337</v>
      </c>
      <c r="L32" s="5">
        <f>H32/I32</f>
        <v>28.166666666666668</v>
      </c>
      <c r="M32" s="6">
        <v>35</v>
      </c>
      <c r="N32" s="6">
        <v>210</v>
      </c>
      <c r="O32" s="5">
        <f t="shared" si="8"/>
        <v>175</v>
      </c>
      <c r="P32" s="24" t="s">
        <v>27</v>
      </c>
      <c r="Q32" s="24"/>
      <c r="R32" s="24"/>
      <c r="S32" s="24"/>
      <c r="T32" s="24"/>
      <c r="U32" s="24"/>
      <c r="V32" s="4">
        <v>1</v>
      </c>
    </row>
    <row r="33" spans="1:22" ht="13.8" x14ac:dyDescent="0.25">
      <c r="A33" s="19"/>
      <c r="B33" s="19"/>
      <c r="C33" s="19"/>
      <c r="D33" s="19"/>
      <c r="E33" s="19"/>
      <c r="F33" s="19"/>
      <c r="G33" s="22"/>
      <c r="H33" s="2"/>
      <c r="I33" s="2"/>
      <c r="J33" s="22"/>
      <c r="K33" s="22"/>
      <c r="L33" s="22"/>
      <c r="M33" s="2"/>
      <c r="N33" s="2"/>
      <c r="O33" s="22"/>
      <c r="P33" s="19" t="s">
        <v>38</v>
      </c>
      <c r="Q33" s="19" t="s">
        <v>39</v>
      </c>
      <c r="R33" s="19" t="s">
        <v>40</v>
      </c>
      <c r="V33" s="1"/>
    </row>
    <row r="34" spans="1:22" s="3" customFormat="1" ht="13.8" x14ac:dyDescent="0.25">
      <c r="A34" s="43" t="s">
        <v>68</v>
      </c>
      <c r="B34" s="43" t="s">
        <v>69</v>
      </c>
      <c r="C34" s="43" t="s">
        <v>70</v>
      </c>
      <c r="D34" s="44">
        <v>2003</v>
      </c>
      <c r="E34" s="43" t="s">
        <v>102</v>
      </c>
      <c r="F34" s="43" t="s">
        <v>103</v>
      </c>
      <c r="G34" s="18">
        <v>254</v>
      </c>
      <c r="H34" s="15">
        <v>410</v>
      </c>
      <c r="I34" s="15">
        <v>16</v>
      </c>
      <c r="J34" s="14">
        <f t="shared" ref="J34:J39" si="10">M34/N34</f>
        <v>0.3</v>
      </c>
      <c r="K34" s="14">
        <f t="shared" ref="K34:K39" si="11">1-J34</f>
        <v>0.7</v>
      </c>
      <c r="L34" s="14">
        <f t="shared" ref="L34:L39" si="12">H34/I34</f>
        <v>25.625</v>
      </c>
      <c r="M34" s="15">
        <v>90</v>
      </c>
      <c r="N34" s="15">
        <v>300</v>
      </c>
      <c r="O34" s="14">
        <f t="shared" ref="O34:O39" si="13">(N34-M34)</f>
        <v>210</v>
      </c>
      <c r="P34" s="25" t="s">
        <v>28</v>
      </c>
      <c r="Q34" s="25">
        <v>45139</v>
      </c>
      <c r="R34" s="25">
        <v>44986</v>
      </c>
      <c r="S34" s="25"/>
      <c r="T34" s="25"/>
      <c r="U34" s="25"/>
      <c r="V34" s="16">
        <v>3</v>
      </c>
    </row>
    <row r="35" spans="1:22" s="3" customFormat="1" ht="13.8" x14ac:dyDescent="0.25">
      <c r="A35" s="43" t="s">
        <v>68</v>
      </c>
      <c r="B35" s="43" t="s">
        <v>69</v>
      </c>
      <c r="C35" s="43" t="s">
        <v>70</v>
      </c>
      <c r="D35" s="44">
        <v>2003</v>
      </c>
      <c r="E35" s="43" t="s">
        <v>102</v>
      </c>
      <c r="F35" s="43" t="s">
        <v>103</v>
      </c>
      <c r="G35" s="18">
        <v>322</v>
      </c>
      <c r="H35" s="15">
        <v>520</v>
      </c>
      <c r="I35" s="15">
        <v>21</v>
      </c>
      <c r="J35" s="14">
        <f t="shared" si="10"/>
        <v>0.3</v>
      </c>
      <c r="K35" s="14">
        <f t="shared" si="11"/>
        <v>0.7</v>
      </c>
      <c r="L35" s="14">
        <f t="shared" si="12"/>
        <v>24.761904761904763</v>
      </c>
      <c r="M35" s="15">
        <v>90</v>
      </c>
      <c r="N35" s="15">
        <v>300</v>
      </c>
      <c r="O35" s="14">
        <f t="shared" si="13"/>
        <v>210</v>
      </c>
      <c r="P35" s="25" t="s">
        <v>28</v>
      </c>
      <c r="Q35" s="25">
        <v>45140</v>
      </c>
      <c r="R35" s="25">
        <v>45017</v>
      </c>
      <c r="S35" s="25"/>
      <c r="T35" s="25"/>
      <c r="U35" s="25"/>
      <c r="V35" s="16">
        <v>2</v>
      </c>
    </row>
    <row r="36" spans="1:22" s="3" customFormat="1" ht="13.8" x14ac:dyDescent="0.25">
      <c r="A36" s="43" t="s">
        <v>68</v>
      </c>
      <c r="B36" s="43" t="s">
        <v>69</v>
      </c>
      <c r="C36" s="43" t="s">
        <v>70</v>
      </c>
      <c r="D36" s="44">
        <v>2003</v>
      </c>
      <c r="E36" s="43" t="s">
        <v>102</v>
      </c>
      <c r="F36" s="43" t="s">
        <v>103</v>
      </c>
      <c r="G36" s="18">
        <v>403</v>
      </c>
      <c r="H36" s="15">
        <v>650</v>
      </c>
      <c r="I36" s="15">
        <v>26</v>
      </c>
      <c r="J36" s="14">
        <f t="shared" si="10"/>
        <v>0.3</v>
      </c>
      <c r="K36" s="14">
        <f t="shared" si="11"/>
        <v>0.7</v>
      </c>
      <c r="L36" s="14">
        <f t="shared" si="12"/>
        <v>25</v>
      </c>
      <c r="M36" s="15">
        <v>90</v>
      </c>
      <c r="N36" s="15">
        <v>300</v>
      </c>
      <c r="O36" s="14">
        <f t="shared" si="13"/>
        <v>210</v>
      </c>
      <c r="P36" s="25" t="s">
        <v>29</v>
      </c>
      <c r="Q36" s="25">
        <v>45109</v>
      </c>
      <c r="R36" s="25">
        <v>45080</v>
      </c>
      <c r="S36" s="25"/>
      <c r="T36" s="25"/>
      <c r="U36" s="25"/>
      <c r="V36" s="16">
        <v>2</v>
      </c>
    </row>
    <row r="37" spans="1:22" s="36" customFormat="1" ht="13.8" x14ac:dyDescent="0.25">
      <c r="A37" s="30" t="s">
        <v>71</v>
      </c>
      <c r="B37" s="30" t="s">
        <v>72</v>
      </c>
      <c r="C37" s="30" t="s">
        <v>73</v>
      </c>
      <c r="D37" s="31">
        <v>2014</v>
      </c>
      <c r="E37" s="30" t="s">
        <v>104</v>
      </c>
      <c r="F37" s="30" t="s">
        <v>105</v>
      </c>
      <c r="G37" s="32">
        <f>(H37*J37)+(I37*K37)</f>
        <v>55.25</v>
      </c>
      <c r="H37" s="33">
        <v>400</v>
      </c>
      <c r="I37" s="33">
        <v>6</v>
      </c>
      <c r="J37" s="32">
        <f t="shared" si="10"/>
        <v>0.125</v>
      </c>
      <c r="K37" s="32">
        <f t="shared" si="11"/>
        <v>0.875</v>
      </c>
      <c r="L37" s="32">
        <f t="shared" si="12"/>
        <v>66.666666666666671</v>
      </c>
      <c r="M37" s="33">
        <v>25</v>
      </c>
      <c r="N37" s="33">
        <v>200</v>
      </c>
      <c r="O37" s="32">
        <f t="shared" si="13"/>
        <v>175</v>
      </c>
      <c r="P37" s="34" t="s">
        <v>30</v>
      </c>
      <c r="Q37" s="34"/>
      <c r="R37" s="34"/>
      <c r="S37" s="34"/>
      <c r="T37" s="34"/>
      <c r="U37" s="34"/>
      <c r="V37" s="35">
        <v>3</v>
      </c>
    </row>
    <row r="38" spans="1:22" s="36" customFormat="1" ht="13.8" x14ac:dyDescent="0.25">
      <c r="A38" s="30" t="s">
        <v>71</v>
      </c>
      <c r="B38" s="30" t="s">
        <v>72</v>
      </c>
      <c r="C38" s="30" t="s">
        <v>73</v>
      </c>
      <c r="D38" s="31">
        <v>2014</v>
      </c>
      <c r="E38" s="30" t="s">
        <v>104</v>
      </c>
      <c r="F38" s="30" t="s">
        <v>105</v>
      </c>
      <c r="G38" s="32">
        <f>(H38*J38)+(I38*K38)</f>
        <v>27.625</v>
      </c>
      <c r="H38" s="33">
        <v>200</v>
      </c>
      <c r="I38" s="33">
        <v>3</v>
      </c>
      <c r="J38" s="32">
        <f t="shared" si="10"/>
        <v>0.125</v>
      </c>
      <c r="K38" s="32">
        <f t="shared" si="11"/>
        <v>0.875</v>
      </c>
      <c r="L38" s="32">
        <f t="shared" si="12"/>
        <v>66.666666666666671</v>
      </c>
      <c r="M38" s="33">
        <v>25</v>
      </c>
      <c r="N38" s="33">
        <v>200</v>
      </c>
      <c r="O38" s="32">
        <f t="shared" si="13"/>
        <v>175</v>
      </c>
      <c r="P38" s="34" t="s">
        <v>31</v>
      </c>
      <c r="Q38" s="34"/>
      <c r="R38" s="34"/>
      <c r="S38" s="34"/>
      <c r="T38" s="34"/>
      <c r="U38" s="34"/>
      <c r="V38" s="36">
        <v>3</v>
      </c>
    </row>
    <row r="39" spans="1:22" s="9" customFormat="1" ht="13.8" x14ac:dyDescent="0.25">
      <c r="A39" s="41" t="s">
        <v>74</v>
      </c>
      <c r="B39" s="41" t="s">
        <v>75</v>
      </c>
      <c r="C39" s="41" t="s">
        <v>76</v>
      </c>
      <c r="D39" s="42">
        <v>2010</v>
      </c>
      <c r="E39" s="41" t="s">
        <v>85</v>
      </c>
      <c r="F39" s="41" t="s">
        <v>106</v>
      </c>
      <c r="G39" s="10">
        <f>(H39*J39)+(I39*K39)</f>
        <v>41.362499999999997</v>
      </c>
      <c r="H39" s="17">
        <v>312</v>
      </c>
      <c r="I39" s="17">
        <v>2.7</v>
      </c>
      <c r="J39" s="10">
        <f t="shared" si="10"/>
        <v>0.125</v>
      </c>
      <c r="K39" s="10">
        <f t="shared" si="11"/>
        <v>0.875</v>
      </c>
      <c r="L39" s="10">
        <f t="shared" si="12"/>
        <v>115.55555555555554</v>
      </c>
      <c r="M39" s="17">
        <v>50</v>
      </c>
      <c r="N39" s="17">
        <v>400</v>
      </c>
      <c r="O39" s="10">
        <f t="shared" si="13"/>
        <v>350</v>
      </c>
      <c r="P39" s="8" t="s">
        <v>32</v>
      </c>
      <c r="Q39" s="8"/>
      <c r="R39" s="8"/>
      <c r="S39" s="8"/>
      <c r="T39" s="8"/>
      <c r="U39" s="8"/>
      <c r="V39" s="9">
        <v>4</v>
      </c>
    </row>
    <row r="40" spans="1:22" ht="13.8" x14ac:dyDescent="0.25"/>
    <row r="41" spans="1:22" ht="13.8" x14ac:dyDescent="0.25">
      <c r="A41" s="26" t="s">
        <v>77</v>
      </c>
      <c r="B41" s="26" t="s">
        <v>78</v>
      </c>
      <c r="C41" s="26" t="s">
        <v>79</v>
      </c>
      <c r="D41" s="26"/>
      <c r="E41" s="26"/>
      <c r="F41" s="26"/>
    </row>
    <row r="42" spans="1:22" ht="13.8" x14ac:dyDescent="0.25">
      <c r="A42" s="26"/>
      <c r="B42" s="27" t="s">
        <v>80</v>
      </c>
      <c r="C42" s="27" t="s">
        <v>81</v>
      </c>
      <c r="D42" s="21"/>
      <c r="E42" s="21"/>
      <c r="F42" s="21"/>
    </row>
    <row r="43" spans="1:22" ht="13.8" x14ac:dyDescent="0.25">
      <c r="A43" s="26"/>
      <c r="B43" s="21"/>
      <c r="C43" s="21"/>
      <c r="D43" s="21"/>
      <c r="E43" s="21"/>
      <c r="F43" s="21"/>
    </row>
    <row r="44" spans="1:22" ht="13.8" x14ac:dyDescent="0.25">
      <c r="A44" s="26"/>
      <c r="B44" s="28"/>
      <c r="C44" s="28"/>
      <c r="E44" s="21"/>
      <c r="F44" s="21"/>
    </row>
    <row r="45" spans="1:22" ht="13.8" x14ac:dyDescent="0.25">
      <c r="A45" s="26"/>
      <c r="B45" s="29"/>
      <c r="C45" s="29"/>
      <c r="E45" s="21"/>
      <c r="F45" s="21"/>
    </row>
    <row r="46" spans="1:22" ht="13.8" x14ac:dyDescent="0.25">
      <c r="A46" s="26"/>
      <c r="B46" s="21"/>
      <c r="C46" s="21"/>
    </row>
    <row r="47" spans="1:22" ht="13.8" x14ac:dyDescent="0.25">
      <c r="A47" s="26"/>
      <c r="B47" s="23"/>
      <c r="C47" s="21"/>
    </row>
    <row r="48" spans="1:22" ht="13.8" x14ac:dyDescent="0.25">
      <c r="A48" s="26"/>
      <c r="B48" s="21"/>
      <c r="C48" s="21"/>
      <c r="G48" s="2"/>
      <c r="H48" s="1"/>
      <c r="I48" s="1"/>
      <c r="J48" s="1"/>
      <c r="K48" s="1"/>
      <c r="L48" s="1"/>
      <c r="M48" s="1"/>
      <c r="N48" s="1"/>
      <c r="O48" s="1"/>
      <c r="V48" s="1"/>
    </row>
    <row r="49" spans="1:22" ht="13.8" x14ac:dyDescent="0.25">
      <c r="A49" s="26"/>
      <c r="B49" s="21"/>
      <c r="C49" s="21"/>
      <c r="D49" s="19"/>
      <c r="E49" s="19"/>
      <c r="F49" s="19"/>
      <c r="G49" s="2"/>
      <c r="H49" s="1"/>
      <c r="I49" s="1"/>
      <c r="J49" s="1"/>
      <c r="K49" s="1"/>
      <c r="L49" s="1"/>
      <c r="M49" s="1"/>
      <c r="N49" s="1"/>
      <c r="V49" s="1"/>
    </row>
    <row r="50" spans="1:22" ht="13.8" x14ac:dyDescent="0.25">
      <c r="C50" s="21"/>
      <c r="G50" s="2"/>
      <c r="H50" s="1"/>
      <c r="I50" s="1"/>
      <c r="J50" s="1"/>
      <c r="K50" s="1"/>
      <c r="L50" s="1"/>
      <c r="M50" s="1"/>
      <c r="N50" s="1"/>
      <c r="V50" s="1"/>
    </row>
    <row r="51" spans="1:22" ht="13.8" x14ac:dyDescent="0.25">
      <c r="A51" s="26"/>
      <c r="B51" s="26"/>
      <c r="C51" s="26"/>
      <c r="E51" s="26"/>
      <c r="F51" s="21"/>
      <c r="G51" s="2"/>
      <c r="H51" s="1"/>
      <c r="I51" s="1"/>
      <c r="J51" s="1"/>
      <c r="K51" s="1"/>
      <c r="L51" s="1"/>
      <c r="M51" s="1"/>
      <c r="N51" s="1"/>
      <c r="V51" s="1"/>
    </row>
    <row r="52" spans="1:22" ht="13.8" x14ac:dyDescent="0.25">
      <c r="A52" s="26"/>
      <c r="E52" s="21"/>
      <c r="F52" s="21"/>
      <c r="G52" s="2"/>
      <c r="H52" s="1"/>
      <c r="I52" s="1"/>
      <c r="J52" s="1"/>
      <c r="K52" s="1"/>
      <c r="L52" s="1"/>
      <c r="M52" s="1"/>
      <c r="N52" s="1"/>
      <c r="O52" s="1"/>
      <c r="V52" s="1"/>
    </row>
    <row r="53" spans="1:22" ht="13.8" x14ac:dyDescent="0.25">
      <c r="B53" s="21"/>
      <c r="C53" s="21"/>
      <c r="D53" s="21"/>
      <c r="E53" s="21"/>
      <c r="F53" s="21"/>
      <c r="G53" s="2"/>
      <c r="H53" s="1"/>
      <c r="I53" s="1"/>
      <c r="J53" s="1"/>
      <c r="K53" s="1"/>
      <c r="L53" s="1"/>
      <c r="M53" s="1"/>
      <c r="N53" s="1"/>
      <c r="O53" s="1"/>
      <c r="V53" s="1"/>
    </row>
    <row r="54" spans="1:22" ht="13.8" x14ac:dyDescent="0.25">
      <c r="A54" s="26"/>
      <c r="B54" s="26"/>
      <c r="C54" s="29"/>
      <c r="D54" s="29"/>
      <c r="E54" s="21"/>
      <c r="F54" s="21"/>
      <c r="G54" s="2"/>
      <c r="H54" s="1"/>
      <c r="I54" s="1"/>
      <c r="J54" s="1"/>
      <c r="K54" s="1"/>
      <c r="L54" s="1"/>
      <c r="M54" s="1"/>
      <c r="N54" s="1"/>
      <c r="O54" s="1"/>
      <c r="V54" s="1"/>
    </row>
    <row r="55" spans="1:22" ht="13.8" x14ac:dyDescent="0.25">
      <c r="A55" s="19"/>
      <c r="B55" s="19"/>
      <c r="C55" s="19"/>
      <c r="D55" s="19"/>
      <c r="E55" s="21"/>
      <c r="F55" s="21"/>
    </row>
    <row r="56" spans="1:22" ht="13.8" x14ac:dyDescent="0.25">
      <c r="A56" s="19"/>
      <c r="B56" s="19"/>
      <c r="C56" s="19"/>
      <c r="D56" s="28"/>
      <c r="E56" s="21"/>
      <c r="F56" s="21"/>
    </row>
    <row r="57" spans="1:22" ht="13.8" x14ac:dyDescent="0.25">
      <c r="A57" s="19"/>
      <c r="B57" s="19"/>
      <c r="C57" s="19"/>
      <c r="D57" s="28"/>
      <c r="E57" s="21"/>
      <c r="F57" s="21"/>
    </row>
    <row r="58" spans="1:22" ht="13.8" x14ac:dyDescent="0.25">
      <c r="A58" s="19"/>
      <c r="B58" s="19"/>
      <c r="C58" s="19"/>
      <c r="D58" s="28"/>
      <c r="E58" s="21"/>
    </row>
    <row r="59" spans="1:22" ht="13.8" x14ac:dyDescent="0.25">
      <c r="A59" s="19"/>
      <c r="B59" s="19"/>
      <c r="C59" s="19"/>
      <c r="D59" s="19"/>
    </row>
    <row r="60" spans="1:22" ht="13.8" x14ac:dyDescent="0.25">
      <c r="A60" s="19"/>
      <c r="B60" s="19"/>
      <c r="C60" s="19"/>
      <c r="D60" s="28"/>
    </row>
    <row r="61" spans="1:22" ht="13.8" x14ac:dyDescent="0.25">
      <c r="A61" s="19"/>
      <c r="B61" s="19"/>
      <c r="C61" s="19"/>
      <c r="D61" s="28"/>
    </row>
    <row r="62" spans="1:22" ht="13.8" x14ac:dyDescent="0.25">
      <c r="A62" s="19"/>
      <c r="B62" s="19"/>
      <c r="C62" s="19"/>
      <c r="D62" s="28"/>
    </row>
    <row r="63" spans="1:22" ht="13.8" x14ac:dyDescent="0.25">
      <c r="A63" s="19"/>
      <c r="B63" s="19"/>
      <c r="C63" s="19"/>
      <c r="D63" s="28"/>
    </row>
    <row r="64" spans="1:22" ht="12.75" customHeight="1" x14ac:dyDescent="0.25">
      <c r="A64" s="19"/>
      <c r="B64" s="19"/>
      <c r="C64" s="19"/>
      <c r="D64" s="28"/>
    </row>
    <row r="65" spans="1:4" ht="12.75" customHeight="1" x14ac:dyDescent="0.25">
      <c r="A65" s="19"/>
      <c r="B65" s="19"/>
      <c r="C65" s="19"/>
      <c r="D65" s="28"/>
    </row>
    <row r="67" spans="1:4" ht="12.75" customHeight="1" x14ac:dyDescent="0.25">
      <c r="C67" s="19"/>
    </row>
    <row r="68" spans="1:4" ht="12.75" customHeight="1" x14ac:dyDescent="0.25">
      <c r="C68" s="19"/>
    </row>
    <row r="69" spans="1:4" ht="12.75" customHeight="1" x14ac:dyDescent="0.25">
      <c r="C69" s="19"/>
    </row>
    <row r="74" spans="1:4" ht="12.75" customHeight="1" x14ac:dyDescent="0.25">
      <c r="C74" s="23"/>
    </row>
  </sheetData>
  <pageMargins left="0.74791666666666701" right="0.74791666666666701" top="0.98402777777777795" bottom="0.9840277777777779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Josie McGarrigle</dc:creator>
  <cp:keywords/>
  <dc:description/>
  <cp:lastModifiedBy>Josie McGarrigle</cp:lastModifiedBy>
  <cp:revision>1</cp:revision>
  <dcterms:created xsi:type="dcterms:W3CDTF">2024-05-02T16:11:25Z</dcterms:created>
  <dcterms:modified xsi:type="dcterms:W3CDTF">2024-08-29T00:07:48Z</dcterms:modified>
  <cp:category/>
  <cp:contentStatus/>
</cp:coreProperties>
</file>