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est\pytonCrawl\ForFrontiersSubmission\forResubmission\FrontiersEditor\tosubmit\korrektur\"/>
    </mc:Choice>
  </mc:AlternateContent>
  <bookViews>
    <workbookView xWindow="0" yWindow="0" windowWidth="23040" windowHeight="8328" activeTab="9"/>
  </bookViews>
  <sheets>
    <sheet name="Explain" sheetId="17" r:id="rId1"/>
    <sheet name="ST1" sheetId="4" r:id="rId2"/>
    <sheet name="ST2" sheetId="5" r:id="rId3"/>
    <sheet name="ST3" sheetId="6" r:id="rId4"/>
    <sheet name="ST4" sheetId="20" r:id="rId5"/>
    <sheet name="ST5" sheetId="13" r:id="rId6"/>
    <sheet name="ST6" sheetId="15" r:id="rId7"/>
    <sheet name="ST7" sheetId="16" r:id="rId8"/>
    <sheet name="ST8" sheetId="27" r:id="rId9"/>
    <sheet name="ST9" sheetId="26" r:id="rId10"/>
  </sheets>
  <definedNames>
    <definedName name="IDX" localSheetId="4">'ST4'!#REF!</definedName>
  </definedNames>
  <calcPr calcId="162913"/>
</workbook>
</file>

<file path=xl/calcChain.xml><?xml version="1.0" encoding="utf-8"?>
<calcChain xmlns="http://schemas.openxmlformats.org/spreadsheetml/2006/main">
  <c r="Q20" i="13" l="1"/>
  <c r="Q4" i="13"/>
  <c r="Q31" i="13"/>
  <c r="O31" i="13"/>
  <c r="O32" i="13" l="1"/>
  <c r="BM941" i="26" l="1"/>
  <c r="BM940" i="26"/>
  <c r="BM939" i="26"/>
  <c r="BL935" i="26"/>
  <c r="AR934" i="26"/>
  <c r="AS934" i="26"/>
  <c r="AT934" i="26"/>
  <c r="AU934" i="26"/>
  <c r="AV934" i="26"/>
  <c r="AW934" i="26"/>
  <c r="AX934" i="26"/>
  <c r="AY934" i="26"/>
  <c r="AZ934" i="26"/>
  <c r="BA934" i="26"/>
  <c r="BB934" i="26"/>
  <c r="BC934" i="26"/>
  <c r="BD934" i="26"/>
  <c r="BE934" i="26"/>
  <c r="BF934" i="26"/>
  <c r="BG934" i="26"/>
  <c r="BH934" i="26"/>
  <c r="BI934" i="26"/>
  <c r="BJ934" i="26"/>
  <c r="BK934" i="26"/>
  <c r="BL934" i="26"/>
  <c r="W934" i="26"/>
  <c r="X934" i="26"/>
  <c r="Y934" i="26"/>
  <c r="Z934" i="26"/>
  <c r="AA934" i="26"/>
  <c r="AB934" i="26"/>
  <c r="AB935" i="26" s="1"/>
  <c r="AC934" i="26"/>
  <c r="AC944" i="26" s="1"/>
  <c r="AD934" i="26"/>
  <c r="AE934" i="26"/>
  <c r="AF934" i="26"/>
  <c r="AG934" i="26"/>
  <c r="AH934" i="26"/>
  <c r="AI934" i="26"/>
  <c r="AJ934" i="26"/>
  <c r="AK934" i="26"/>
  <c r="AL934" i="26"/>
  <c r="AM934" i="26"/>
  <c r="AN934" i="26"/>
  <c r="AO934" i="26"/>
  <c r="AP934" i="26"/>
  <c r="V934" i="26"/>
  <c r="AQ934" i="26"/>
  <c r="AB952" i="26" s="1"/>
  <c r="AC947" i="26"/>
  <c r="U934" i="26"/>
  <c r="T934" i="26"/>
  <c r="S934" i="26"/>
  <c r="P934" i="26"/>
  <c r="Q934" i="26"/>
  <c r="R934" i="26"/>
  <c r="O934" i="26"/>
  <c r="AC941" i="26"/>
  <c r="AB953" i="26"/>
  <c r="AB947" i="26" l="1"/>
  <c r="AB955" i="26"/>
  <c r="AI955" i="26" s="1"/>
  <c r="AC946" i="26"/>
  <c r="AB938" i="26"/>
  <c r="AI938" i="26" s="1"/>
  <c r="AB940" i="26"/>
  <c r="AB944" i="26"/>
  <c r="AI944" i="26" s="1"/>
  <c r="AC950" i="26"/>
  <c r="AC953" i="26"/>
  <c r="AI953" i="26" s="1"/>
  <c r="AB950" i="26"/>
  <c r="AI947" i="26"/>
  <c r="AC949" i="26"/>
  <c r="BM942" i="26"/>
  <c r="AB949" i="26"/>
  <c r="AB941" i="26"/>
  <c r="AI941" i="26" s="1"/>
  <c r="AC952" i="26"/>
  <c r="AI952" i="26"/>
  <c r="AB946" i="26"/>
  <c r="AB943" i="26"/>
  <c r="AB937" i="26"/>
  <c r="AI937" i="26" s="1"/>
  <c r="V935" i="26"/>
  <c r="V937" i="26"/>
  <c r="AJ937" i="26"/>
  <c r="AJ938" i="26"/>
  <c r="AC940" i="26"/>
  <c r="AI940" i="26" s="1"/>
  <c r="U937" i="26"/>
  <c r="U938" i="26" s="1"/>
  <c r="AC943" i="26"/>
  <c r="AB956" i="26"/>
  <c r="AI956" i="26" s="1"/>
  <c r="AJ955" i="26" s="1"/>
  <c r="AI949" i="26" l="1"/>
  <c r="AI946" i="26"/>
  <c r="AJ946" i="26" s="1"/>
  <c r="AI950" i="26"/>
  <c r="AJ950" i="26"/>
  <c r="AJ949" i="26"/>
  <c r="AJ953" i="26"/>
  <c r="AJ952" i="26"/>
  <c r="AJ941" i="26"/>
  <c r="AJ940" i="26"/>
  <c r="AI943" i="26"/>
  <c r="AJ944" i="26" s="1"/>
  <c r="AJ947" i="26"/>
  <c r="AJ956" i="26"/>
  <c r="AJ943" i="26" l="1"/>
  <c r="AM3" i="16" l="1"/>
  <c r="AL3" i="16"/>
  <c r="AK3" i="16"/>
  <c r="AJ3" i="16"/>
  <c r="AH3" i="16"/>
  <c r="AG3" i="16"/>
  <c r="O33" i="13" l="1"/>
  <c r="AS40" i="5" l="1"/>
  <c r="AM7" i="15"/>
  <c r="AM8" i="15"/>
  <c r="AM9" i="15"/>
  <c r="AM10" i="15"/>
  <c r="AM11" i="15"/>
  <c r="AM12" i="15"/>
  <c r="AM13" i="15"/>
  <c r="AM16" i="15"/>
  <c r="AM19" i="15"/>
  <c r="AM20" i="15"/>
  <c r="AM23" i="15"/>
  <c r="AM24" i="15"/>
  <c r="AM25" i="15"/>
  <c r="AM26" i="15"/>
  <c r="AM27" i="15"/>
  <c r="AM28" i="15"/>
  <c r="AM29" i="15"/>
  <c r="AM30" i="15"/>
  <c r="AM31" i="15"/>
  <c r="AK6" i="15"/>
  <c r="AL6" i="15"/>
  <c r="AK7" i="15"/>
  <c r="AL7" i="15"/>
  <c r="AK8" i="15"/>
  <c r="AL8" i="15"/>
  <c r="AK9" i="15"/>
  <c r="AL9" i="15"/>
  <c r="AK10" i="15"/>
  <c r="AL10" i="15"/>
  <c r="AK11" i="15"/>
  <c r="AL11" i="15"/>
  <c r="AK12" i="15"/>
  <c r="AL12" i="15"/>
  <c r="AK13" i="15"/>
  <c r="AL13" i="15"/>
  <c r="AK14" i="15"/>
  <c r="AL14" i="15"/>
  <c r="AK15" i="15"/>
  <c r="AL15" i="15"/>
  <c r="AK16" i="15"/>
  <c r="AL16" i="15"/>
  <c r="AK17" i="15"/>
  <c r="AL17" i="15"/>
  <c r="AK18" i="15"/>
  <c r="AL18" i="15"/>
  <c r="AK19" i="15"/>
  <c r="AL19" i="15"/>
  <c r="AK20" i="15"/>
  <c r="AL20" i="15"/>
  <c r="AK21" i="15"/>
  <c r="AL21" i="15"/>
  <c r="AK22" i="15"/>
  <c r="AL22" i="15"/>
  <c r="AK23" i="15"/>
  <c r="AL23" i="15"/>
  <c r="AK24" i="15"/>
  <c r="AL24" i="15"/>
  <c r="AK25" i="15"/>
  <c r="AL25" i="15"/>
  <c r="AK26" i="15"/>
  <c r="AL26" i="15"/>
  <c r="AK27" i="15"/>
  <c r="AL27" i="15"/>
  <c r="AK28" i="15"/>
  <c r="AL28" i="15"/>
  <c r="AK29" i="15"/>
  <c r="AL29" i="15"/>
  <c r="AK30" i="15"/>
  <c r="AL30" i="15"/>
  <c r="AK31" i="15"/>
  <c r="AL31" i="15"/>
  <c r="AK32" i="15"/>
  <c r="AL32" i="15"/>
  <c r="AK33" i="15"/>
  <c r="AL33" i="15"/>
  <c r="AK35" i="15"/>
  <c r="AL35" i="15"/>
  <c r="AK36" i="15"/>
  <c r="AL36" i="15"/>
  <c r="AK37" i="15"/>
  <c r="AL37" i="15"/>
  <c r="AL38" i="15"/>
  <c r="AK39" i="15"/>
  <c r="AL39" i="15"/>
  <c r="AK40" i="15"/>
  <c r="AL40" i="15"/>
  <c r="AK41" i="15"/>
  <c r="AL41" i="15"/>
  <c r="AM6" i="15"/>
  <c r="AL5" i="15"/>
  <c r="AK5" i="15"/>
  <c r="AI9" i="15"/>
  <c r="AJ9" i="15"/>
  <c r="AI10" i="15"/>
  <c r="AJ10" i="15"/>
  <c r="AI11" i="15"/>
  <c r="AI20" i="15"/>
  <c r="AJ20" i="15"/>
  <c r="AI23" i="15"/>
  <c r="AJ23" i="15"/>
  <c r="AI24" i="15"/>
  <c r="AJ24" i="15"/>
  <c r="AI25" i="15"/>
  <c r="AI26" i="15"/>
  <c r="AJ26" i="15"/>
  <c r="AI27" i="15"/>
  <c r="AJ27" i="15"/>
  <c r="AJ8" i="15"/>
  <c r="AI8" i="15"/>
  <c r="AH8" i="15"/>
  <c r="AH9" i="15"/>
  <c r="AH10" i="15"/>
  <c r="AH11" i="15"/>
  <c r="AH12" i="15"/>
  <c r="AH13" i="15"/>
  <c r="AH16" i="15"/>
  <c r="AH17" i="15"/>
  <c r="AH19" i="15"/>
  <c r="AH20" i="15"/>
  <c r="AH22" i="15"/>
  <c r="AH23" i="15"/>
  <c r="AH24" i="15"/>
  <c r="AH25" i="15"/>
  <c r="AH26" i="15"/>
  <c r="AH27" i="15"/>
  <c r="AH30" i="15"/>
  <c r="AH31" i="15"/>
  <c r="AH32" i="15"/>
  <c r="AH33" i="15"/>
  <c r="AH34" i="15"/>
  <c r="AH35" i="15"/>
  <c r="AH36" i="15"/>
  <c r="AH37" i="15"/>
  <c r="AH38" i="15"/>
  <c r="AH39" i="15"/>
  <c r="AH40" i="15"/>
  <c r="AH6" i="15"/>
  <c r="AG6" i="15"/>
  <c r="AG7" i="15"/>
  <c r="AG8" i="15"/>
  <c r="AG9" i="15"/>
  <c r="AG10" i="15"/>
  <c r="AG11" i="15"/>
  <c r="AG12" i="15"/>
  <c r="AG13" i="15"/>
  <c r="AG14" i="15"/>
  <c r="AG15" i="15"/>
  <c r="AG16" i="15"/>
  <c r="AG17" i="15"/>
  <c r="AG18" i="15"/>
  <c r="AG19" i="15"/>
  <c r="AG20" i="15"/>
  <c r="AG21" i="15"/>
  <c r="AG22" i="15"/>
  <c r="AG23" i="15"/>
  <c r="AG24" i="15"/>
  <c r="AG25" i="15"/>
  <c r="AG26" i="15"/>
  <c r="AG27" i="15"/>
  <c r="AG28" i="15"/>
  <c r="AG29" i="15"/>
  <c r="AG31" i="15"/>
  <c r="AG37" i="15"/>
  <c r="AG38" i="15"/>
  <c r="AG39" i="15"/>
  <c r="AG40" i="15"/>
  <c r="AG5" i="15"/>
  <c r="AI8" i="16"/>
  <c r="AJ8" i="16"/>
  <c r="AI9" i="16"/>
  <c r="AJ9" i="16"/>
  <c r="AI10" i="16"/>
  <c r="AJ10" i="16"/>
  <c r="AI11" i="16"/>
  <c r="AI12" i="16"/>
  <c r="AI13" i="16"/>
  <c r="AI20" i="16"/>
  <c r="AJ20" i="16"/>
  <c r="AI23" i="16"/>
  <c r="AJ23" i="16"/>
  <c r="AI24" i="16"/>
  <c r="AJ24" i="16"/>
  <c r="AI25" i="16"/>
  <c r="AI26" i="16"/>
  <c r="AJ26" i="16"/>
  <c r="AI27" i="16"/>
  <c r="AJ27" i="16"/>
  <c r="AG6" i="16"/>
  <c r="AH6" i="16"/>
  <c r="AK6" i="16"/>
  <c r="AL6" i="16"/>
  <c r="AM6" i="16"/>
  <c r="AG7" i="16"/>
  <c r="AK7" i="16"/>
  <c r="AL7" i="16"/>
  <c r="AM7" i="16"/>
  <c r="AG8" i="16"/>
  <c r="AH8" i="16"/>
  <c r="AK8" i="16"/>
  <c r="AL8" i="16"/>
  <c r="AM8" i="16"/>
  <c r="AG9" i="16"/>
  <c r="AH9" i="16"/>
  <c r="AK9" i="16"/>
  <c r="AL9" i="16"/>
  <c r="AM9" i="16"/>
  <c r="AG10" i="16"/>
  <c r="AH10" i="16"/>
  <c r="AK10" i="16"/>
  <c r="AL10" i="16"/>
  <c r="AM10" i="16"/>
  <c r="AG11" i="16"/>
  <c r="AH11" i="16"/>
  <c r="AK11" i="16"/>
  <c r="AL11" i="16"/>
  <c r="AM11" i="16"/>
  <c r="AG12" i="16"/>
  <c r="AH12" i="16"/>
  <c r="AK12" i="16"/>
  <c r="AL12" i="16"/>
  <c r="AM12" i="16"/>
  <c r="AG13" i="16"/>
  <c r="AH13" i="16"/>
  <c r="AK13" i="16"/>
  <c r="AL13" i="16"/>
  <c r="AM13" i="16"/>
  <c r="AG14" i="16"/>
  <c r="AK14" i="16"/>
  <c r="AL14" i="16"/>
  <c r="AM14" i="16"/>
  <c r="AG15" i="16"/>
  <c r="AK15" i="16"/>
  <c r="AL15" i="16"/>
  <c r="AG16" i="16"/>
  <c r="AH16" i="16"/>
  <c r="AK16" i="16"/>
  <c r="AL16" i="16"/>
  <c r="AM16" i="16"/>
  <c r="AG17" i="16"/>
  <c r="AH17" i="16"/>
  <c r="AK17" i="16"/>
  <c r="AL17" i="16"/>
  <c r="AG18" i="16"/>
  <c r="AK18" i="16"/>
  <c r="AL18" i="16"/>
  <c r="AG19" i="16"/>
  <c r="AH19" i="16"/>
  <c r="AK19" i="16"/>
  <c r="AL19" i="16"/>
  <c r="AM19" i="16"/>
  <c r="AG20" i="16"/>
  <c r="AH20" i="16"/>
  <c r="AK20" i="16"/>
  <c r="AL20" i="16"/>
  <c r="AM20" i="16"/>
  <c r="AG21" i="16"/>
  <c r="AK21" i="16"/>
  <c r="AL21" i="16"/>
  <c r="AG22" i="16"/>
  <c r="AH22" i="16"/>
  <c r="AK22" i="16"/>
  <c r="AL22" i="16"/>
  <c r="AG23" i="16"/>
  <c r="AH23" i="16"/>
  <c r="AK23" i="16"/>
  <c r="AL23" i="16"/>
  <c r="AM23" i="16"/>
  <c r="AG24" i="16"/>
  <c r="AH24" i="16"/>
  <c r="AK24" i="16"/>
  <c r="AL24" i="16"/>
  <c r="AM24" i="16"/>
  <c r="AG25" i="16"/>
  <c r="AH25" i="16"/>
  <c r="AK25" i="16"/>
  <c r="AL25" i="16"/>
  <c r="AM25" i="16"/>
  <c r="AG26" i="16"/>
  <c r="AH26" i="16"/>
  <c r="AK26" i="16"/>
  <c r="AL26" i="16"/>
  <c r="AM26" i="16"/>
  <c r="AG27" i="16"/>
  <c r="AH27" i="16"/>
  <c r="AK27" i="16"/>
  <c r="AL27" i="16"/>
  <c r="AM27" i="16"/>
  <c r="AG28" i="16"/>
  <c r="AK28" i="16"/>
  <c r="AL28" i="16"/>
  <c r="AM28" i="16"/>
  <c r="AG29" i="16"/>
  <c r="AK29" i="16"/>
  <c r="AL29" i="16"/>
  <c r="AM29" i="16"/>
  <c r="AH30" i="16"/>
  <c r="AK30" i="16"/>
  <c r="AL30" i="16"/>
  <c r="AM30" i="16"/>
  <c r="AG31" i="16"/>
  <c r="AH31" i="16"/>
  <c r="AK31" i="16"/>
  <c r="AL31" i="16"/>
  <c r="AM31" i="16"/>
  <c r="AH32" i="16"/>
  <c r="AK32" i="16"/>
  <c r="AL32" i="16"/>
  <c r="AH33" i="16"/>
  <c r="AK33" i="16"/>
  <c r="AL33" i="16"/>
  <c r="AH34" i="16"/>
  <c r="AH35" i="16"/>
  <c r="AK35" i="16"/>
  <c r="AL35" i="16"/>
  <c r="AH36" i="16"/>
  <c r="AK36" i="16"/>
  <c r="AL36" i="16"/>
  <c r="AG37" i="16"/>
  <c r="AH37" i="16"/>
  <c r="AK37" i="16"/>
  <c r="AL37" i="16"/>
  <c r="AG38" i="16"/>
  <c r="AH38" i="16"/>
  <c r="AL38" i="16"/>
  <c r="AG39" i="16"/>
  <c r="AH39" i="16"/>
  <c r="AK39" i="16"/>
  <c r="AL39" i="16"/>
  <c r="AG40" i="16"/>
  <c r="AH40" i="16"/>
  <c r="AK40" i="16"/>
  <c r="AL40" i="16"/>
  <c r="AK41" i="16"/>
  <c r="AL41" i="16"/>
  <c r="AL5" i="16"/>
  <c r="AK5" i="16"/>
  <c r="AG5" i="16"/>
  <c r="O4" i="13" l="1"/>
  <c r="AJ42" i="16" l="1"/>
  <c r="AH42" i="16" l="1"/>
  <c r="AI43" i="16"/>
  <c r="AH44" i="16"/>
  <c r="AI42" i="16"/>
  <c r="AK42" i="16"/>
  <c r="AL43" i="16"/>
  <c r="AG43" i="16"/>
  <c r="AM44" i="16"/>
  <c r="AG42" i="16"/>
  <c r="AJ44" i="16"/>
  <c r="AL42" i="16"/>
  <c r="AM43" i="16"/>
  <c r="AM42" i="16"/>
  <c r="AG44" i="16"/>
  <c r="AH43" i="16"/>
  <c r="AI44" i="16"/>
  <c r="AJ43" i="16"/>
  <c r="AK44" i="16"/>
  <c r="AK43" i="16"/>
  <c r="AL44" i="16"/>
  <c r="AM43" i="15" l="1"/>
  <c r="AI43" i="15"/>
  <c r="AJ44" i="15"/>
  <c r="AM44" i="15"/>
  <c r="AL44" i="15"/>
  <c r="AK44" i="15"/>
  <c r="AI42" i="15" l="1"/>
  <c r="AI44" i="15"/>
  <c r="AL43" i="15"/>
  <c r="AM42" i="15"/>
  <c r="AK43" i="15"/>
  <c r="AL42" i="15"/>
  <c r="AJ43" i="15"/>
  <c r="AK42" i="15"/>
  <c r="AJ42" i="15"/>
  <c r="AM3" i="15"/>
  <c r="AL3" i="15"/>
  <c r="AJ3" i="15"/>
  <c r="AK3" i="15"/>
  <c r="AH3" i="15"/>
  <c r="AG3" i="15"/>
  <c r="AG43" i="15" l="1"/>
  <c r="AG44" i="15"/>
  <c r="AG42" i="15"/>
  <c r="AH43" i="15"/>
  <c r="AH44" i="15"/>
  <c r="AH42" i="15"/>
  <c r="O5" i="13"/>
  <c r="O6" i="13"/>
  <c r="O7" i="13"/>
  <c r="O8" i="13"/>
  <c r="O9" i="13"/>
  <c r="O10" i="13"/>
  <c r="O11" i="13"/>
  <c r="O12" i="13"/>
  <c r="O13" i="13"/>
  <c r="O14" i="13"/>
  <c r="O15" i="13"/>
  <c r="O16" i="13"/>
  <c r="O17" i="13"/>
  <c r="O18" i="13"/>
  <c r="O19" i="13"/>
  <c r="O20" i="13"/>
  <c r="O21" i="13"/>
  <c r="O22" i="13"/>
  <c r="O23" i="13"/>
  <c r="O24" i="13"/>
  <c r="O25" i="13"/>
  <c r="O26" i="13"/>
  <c r="O27" i="13"/>
  <c r="O28" i="13"/>
  <c r="O29" i="13"/>
  <c r="O30" i="13"/>
  <c r="O34" i="13"/>
  <c r="O35" i="13"/>
  <c r="O36" i="13"/>
  <c r="O37" i="13"/>
  <c r="O38" i="13"/>
  <c r="O39" i="13"/>
  <c r="O40" i="13"/>
  <c r="O42" i="13" l="1"/>
</calcChain>
</file>

<file path=xl/sharedStrings.xml><?xml version="1.0" encoding="utf-8"?>
<sst xmlns="http://schemas.openxmlformats.org/spreadsheetml/2006/main" count="4302" uniqueCount="518">
  <si>
    <t>Country</t>
  </si>
  <si>
    <t>On call category</t>
  </si>
  <si>
    <t>Anim hosp</t>
  </si>
  <si>
    <t>Anicura</t>
  </si>
  <si>
    <t>Districts vet</t>
  </si>
  <si>
    <t>Dyrenes venn</t>
  </si>
  <si>
    <t>Empet</t>
  </si>
  <si>
    <t xml:space="preserve"> Evidensia</t>
  </si>
  <si>
    <t>None</t>
  </si>
  <si>
    <t>Vettris</t>
  </si>
  <si>
    <t>NO</t>
  </si>
  <si>
    <t>SE</t>
  </si>
  <si>
    <t>24 h on call all days</t>
  </si>
  <si>
    <t>On call &gt;= 12 h a day</t>
  </si>
  <si>
    <t>Open &lt; 12 h/day Sat and/or Sun</t>
  </si>
  <si>
    <t>Part of 24 h call all days</t>
  </si>
  <si>
    <t>No on call</t>
  </si>
  <si>
    <t>Yes</t>
  </si>
  <si>
    <t>N</t>
  </si>
  <si>
    <t>Pyometra</t>
  </si>
  <si>
    <t>Species</t>
  </si>
  <si>
    <t>Dog</t>
  </si>
  <si>
    <t>Cat</t>
  </si>
  <si>
    <t>Horse</t>
  </si>
  <si>
    <t>Total</t>
  </si>
  <si>
    <t>Mean</t>
  </si>
  <si>
    <t>25th Pctl</t>
  </si>
  <si>
    <t>Median</t>
  </si>
  <si>
    <t>75th Pctl</t>
  </si>
  <si>
    <t>item</t>
  </si>
  <si>
    <t>Hours open mon-fri</t>
  </si>
  <si>
    <t>Chain</t>
  </si>
  <si>
    <t>Less than 35 hours</t>
  </si>
  <si>
    <t>Extraction time</t>
  </si>
  <si>
    <t>I</t>
  </si>
  <si>
    <t>II</t>
  </si>
  <si>
    <t>III</t>
  </si>
  <si>
    <t>IV</t>
  </si>
  <si>
    <t>V</t>
  </si>
  <si>
    <t>Effect 1</t>
  </si>
  <si>
    <t>Effect 2</t>
  </si>
  <si>
    <t>P-value</t>
  </si>
  <si>
    <t>LSmean 1</t>
  </si>
  <si>
    <t>BT 1</t>
  </si>
  <si>
    <t>CI low I</t>
  </si>
  <si>
    <t>CI high 1</t>
  </si>
  <si>
    <t>LSmean 2</t>
  </si>
  <si>
    <t>BT 2</t>
  </si>
  <si>
    <t>CI low 2</t>
  </si>
  <si>
    <t>CI high 2</t>
  </si>
  <si>
    <t>YNo on call</t>
  </si>
  <si>
    <t>&lt;.0001</t>
  </si>
  <si>
    <t>Aless 35h</t>
  </si>
  <si>
    <t>country</t>
  </si>
  <si>
    <t>Evidensia</t>
  </si>
  <si>
    <t>Skewness</t>
  </si>
  <si>
    <t>Kurtosis</t>
  </si>
  <si>
    <t>35&lt;=45h</t>
  </si>
  <si>
    <t>45&lt;=60h</t>
  </si>
  <si>
    <t>More 60h</t>
  </si>
  <si>
    <t>Euthanasia dog</t>
  </si>
  <si>
    <t>GDY male dog</t>
  </si>
  <si>
    <t>GDY bitch</t>
  </si>
  <si>
    <t>Otitis</t>
  </si>
  <si>
    <t>TPLO</t>
  </si>
  <si>
    <t>EU passport</t>
  </si>
  <si>
    <t>Euthanasia cat</t>
  </si>
  <si>
    <t>GDY female cat</t>
  </si>
  <si>
    <t>GDY male cat</t>
  </si>
  <si>
    <t>Health certificate TRACES</t>
  </si>
  <si>
    <t>Health examination with certificate</t>
  </si>
  <si>
    <t>Lameness examination initial</t>
  </si>
  <si>
    <t>Sedation</t>
  </si>
  <si>
    <t>Euthanasia horse</t>
  </si>
  <si>
    <t>Caesarean section</t>
  </si>
  <si>
    <t xml:space="preserve">Effect size </t>
  </si>
  <si>
    <t>B35&lt;=45h</t>
  </si>
  <si>
    <t>C45&lt;=60h</t>
  </si>
  <si>
    <t>Dmore 60h</t>
  </si>
  <si>
    <t>Procedure</t>
  </si>
  <si>
    <t>No</t>
  </si>
  <si>
    <t>lastExtr6</t>
  </si>
  <si>
    <t>firstExtr2</t>
  </si>
  <si>
    <t>1of2extract</t>
  </si>
  <si>
    <t>2of2extract</t>
  </si>
  <si>
    <t>Sec2First1</t>
  </si>
  <si>
    <t>Percchange</t>
  </si>
  <si>
    <t>PercchangePOS</t>
  </si>
  <si>
    <t>PerccghangeNEG</t>
  </si>
  <si>
    <t>An &gt; Dv</t>
  </si>
  <si>
    <t>An &gt; Ev</t>
  </si>
  <si>
    <t>An &gt; No</t>
  </si>
  <si>
    <t>Dv &gt; Ev</t>
  </si>
  <si>
    <t>Dv &gt; No</t>
  </si>
  <si>
    <t>Ev &gt; No</t>
  </si>
  <si>
    <t>An &lt; Dv</t>
  </si>
  <si>
    <t>An &lt; Ev</t>
  </si>
  <si>
    <t>An &lt; No</t>
  </si>
  <si>
    <t>Dv &lt; Ev</t>
  </si>
  <si>
    <t>Dv &lt; No</t>
  </si>
  <si>
    <t>Ev &lt; No</t>
  </si>
  <si>
    <t>Total yr</t>
  </si>
  <si>
    <t>web</t>
  </si>
  <si>
    <t>receipt</t>
  </si>
  <si>
    <t>Description in Swedish</t>
  </si>
  <si>
    <t xml:space="preserve">Description </t>
  </si>
  <si>
    <t>Main data 
source at VP</t>
  </si>
  <si>
    <t>Footnotes</t>
  </si>
  <si>
    <t>GDY</t>
  </si>
  <si>
    <t>TRACES</t>
  </si>
  <si>
    <t>Gonadectomy</t>
  </si>
  <si>
    <t>URL</t>
  </si>
  <si>
    <t>(%)</t>
  </si>
  <si>
    <t xml:space="preserve">tibial plateau levelling osteotomy </t>
  </si>
  <si>
    <t>Category</t>
  </si>
  <si>
    <t>Median change</t>
  </si>
  <si>
    <t>Dyrenees venn</t>
  </si>
  <si>
    <t>Min</t>
  </si>
  <si>
    <t>Max</t>
  </si>
  <si>
    <t>An &gt; Dy</t>
  </si>
  <si>
    <t>An &gt; Em</t>
  </si>
  <si>
    <t>An &gt; Vt</t>
  </si>
  <si>
    <t>Dv &gt; Dy</t>
  </si>
  <si>
    <t>Dv &gt; Em</t>
  </si>
  <si>
    <t>Dv &gt; Vt</t>
  </si>
  <si>
    <t>Dy &gt; Em</t>
  </si>
  <si>
    <t>Dy &gt; Ev</t>
  </si>
  <si>
    <t>Dy &gt; No</t>
  </si>
  <si>
    <t>Dy &gt; Vt</t>
  </si>
  <si>
    <t>Em &gt; Ev</t>
  </si>
  <si>
    <t>Em &gt; No</t>
  </si>
  <si>
    <t>Ev &gt; Vt</t>
  </si>
  <si>
    <t>No &gt; Vt</t>
  </si>
  <si>
    <t>An &lt; Dy</t>
  </si>
  <si>
    <t>An &lt; Em</t>
  </si>
  <si>
    <t>An &lt; Vt</t>
  </si>
  <si>
    <t>Dv &lt; Dy</t>
  </si>
  <si>
    <t>Dv &lt; Em</t>
  </si>
  <si>
    <t>Dv &lt; Vt</t>
  </si>
  <si>
    <t>Dy &lt; Em</t>
  </si>
  <si>
    <t>Dy &lt; Ev</t>
  </si>
  <si>
    <t>Dy &lt; No</t>
  </si>
  <si>
    <t>Dy &lt; Vt</t>
  </si>
  <si>
    <t>Em &lt; Ev</t>
  </si>
  <si>
    <t>Em &lt; No</t>
  </si>
  <si>
    <t>Ev &lt; Vt</t>
  </si>
  <si>
    <t>No &lt; Vt</t>
  </si>
  <si>
    <t>Em &gt; Vt</t>
  </si>
  <si>
    <t>I vetpris jämförelse ska veterinärarvode, poliklinikavgift alt ambulerande upp till 3 mil, avlivningsvätska ingå.</t>
  </si>
  <si>
    <t>I det fiktiva fallet utgår vi från att ingreppet sker en vardag 8-17. Priset är en totalkostnad för kastrering av hanhund 15 kg där båda testiklarna är belägna i pungen.</t>
  </si>
  <si>
    <t>Kastrering utförs antingen via tillhålskirurgi men vanligast är det ett snitt i buken från naveln och bakåt. Tiken är sövd när äggstockar och livmoder avlägsnas (ovariehysteriektomi) alt bara äggstockar (ovariektomi). Kastrering gör att tiken slutar löpa och inte blir skendräktig. Det finns både för- och nackdelar med ingreppet. Viktigt är att tänka igenom beslut i huruvida man ska kastrera sin tik eller ej.</t>
  </si>
  <si>
    <t>I Vetpris "fiktiva fall" utgår vi ifrån en frisk hund och att ingreppet sker en vardag. Totalkostnad för tik, kastrering konventionell metod, hund 15kg</t>
  </si>
  <si>
    <t>Vid kastration av hanhundar sövs hunden och testiklarna avlägsnas och hundens fortplantningsförmåga försvinner permanent. Det finns för- och nackdelar med kastrering. Viktigt är att man noga tänker igenom beslutet.</t>
  </si>
  <si>
    <t>I Vetpris "fiktiva fall" utgår vi ifrån att hunden opereras dagtid och operationen är normal svår. Veterinär arvode, poliklinik arvode, blodprovstagning (inkl. analys),röntgen, operation, narkos, förbrukningsmaterial, stationärvård (normalfallet), akutavgift, hund 30 kg</t>
  </si>
  <si>
    <t>När det luktar illa i örat, kladdig brun gegga och eller inflammerad öronlapp/örongång, då det dags att boka tid till veterinären. Vid veterinärbesöket undersöker veterinären örat, luktar i örat och tar en tops för att kontrollera orsaken till problemet. Behövs receptbelagd medicin, skrivs det ut och djurägaren behandlar hunden hemma.</t>
  </si>
  <si>
    <t>I Vetpris "fiktiva fall" ingår veterinärarvode, poliklinikavgift och mikroskopisk undersökning</t>
  </si>
  <si>
    <t>I Vetpris "unika fall" ingår akutavgift vardag 8-17, sedering/narkos, operation, förbrukningsmaterial, hund 30kg</t>
  </si>
  <si>
    <t>Utdragning av 1-3 enkla tänder. Att dra ut tänder på sina djur är aldrig roligt och kan variera kraftigt i pris. Orsaken till den stora prisvariationen beror på vilken typ av tand man behöver dra ut och hur lång tid ingreppet tar. Borsta gärna tänderna på hunden för att minska risken för problem. Mindre hundar har i regel ett större problem med tänder än hundar av större storlek.</t>
  </si>
  <si>
    <t>I Vetpris "fiktiva fall" utgår vi ifrån att veterinären drar ut 1-3 enkla tänder, ingreppet sker dagtid, narkos ingår och hunden väger 10kg.</t>
  </si>
  <si>
    <t>check</t>
  </si>
  <si>
    <t xml:space="preserve">Tandsanering/munsanering är rengöring av tänder/munhåla. Tandsten avlägsnas, tänderna poleras, man räknar alla tänder och tittar efter skador på tänder och munhåla. Om något onormalt uppdagas, brukar veterinären (efter överenskommelse med djurägare) kunna åtgärda nyupptäckta problem när hunden ändå är sövd för tandsaneringen. Röntgen kan också komma att bli nödvändig men ingår inte i Vetpris "fiktiva fall" under avsnittet tandsanering. </t>
  </si>
  <si>
    <t>I Vetpris "fiktiva fall" ingår avlägsnande av tandsten och polering. I det fall kliniken valt att specificera behandling efter vikt, utgår vi ifrån en hund på 30 kg.</t>
  </si>
  <si>
    <t>https://vetpris.se/behandlingar/hund/tandreng%C3%B6ring/tandsanering</t>
  </si>
  <si>
    <t>https://vetpris.se/behandlingar/hund/t%C3%A4nder/t%C3%A4nder-utdragning</t>
  </si>
  <si>
    <t>https://vetpris.se/behandlingar/hund/operationer/klokapselbrott</t>
  </si>
  <si>
    <t>https://vetpris.se/behandlingar/hund/%C3%B6gon-och-%C3%B6ron/%C3%B6roninflammation</t>
  </si>
  <si>
    <t>https://vetpris.se/behandlingar/hund/vanliga-akuta-operationer/kejsarsnitt</t>
  </si>
  <si>
    <t>https://vetpris.se/behandlingar/hund/vanliga-akuta-operationer/livmoderinflammation</t>
  </si>
  <si>
    <t>https://vetpris.se/behandlingar/hund/kastrering/kastrering-hanhund-15-kg</t>
  </si>
  <si>
    <t>https://vetpris.se/behandlingar/hund/kastrering/kastrering-tik-upp-till-15-kg</t>
  </si>
  <si>
    <t>https://vetpris.se/behandlingar/hund/%C3%B6vrigt/avlivning-15-kg</t>
  </si>
  <si>
    <t>Djuret kommer få ögondroppar som vidgar pupillen. Vissa raser inom SKK har krav på ögonlysning, för registrering av avkomma. Många raser har DNA -test för vissa ögonsjukdomar. Ta noga reda på vad som gäller för just din ras eller blandras. Ögonlysningsintyg får endast utfärdas av veterinär med särskild kompetens.</t>
  </si>
  <si>
    <t>https://vetpris.se/behandlingar/hund/intyg/%C3%B6gonlysning</t>
  </si>
  <si>
    <t>I Vetpris "fiktiva fall" ingår röntgen och sedering av höfter samt översändande till SKK. Röntgen sker dagtid och hunden väger 30kg.</t>
  </si>
  <si>
    <t>https://vetpris.se/behandlingar/hund/r%C3%B6ntgen-skk/h%C3%B6fter</t>
  </si>
  <si>
    <t>https://vetpris.se/behandlingar/hund/intyg/intyg-avmaskning</t>
  </si>
  <si>
    <t>Veterinären ger hunden avmaskning och skriver ett intyg i hundens pass. Normalt får man resa efter 1 dygn men inte senare än 5 dygn från avmaskningen.</t>
  </si>
  <si>
    <t>Avmaskningsmedel bör innehålla prazikvantel ex milbemax och droncit</t>
  </si>
  <si>
    <t>https://vetpris.se/behandlingar/hund/unders%C3%B6kningar/blodprov-crp</t>
  </si>
  <si>
    <t>I Vetpris "fiktiva fall" ingår blodprovstagning och CRP analys.</t>
  </si>
  <si>
    <t>https://vetpris.se/behandlingar/hund/intyg/eu-pass</t>
  </si>
  <si>
    <t>I priset ingår Passet. Behövs avmaskning eller vaccination tillkommer det.</t>
  </si>
  <si>
    <t>I Vetpris "fiktiva fall" utgår vi ifrån en hund som väger 30kg där diagnosen redan är ställd. Stationärvård skall ingå samt veterinärarvode och operation. Detta är ingen akut operation och kan således utföras på bokad tid under normala öppettider.</t>
  </si>
  <si>
    <t>https://vetpris.se/behandlingar/hund/operationer/tplo</t>
  </si>
  <si>
    <t>https://vetpris.se/behandlingar/hund/vaccination/dhppi</t>
  </si>
  <si>
    <t>DHPPI-vaccin är en kombination som ges i en spruta mot hepatit, parvo, valpsjuka, parainfluensa och kennelhosta. Sprutan ger inte ett fullgott skydd mot alla former av kennelhosta. Läs mer om KC till höger. Vaccination som görs från 13 veckors ålder på valp samt vid 1 års ålder. Därefter var 3: e år. Vaccination med DHPPI och intyg ingår.</t>
  </si>
  <si>
    <t>Hältutredning. Enkel.Grundavgift veterinärarvode rörelseundersökning i skritt och trav på volt  böjprov 2 bedövningar sedering röntgen 4 bilder ledbehandling 2 st. Exklusive mediciner.</t>
  </si>
  <si>
    <t>https://vetpris.se/behandlingar/h%C3%A4st/h%C3%A4lta/h%C3%A4ltutredning</t>
  </si>
  <si>
    <t>Kastrering av Hingst kan ske på gården hemma eller på klinik. En kastrering hemma på gården sker med lugnande och lokalbedövning. Båda testiklarna måste vara belägna i pungen.I Vetpris "fiktiva fall" ingår ev. resa till gården 3 mil alt grundavgift, veterinärarvode, bedövning, kastrering enligt normalfallet.</t>
  </si>
  <si>
    <t>https://vetpris.se/behandlingar/h%C3%A4st/kastrering/kastration-hingst</t>
  </si>
  <si>
    <t>https://vetpris.se/behandlingar/h%C3%A4st/r%C3%B6ntgen/r%C3%B6ntgen-extremiteter-1-bild</t>
  </si>
  <si>
    <t>Röntgen/Extremiteter 1 bild. Röntgen är ett sätt att undersöka hästen som visar att det finns några förändringar i hästens skelett som skulle kunna inverka på hållbarheten.Man röntgar man benet för att upptäcka eventuella förändringar.I Vetpris "fiktiva fall" ingår poliklinikavgift och röntgen.I Vetpris "fiktiva fall" ingår poliklinikavgift och röntgen av extremitet 1 bild.</t>
  </si>
  <si>
    <t>Munhåleundersökning. I Vetpris "fiktiva fall" ingår veterinärarvode, poliklinik avgift eller ambulerande veterinär upp till 3 mil, undersökning av munhåla och sedering.</t>
  </si>
  <si>
    <t>https://vetpris.se/behandlingar/h%C3%A4st/t%C3%A4nder/munh%C3%A5launders%C3%B6kning-behandling</t>
  </si>
  <si>
    <t>Vaccination stelkramp. Stelkrampsvaccin ges ofta tillsammans med influensa men kan även ges enskilt vid exempelvis en sårskada. Stelkramp är en vanlig bakterie som förekommer i jord och avföring. En vanligt smittväg är via ett sår eller bett.Vaccination är enda sättet att skydda sig mot stelkramp. Grundvaccinering sker med 2 doser där andra dosen ges 1 månad efter den första dosen. Därefter var 3:e år.</t>
  </si>
  <si>
    <t>https://vetpris.se/behandlingar/h%C3%A4st/vaccination/stelkramp</t>
  </si>
  <si>
    <t>Vaccination influenza. Hästinfluensa typ A1 &amp; A2. Grundvaccineringen är 3 sprutor där andra vaccinationen ges 21-56 dagar efter den första sprutan. Den 3:e sprutan ges 90-180 dagar efter andra sprutan. Ex. första vaccination 1 feb, andra vaccination 1 mars, tredje vaccination 1 aug och därefter årligen.</t>
  </si>
  <si>
    <t>https://vetpris.se/behandlingar/h%C3%A4st/vaccination/influensa</t>
  </si>
  <si>
    <t>Sedering inför undersökning. Lugnande preparat som ibland krävs vid behandling eller röntgen.I bland behöver djuret vara helt stilla. Sedering är ett lugnande preparat som oftast injiceras i halsvenen. Detta är kompletterande diagnostik som sällan sker enskilt. Olika preparat kan variera i prissättning. I priset ingår sedering. Häst 600 kg</t>
  </si>
  <si>
    <t>https://vetpris.se/behandlingar/h%C3%A4st/unders%C3%B6kningar/sedering-2</t>
  </si>
  <si>
    <t>https://vetpris.se/behandlingar/h%C3%A4st/%C3%B6vrigt/avlivning-2-2</t>
  </si>
  <si>
    <t>Hälsointyg i traces. När du ska åka utomlands med din häst. När du åker utomlands med din häst krävs ett intyg av officiell veterinär. Tänk på att du behöver vara ute i god tid. Anläggningen där hästen står skall vara registrerad med ett SE-nummer. Hästen behöver ha ett pass och intyget skall utfärdas inom 48 tim innan avresan påbörjas. Intyget är giltigt i 10 dagar. I priset skall det ingå framkörning 3 mil</t>
  </si>
  <si>
    <t xml:space="preserve"> kontroll av djuret samt utfärdat hälsointyg i Traces.</t>
  </si>
  <si>
    <t>https://vetpris.se/behandlingar/h%C3%A4st/intyg/h%C3%A4lsointyg-i-traces</t>
  </si>
  <si>
    <t>Besiktning. Vid en klinisk undersökning kontrollerar veterinären bland annat ögon, öron, lymfknutor, hud och päls samt rörelseapparaten. Vid besiktningen ingår att studera hur djuret rör sig samt att lyssna på hjärta och lungor.I priset ingår poliklinikavgift, veterinärarvode, besiktning och intyg.</t>
  </si>
  <si>
    <t>https://vetpris.se/behandlingar/h%C3%A4st/intyg/besiktning</t>
  </si>
  <si>
    <t>Intyg Avmaskning. När man ska åka utomlands är det viktigt att hålla sig uppdaterad med rådande regelverk. I Sverige har vi haft fall av rävens dvärgbandmask. Därav kräver vissa länder, avmaskning med intyg. Veterinären ger katten avmaskning och skriver under i kattens pass. Avmaskningsmedlet ingår ej.</t>
  </si>
  <si>
    <t>https://vetpris.se/behandlingar/katt/intyg/intyg-avmaskning-2</t>
  </si>
  <si>
    <t>Patellaluxation intyg. Patellaluxation = knäskål ur led.Patellaluxation graderas genom palpation enligt en skala 0-3.I priset ingår patellaintyg</t>
  </si>
  <si>
    <t>https://vetpris.se/behandlingar/katt/intyg/intyg-patella</t>
  </si>
  <si>
    <t>Kastrering hona. Kattens fortplantningsförmåga försvinner permanent.Jordbruksverket rekommenderar att katter som rör sig fritt utomhus skall vara kastrerade eller på annat sätt förhindrade att fortplanta sig.Det finns 2 metoder. Ovariehysteriektomi = äggstockar och livmoder avlägsnas.Ovariektomi = Äggstockar avlägsnas. Kastrering gör att honan slutar löpa. Priset skall vara en totalkostnad för kastrering av honkatt. Ingreppet sker vardag 7-17.</t>
  </si>
  <si>
    <t>https://vetpris.se/behandlingar/katt/kastrering/kastrering-hona</t>
  </si>
  <si>
    <t>Kastrering hane. Vid kastration av hankatter sövs katten och testiklarna avlägsnas. Kattens fortplantningsförmåga försvinner permanent.Jordbruksverket rekommenderar att katter som rör sig fritt utomhus skall vara kastrerade eller på annat sätt förhindrade att fortplanta sig.Priset skall vara en totalkostnad för kastrering av hankatt.</t>
  </si>
  <si>
    <t>https://vetpris.se/behandlingar/katt/kastrering/kastrering-hane</t>
  </si>
  <si>
    <t>Tandrengöring. Avlägsnande av tandsten och putsning av tänder.Rengöring av tänder där tandstenavlägsnas och tänderna poleras. Man räknar alla tänder och tittar efter skador på tänder och munhåla. Om något onormalt uppdagas brukar veterinären efter överenskommelse med djurägare</t>
  </si>
  <si>
    <t xml:space="preserve"> kunna åtgärda problem</t>
  </si>
  <si>
    <t xml:space="preserve"> när katten ändå är sövd. Röntgen kan också komma att bli nödvändigt och den kostnaden tillkommer.I Vetpris "fiktiva fall" ingår veterinärarvode</t>
  </si>
  <si>
    <t xml:space="preserve"> klinikavgift</t>
  </si>
  <si>
    <t xml:space="preserve"> narkos</t>
  </si>
  <si>
    <t xml:space="preserve"> avlägsnande av tandsten och polering.</t>
  </si>
  <si>
    <t>https://vetpris.se/behandlingar/katt/tandreng%C3%B6ring/tandsanering-2</t>
  </si>
  <si>
    <t>Tänder utdragning. Utdragning av 1-3 enkla tänder.Vi utgår från att kunden bokat utdragning av 3 enkla tänder och hämtar sin katt senare samma dag. Ingreppet sker dagtid.I Vetpris "fiktiva fall" ingår veterinärarvode</t>
  </si>
  <si>
    <t xml:space="preserve"> poliklinikavgift</t>
  </si>
  <si>
    <t xml:space="preserve"> tandextraktion 3 enkla tänder.</t>
  </si>
  <si>
    <t>https://vetpris.se/behandlingar/katt/t%C3%A4nder/t%C3%A4nder-utdragning-2</t>
  </si>
  <si>
    <t>Seniorkontroll är en utmärkt förebyggande åtgärd där man i ett tidigt skede kan upptäcka åldersrelaterade problem.Man kan upptäcka om sköldkörtelns funktion inte är optimal. Man ser om lever- och njurvärdet är normala. Veterinären lyssnar på hjärta och lungor samt känner igenom lymfknutor och rörligheten i ben/leder. Tandhälsan är viktigast när djuret blir äldre och vissa raser har ett större problem än andra. Genom att vidta åtgärder i tid har man stor möjlighet för katter att bibehålla god munhälsa även när den blir äldre. Här får man också hjälp med vikten och kanske även lite råd inför framtida utfodring.I Vetpris "fiktiva fall" ingår besiktning, blodprov ,urinprov med analys.</t>
  </si>
  <si>
    <t>https://vetpris.se/behandlingar/katt/%C3%B6vrigt/senior-kontroll</t>
  </si>
  <si>
    <t>I priset ska veterinärarvode, poliklinikavgift, avlivningsvätska ingå. Beräknat på katt.</t>
  </si>
  <si>
    <t>https://vetpris.se/behandlingar/katt/%C3%B6vrigt/avlivning-2</t>
  </si>
  <si>
    <t>accessed 2024-07-13</t>
  </si>
  <si>
    <t>När katten kommer till klinik eller djursjukhus kommer den att undersökas noggrant under sedering och ibland narkos. Områden som misstänks ha blivit bitna blir rakade och tvättade, om det finns några sår kommer dessa att sonderas för att utesluta om en sårficka bildats. I det fall bettet orsakat en sårficka kommer det ofta sättas ett Penrose dränage. Det är en latex-slang som sys på plats i såret för att förhindra eller behandla en abscess (varböld). Slangens funktion är att tillåta pus (var) att läcka ut och syre att komma in. Dränaget avlägsnas när veterinären gör bedömningen att infektionen torkat ut. Det är inte ovanligt att man behöver sätta flera dränage om abscessen kommer tillbaka. Vanliga symptom på bett är lokal svullnad, smärta, nedsatt allmäntillstånd, nedsatt aptit, aggressivitet och hälta.I Vetpris "fiktiva fall" ingår veterinärundersökning, poliklinikavgift, sedering, rakning, dränage och recept.</t>
  </si>
  <si>
    <t>https://vetpris.se/behandlingar/katt/operationer/abscess-dr%C3%A4nering-b%C3%B6ld-inkl-dr%C3%A4n</t>
  </si>
  <si>
    <t>Ducat kattsnuva. Nobivac Ducat - kattsnuva : Vaccinering sker vid 8 och 12 veckors ålder, därefter rekommenderas årlig påfyllnad.</t>
  </si>
  <si>
    <t>https://vetpris.se/behandlingar/katt/vaccination/ducat-kattsnuva</t>
  </si>
  <si>
    <t>Blodprov Stort. Detta analyspaketet återspeglar ett prov som tas i bredare diagnostiskt syfte. I paketet skall det ingå kemiska parametrar inklusive lever/njurfunktion, samt inflammationsmarkörer. Detta ger ett helhetsintryck av djurets allmänstatus. Vilket kan ge en indikation på hur vidare vård skall utformas. Detta är kompletterande diagnostik som sällan sker enskilt. Det tillkommer ofta kostnader för vidare utredning eller behandling.</t>
  </si>
  <si>
    <t>https://vetpris.se/behandlingar/katt/unders%C3%B6kningar/blodprov-stort</t>
  </si>
  <si>
    <t>Removal of testes during anaesthesia</t>
  </si>
  <si>
    <t>Medicinsk Avlivning. Det finns två vanliga metoder som används vid avlivning av hästar. Mekanisk avlivning = bedövning med bultpistol och avblodning. Det är samma metod som används vid slakt på ett slakteri. Medicinsk avlivning = En veterinär ger hästen en injektion med avlivningsvätska (kallas medicinsk avlivning). Efter avlivningen måste kroppen tas omhand. De vanliga sätten är kremering eller energiåtervinning (destruktion). Tänk på att medicinsk avlivning är miljöfarligt avfall då substansen kan vara aktiv i kroppen lång tid efteråt. Önskar man begrava sitt djur är således bultpistol ett bättre alternativ.I Vetpris "fiktiva fall" ingår veterinärarvode, poliklinik avgift alt ambulerande 3 mil, avlivningsvätska, beräknat på häst 600kg.</t>
  </si>
  <si>
    <t>Removal of ovaries and uterus (the latter is an option) during anaesthesia</t>
  </si>
  <si>
    <t>Livmoderinflammation kan uppkomma när som helst, men det är inte fel att hålla lite extra koll 2 månader efter löp. Den inkapslade och varfyllda livmoderinflammationen är ofta inte möjligt att behandla på annat sätt än operation, där livmodern avlägsnas. Operationen är akut och om ingen åtgärd vidtas, riskerar hunden att avlida. Vanliga symptom är flytningar som luktar illa, det kan även vara blodiga och variga flytningar, ökad törst, feber, minskad aptit och försämrat allmäntillstånd. Operation av livmodern kan vara mer eller mindre komplicerad. I Vetpris "fiktiva fall" utgår vi ifrån att hunden opereras dagtid och operationen är normal svår. Veterinär arvode, poliklinik arvode, blodprovstagning (inkl. analys),röntgen, operation, narkos, förbrukningsmaterial, stationärvård (normalfallet), akutavgift, hund 30 kg</t>
  </si>
  <si>
    <t>Om din hund har problem att valpa kan det i bland behövas ett kejsarsnitt. Orsakerna till snitt kan vara allt ifrån uteblivet värkarbete till felläge på valp. Kejsarsnitt är alltid en akut åtgärd. En tik får genomgå 2 kejsarsnitt i Sverige. Olika försäkringsbolag har olika regler för antal snitt som ersätts, läs noga på vad som gäller för just din ras. I priset utgår vi ifrån en tik på 30kg som har 5 valpar. Akutavgift ingår i priset men snittet sker på dagtid. Tänk på att ytterligare avgifter kan tillkomma i det fall man söker veterinärvård på natten. För mer information om Kejsarsnitt på natten - sök diagnos Kejsarsnitt-Jour.</t>
  </si>
  <si>
    <t>Vid ett klokapselbrott avlägsnas klon och hunden får ett bandage som skyddar tassen.I Vetpris "unika fall" ingår akutavgift vardag 8-17, sedering/narkos, operation, förbrukningsmaterial, hund 30kg.</t>
  </si>
  <si>
    <t>LARGER</t>
  </si>
  <si>
    <t>Anicura more expensive</t>
  </si>
  <si>
    <t>Anicura less</t>
  </si>
  <si>
    <t>more expensive</t>
  </si>
  <si>
    <t>less expensive</t>
  </si>
  <si>
    <t>DY</t>
  </si>
  <si>
    <t>Em</t>
  </si>
  <si>
    <t>Ev</t>
  </si>
  <si>
    <t>Vt</t>
  </si>
  <si>
    <t>Em &lt; Vt</t>
  </si>
  <si>
    <t>with decrease</t>
  </si>
  <si>
    <t>with increase</t>
  </si>
  <si>
    <t>median change over the year</t>
  </si>
  <si>
    <t>DV</t>
  </si>
  <si>
    <t xml:space="preserve">Claw injury </t>
  </si>
  <si>
    <t>Dental assessment / scaling</t>
  </si>
  <si>
    <t xml:space="preserve">Deworming with certificate </t>
  </si>
  <si>
    <t>Blood sample (C-reactive protein)</t>
  </si>
  <si>
    <t xml:space="preserve">Vaccination - distemper, hepatitis, parvo and parainfluensa virus infection </t>
  </si>
  <si>
    <t>Patella exam with certificate</t>
  </si>
  <si>
    <t>Lameness exam initial</t>
  </si>
  <si>
    <t>Vaccination - influenza</t>
  </si>
  <si>
    <t>Vaccination - tetanus</t>
  </si>
  <si>
    <t>GDY colt/stallion</t>
  </si>
  <si>
    <t xml:space="preserve">Blood sample large </t>
  </si>
  <si>
    <t>Vaccination - rhinotracheitis virus, calicivirus</t>
  </si>
  <si>
    <t>Senior check</t>
  </si>
  <si>
    <t>Abscess - including drain</t>
  </si>
  <si>
    <t>Blood sample (CRP)</t>
  </si>
  <si>
    <t>Health exam cert</t>
  </si>
  <si>
    <t>Patella exam cert</t>
  </si>
  <si>
    <t>Deworming cert</t>
  </si>
  <si>
    <t>Vacc - distemper…</t>
  </si>
  <si>
    <t>Vacc - influenza</t>
  </si>
  <si>
    <t>Vacc - tetanus</t>
  </si>
  <si>
    <t>Vacc - calicivirus…</t>
  </si>
  <si>
    <t>Health cert TRACES</t>
  </si>
  <si>
    <t>Abscess - incl drain</t>
  </si>
  <si>
    <t>Ophthal exam cert</t>
  </si>
  <si>
    <t>X-ray hip dysplasia</t>
  </si>
  <si>
    <t xml:space="preserve">Lameness exam </t>
  </si>
  <si>
    <t>Euthanasia</t>
  </si>
  <si>
    <t>GDY female</t>
  </si>
  <si>
    <t>GDY male</t>
  </si>
  <si>
    <t>X-ray limb 1 image</t>
  </si>
  <si>
    <t>Claw injury</t>
  </si>
  <si>
    <t>Vacc distemperâ€¦</t>
  </si>
  <si>
    <t>Abscess incl drain</t>
  </si>
  <si>
    <t>Blood sample large</t>
  </si>
  <si>
    <t>Vacc calicivirusâ€¦</t>
  </si>
  <si>
    <t>Vacc influenza</t>
  </si>
  <si>
    <t>Vacc tetanus</t>
  </si>
  <si>
    <t>Vacc calicivirus…</t>
  </si>
  <si>
    <t>Vacc distemper…</t>
  </si>
  <si>
    <t>Patella exam with cert</t>
  </si>
  <si>
    <t>SD</t>
  </si>
  <si>
    <t>mean</t>
  </si>
  <si>
    <t>X-ray examination for hip dysplasia</t>
  </si>
  <si>
    <t>Patella examination with certificate</t>
  </si>
  <si>
    <t>Ophthalmic examination with certificate</t>
  </si>
  <si>
    <t>X-ray examination extremities one image</t>
  </si>
  <si>
    <t>reciept</t>
  </si>
  <si>
    <t>I priset utgår vi ifrån en tik på 30kg som har 5 valpar. Akutavgift ingår i priset men snittet sker på dagtid. Tänk på att ytterligare avgifter kan tillkomma i det fall man söker veterinärvård på natten. För mer information om Kejsarsnitt på natten - sök diagnos Kejsarsnitt-Jour.</t>
  </si>
  <si>
    <t>receipt/telephone/klinikens egna priser</t>
  </si>
  <si>
    <t>Eye examination using funduscopy, certification</t>
  </si>
  <si>
    <t>Bloodsampling, analysis of C-reactive protein</t>
  </si>
  <si>
    <t>Veterinarian administrates deworming and signs deworming certificate</t>
  </si>
  <si>
    <t>Issuing passport for travel in EU</t>
  </si>
  <si>
    <t>Consultation fee or travel fee &lt; 30 km, veterinary fee and the fluid for extinction of life</t>
  </si>
  <si>
    <t>Bloodsampling, analysis including inflammation markers and liver/kidney values</t>
  </si>
  <si>
    <t>Consultation fee or travel fee &lt; 30 km, veterinary fee and the fluid for extinction of life, across weight ranges</t>
  </si>
  <si>
    <t>Removal of ovaries and uterus (the latter is an option) during anaesthesia, during regular-hours, across weight ranges</t>
  </si>
  <si>
    <t>Removal of testes during anaesthesia during regular-hours, across weight ranges</t>
  </si>
  <si>
    <t>Clinical examination, bloodsampling including several parameters, urinary sample and sample analyis</t>
  </si>
  <si>
    <t>Palpation of patella and certification</t>
  </si>
  <si>
    <t>TRACES (European commission. 2024. TRACES at a glancehttps://food.ec.europa.eu/horizontal-topics/traces_en[accessed July 14, 2024]</t>
  </si>
  <si>
    <t>Consultation fee or travel fee &lt; 30 km, veterinary fee and the fluid for extinction of life, 600 kg bodyweight</t>
  </si>
  <si>
    <t>web/receipt</t>
  </si>
  <si>
    <t>Consultation fee, veterinary fee, acute fee during regular hours, removal of 3 teeth during anaesthesia, including consumables.</t>
  </si>
  <si>
    <t>Sedation, x-ray hips, sending image to SKK (Swedish Kennel Club), 30 kg bodyweight</t>
  </si>
  <si>
    <t>Consultation fee, veterinary fee, sedation and oral examination</t>
  </si>
  <si>
    <t>Consultation fee, x-ray distal limb, 1 image</t>
  </si>
  <si>
    <t>Sedation for 600 kg bodyweight</t>
  </si>
  <si>
    <t xml:space="preserve">Healt certificate TRACES (no signs of infectious disease) </t>
  </si>
  <si>
    <t>Consultation fee or travel &lt; 30 km, veterinary fee, sedation, analgesia and castration</t>
  </si>
  <si>
    <t>Surgical removal of 5 puppies during  anaesthesia; 30 kg bodyweight</t>
  </si>
  <si>
    <t>Consultation fee, veterinary fee, exam on straight lines in walk and trot, lunging, flexion tests,  local anaesthesia (n=2), sedation, x-ray 4 images, joint treatments (n=2), excluding costs for treatment substances</t>
  </si>
  <si>
    <t>Consultation fee, veterinary fee, inspection of all areas of the horse, auscultation heart and lungs, examination of the locomotor apparatus by palpation and asymmetry/lameness evaluation</t>
  </si>
  <si>
    <t>Veterinary fee, surgery, stationary care (diagnosis made at previous visit), 30 kg bodyweight</t>
  </si>
  <si>
    <t>Consultation fee, veterinary fee, acute fees, X-ray and blood tests preopative to surgery. Removal of ovaries and uterus during anaesthesia, including consumables and stationary care as usual for the clinic, 30 kg bodyweight</t>
  </si>
  <si>
    <t>Assessment and scaling of teeth during  anaesthesia or sedation</t>
  </si>
  <si>
    <t>Assessment and scaling of teeth during anaesthesia or sedation</t>
  </si>
  <si>
    <t>Consultation fee, veterinary fee, regular-hours acute fee, removal of claw during sedation or anaesthesia, including consumables and bandage</t>
  </si>
  <si>
    <t>Independent</t>
  </si>
  <si>
    <t>95% CI</t>
  </si>
  <si>
    <t>Back
Trans 1</t>
  </si>
  <si>
    <t>Back
Trans 2</t>
  </si>
  <si>
    <t>Lsmean
Eff 1</t>
  </si>
  <si>
    <t>LSmean 
Eff 2</t>
  </si>
  <si>
    <t xml:space="preserve">Effect 
estimate </t>
  </si>
  <si>
    <t>(SD)</t>
  </si>
  <si>
    <t>Change in percent from I to V</t>
  </si>
  <si>
    <t>Logarithm of Euro</t>
  </si>
  <si>
    <t>extraction date</t>
  </si>
  <si>
    <t>animal hospital</t>
  </si>
  <si>
    <t>affiliationTetOsSed</t>
  </si>
  <si>
    <t>affiliation</t>
  </si>
  <si>
    <t>hours worked Mon-Fri</t>
  </si>
  <si>
    <t>on-call</t>
  </si>
  <si>
    <t>independent</t>
  </si>
  <si>
    <t>k=An vs k=No, extraction_date=2</t>
  </si>
  <si>
    <t>k=An vs k=No, extraction_date=3</t>
  </si>
  <si>
    <t>k=An vs k=No, extraction_date=4</t>
  </si>
  <si>
    <t>k=An vs k=No, extraction_date=5</t>
  </si>
  <si>
    <t>k=An vs k=No, extraction_date=6</t>
  </si>
  <si>
    <t>k=Dv vs k=No, extraction_date=2</t>
  </si>
  <si>
    <t>k=Dv vs k=No, extraction_date=3</t>
  </si>
  <si>
    <t>k=Dv vs k=No, extraction_date=4</t>
  </si>
  <si>
    <t>k=Dv vs k=No, extraction_date=5</t>
  </si>
  <si>
    <t>k=Dv vs k=No, extraction_date=6</t>
  </si>
  <si>
    <t>k=Ev vs k=No, extraction_date=2</t>
  </si>
  <si>
    <t>k=Ev vs k=No, extraction_date=3</t>
  </si>
  <si>
    <t>k=Ev vs k=No, extraction_date=4</t>
  </si>
  <si>
    <t>k=Ev vs k=No, extraction_date=5</t>
  </si>
  <si>
    <t>k=Ev vs k=No, extraction_date=6</t>
  </si>
  <si>
    <t>k=An, extraction_date=2 vs extraction_date=4</t>
  </si>
  <si>
    <t>k=An, extraction_date=2 vs extraction_date=6</t>
  </si>
  <si>
    <t>k=An, extraction_date=3 vs extraction_date=6</t>
  </si>
  <si>
    <t>k=An, extraction_date=4 vs extraction_date=6</t>
  </si>
  <si>
    <t>k=An, extraction_date=5 vs extraction_date=6</t>
  </si>
  <si>
    <t>k=Dv, extraction_date=2 vs extraction_date=3</t>
  </si>
  <si>
    <t>k=Dv, extraction_date=2 vs extraction_date=6</t>
  </si>
  <si>
    <t>k=Dv, extraction_date=3 vs extraction_date=4</t>
  </si>
  <si>
    <t>k=Dv, extraction_date=4 vs extraction_date=6</t>
  </si>
  <si>
    <t>k=Dv, extraction_date=5 vs extraction_date=6</t>
  </si>
  <si>
    <t>k=Ev, extraction_date=2 vs extraction_date=6</t>
  </si>
  <si>
    <t>k=Ev, extraction_date=3 vs extraction_date=4</t>
  </si>
  <si>
    <t>k=Ev, extraction_date=3 vs extraction_date=6</t>
  </si>
  <si>
    <t>k=Ev, extraction_date=4 vs extraction_date=5</t>
  </si>
  <si>
    <t>k=Ev, extraction_date=4 vs extraction_date=6</t>
  </si>
  <si>
    <t>k=Ev, extraction_date=5 vs extraction_date=6</t>
  </si>
  <si>
    <t>k=No, extraction_date=2 vs extraction_date=4</t>
  </si>
  <si>
    <t>k=No, extraction_date=2 vs extraction_date=6</t>
  </si>
  <si>
    <t>k=No, extraction_date=3 vs extraction_date=4</t>
  </si>
  <si>
    <t>k=No, extraction_date=3 vs extraction_date=6</t>
  </si>
  <si>
    <t>k=No, extraction_date=4 vs extraction_date=5</t>
  </si>
  <si>
    <t>k=No, extraction_date=4 vs extraction_date=6</t>
  </si>
  <si>
    <t>k=No, extraction_date=5 vs extraction_date=6</t>
  </si>
  <si>
    <t>k=Vt, extraction_date=2 vs extraction_date=6</t>
  </si>
  <si>
    <t>k=Vt, extraction_date=3 vs extraction_date=6</t>
  </si>
  <si>
    <t>k=Vt, extraction_date=4 vs extraction_date=6</t>
  </si>
  <si>
    <t>k=Vt, extraction_date=5 vs extraction_date=6</t>
  </si>
  <si>
    <t>k=An vs k=Dy, extraction_date=2</t>
  </si>
  <si>
    <t>k=An vs k=Em, extraction_date=2</t>
  </si>
  <si>
    <t>k=An vs k=Ev, extraction_date=2</t>
  </si>
  <si>
    <t>k=An vs k=Vt, extraction_date=2</t>
  </si>
  <si>
    <t>k=An vs k=Dy, extraction_date=3</t>
  </si>
  <si>
    <t>k=An vs k=Em, extraction_date=3</t>
  </si>
  <si>
    <t>k=An vs k=Ev, extraction_date=3</t>
  </si>
  <si>
    <t>k=An vs k=Dy, extraction_date=4</t>
  </si>
  <si>
    <t>k=An vs k=Em, extraction_date=4</t>
  </si>
  <si>
    <t>k=An vs k=Ev, extraction_date=4</t>
  </si>
  <si>
    <t>k=An vs k=Vt, extraction_date=4</t>
  </si>
  <si>
    <t>k=An vs k=Dv, extraction_date=5</t>
  </si>
  <si>
    <t>k=An vs k=Dy, extraction_date=5</t>
  </si>
  <si>
    <t>k=An vs k=Em, extraction_date=5</t>
  </si>
  <si>
    <t>k=An vs k=Ev, extraction_date=5</t>
  </si>
  <si>
    <t>k=An vs k=Vt, extraction_date=5</t>
  </si>
  <si>
    <t>k=An vs k=Dv, extraction_date=6</t>
  </si>
  <si>
    <t>k=An vs k=Em, extraction_date=6</t>
  </si>
  <si>
    <t>k=An vs k=Ev, extraction_date=6</t>
  </si>
  <si>
    <t>k=An vs k=Vt, extraction_date=6</t>
  </si>
  <si>
    <t>k=Dv vs k=Em, extraction_date=3</t>
  </si>
  <si>
    <t>k=Dv vs k=Em, extraction_date=4</t>
  </si>
  <si>
    <t>k=Dy vs k=Em, extraction_date=6</t>
  </si>
  <si>
    <t>k=Dy vs k=No, extraction_date=6</t>
  </si>
  <si>
    <t>k=Em vs k=Ev, extraction_date=2</t>
  </si>
  <si>
    <t>k=Em vs k=Ev, extraction_date=3</t>
  </si>
  <si>
    <t>k=Em vs k=Ev, extraction_date=4</t>
  </si>
  <si>
    <t>k=Em vs k=Ev, extraction_date=6</t>
  </si>
  <si>
    <t>k=An, extraction_date=2 vs extraction_date=3</t>
  </si>
  <si>
    <t>k=An, extraction_date=3 vs extraction_date=5</t>
  </si>
  <si>
    <t>k=An, extraction_date=4 vs extraction_date=5</t>
  </si>
  <si>
    <t>k=Dy, extraction_date=2 vs extraction_date=6</t>
  </si>
  <si>
    <t>k=Dy, extraction_date=3 vs extraction_date=6</t>
  </si>
  <si>
    <t>k=Dy, extraction_date=4 vs extraction_date=6</t>
  </si>
  <si>
    <t>k=Dy, extraction_date=5 vs extraction_date=6</t>
  </si>
  <si>
    <t>k=Em, extraction_date=2 vs extraction_date=4</t>
  </si>
  <si>
    <t>k=Em, extraction_date=2 vs extraction_date=5</t>
  </si>
  <si>
    <t>k=Em, extraction_date=2 vs extraction_date=6</t>
  </si>
  <si>
    <t>k=Em, extraction_date=3 vs extraction_date=5</t>
  </si>
  <si>
    <t>k=Em, extraction_date=3 vs extraction_date=6</t>
  </si>
  <si>
    <t>k=Em, extraction_date=4 vs extraction_date=5</t>
  </si>
  <si>
    <t>k=Em, extraction_date=4 vs extraction_date=6</t>
  </si>
  <si>
    <t>k=Ev, extraction_date=2 vs extraction_date=4</t>
  </si>
  <si>
    <t>k=Ev, extraction_date=2 vs extraction_date=5</t>
  </si>
  <si>
    <t>k=Ev, extraction_date=3 vs extraction_date=5</t>
  </si>
  <si>
    <t>k=No, extraction_date=2 vs extraction_date=5</t>
  </si>
  <si>
    <t>k=An vs k=Dv, extraction_date=2</t>
  </si>
  <si>
    <t>k=An vs k=Dv, extraction_date=3</t>
  </si>
  <si>
    <t>k=An vs k=Dv, extraction_date=4</t>
  </si>
  <si>
    <t>k=Dv vs k=Ev, extraction_date=2</t>
  </si>
  <si>
    <t>k=Dv vs k=Ev, extraction_date=5</t>
  </si>
  <si>
    <t>k=Dv vs k=Dy, extraction_date=6</t>
  </si>
  <si>
    <t>k=Dv vs k=Ev, extraction_date=6</t>
  </si>
  <si>
    <t>k=Dv vs k=Dy, extraction_date=3</t>
  </si>
  <si>
    <t>k=Dv vs k=Ev, extraction_date=3</t>
  </si>
  <si>
    <t>k=Dv vs k=Dy, extraction_date=4</t>
  </si>
  <si>
    <t>k=Dv vs k=Ev, extraction_date=4</t>
  </si>
  <si>
    <t>k=Dy vs k=Ev, extraction_date=2</t>
  </si>
  <si>
    <t>k=Dy vs k=Ev, extraction_date=3</t>
  </si>
  <si>
    <t>k=Dy vs k=Ev, extraction_date=4</t>
  </si>
  <si>
    <t>k=Dy vs k=No, extraction_date=4</t>
  </si>
  <si>
    <t>k=Ev vs k=Vt, extraction_date=2</t>
  </si>
  <si>
    <t>k=Ev vs k=Vt, extraction_date=3</t>
  </si>
  <si>
    <t>k=Ev vs k=Vt, extraction_date=4</t>
  </si>
  <si>
    <t>k=Ev vs k=Vt, extraction_date=5</t>
  </si>
  <si>
    <t>k=Ev vs k=Vt, extraction_date=6</t>
  </si>
  <si>
    <t>k=Dy, extraction_date=2 vs extraction_date=5</t>
  </si>
  <si>
    <t>k=Dy, extraction_date=3 vs extraction_date=5</t>
  </si>
  <si>
    <t>k=Dy, extraction_date=4 vs extraction_date=5</t>
  </si>
  <si>
    <t>k=Dv, extraction_date=2 vs extraction_date=5</t>
  </si>
  <si>
    <t>k=Dv, extraction_date=3 vs extraction_date=5</t>
  </si>
  <si>
    <t>k=Dv, extraction_date=3 vs extraction_date=6</t>
  </si>
  <si>
    <t>k=Dv, extraction_date=4 vs extraction_date=5</t>
  </si>
  <si>
    <t>k=Dv vs k=Em, extraction_date=2</t>
  </si>
  <si>
    <t>k=Dy vs k=No, extraction_date=5</t>
  </si>
  <si>
    <t>k=Dy vs k=Vt, extraction_date=5</t>
  </si>
  <si>
    <t>k=Dy vs k=Vt, extraction_date=6</t>
  </si>
  <si>
    <t>k=Dv vs k=Vt, extraction_date=2</t>
  </si>
  <si>
    <t>k=Dv vs k=Vt, extraction_date=3</t>
  </si>
  <si>
    <t>k=Dv vs k=Vt, extraction_date=4</t>
  </si>
  <si>
    <t>k=Dv vs k=Vt, extraction_date=5</t>
  </si>
  <si>
    <t>k=Dv vs k=Vt, extraction_date=6</t>
  </si>
  <si>
    <t>k=An, extraction_date=2 vs extraction_date=5</t>
  </si>
  <si>
    <t>k=Dv vs k=Em, extraction_date=5</t>
  </si>
  <si>
    <t>k=Em vs k=No, extraction_date=5</t>
  </si>
  <si>
    <t>k=No vs k=Vt, extraction_date=6</t>
  </si>
  <si>
    <t>k=No, extraction_date=3 vs extraction_date=5</t>
  </si>
  <si>
    <t>k=An vs k=Vt, extraction_date=3</t>
  </si>
  <si>
    <t>k=An vs k=Dy, extraction_date=6</t>
  </si>
  <si>
    <t>k=Dv vs k=Dy, extraction_date=5</t>
  </si>
  <si>
    <t>k=Dy vs k=Ev, extraction_date=5</t>
  </si>
  <si>
    <t>k=Dy vs k=Ev, extraction_date=6</t>
  </si>
  <si>
    <t>k=An, extraction_date=3 vs extraction_date=4</t>
  </si>
  <si>
    <t>k=Dv, extraction_date=2 vs extraction_date=4</t>
  </si>
  <si>
    <t>k=Dy vs k=Vt, extraction_date=3</t>
  </si>
  <si>
    <t>k=Dy vs k=Vt, extraction_date=4</t>
  </si>
  <si>
    <t>k=Em vs k=Vt, extraction_date=3</t>
  </si>
  <si>
    <t>k=Em vs k=No, extraction_date=4</t>
  </si>
  <si>
    <t>k=Em vs k=Vt, extraction_date=4</t>
  </si>
  <si>
    <t>k=Dy, extraction_date=2 vs extraction_date=4</t>
  </si>
  <si>
    <t>Comparison</t>
  </si>
  <si>
    <t xml:space="preserve">Here starts the coding to calculate the number of statistical significances in a more combined format, resulting in Table 10. </t>
  </si>
  <si>
    <t>Consulation fee, veterinary fee, microscopic exam of smear sample from ear</t>
  </si>
  <si>
    <t>Consultation fee, veterinary fee, acute fee during regular hours, sedation, shaving and inspection, drainage, receipts</t>
  </si>
  <si>
    <t>last edited 240805</t>
  </si>
  <si>
    <t>median number of clinics</t>
  </si>
  <si>
    <t>Extraction date</t>
  </si>
  <si>
    <t>median</t>
  </si>
  <si>
    <t>change</t>
  </si>
  <si>
    <t>edited 240805</t>
  </si>
  <si>
    <t>Number</t>
  </si>
  <si>
    <t xml:space="preserve">Supplementary Table 1. </t>
  </si>
  <si>
    <t>Each sheet contains one or several tables.</t>
  </si>
  <si>
    <t xml:space="preserve">The first one mentioned in the text is on sheet ST1 etc. </t>
  </si>
  <si>
    <t>National currency- NOK/SEK</t>
  </si>
  <si>
    <t>Change over year</t>
  </si>
  <si>
    <t>horse</t>
  </si>
  <si>
    <t>cat</t>
  </si>
  <si>
    <t>dog</t>
  </si>
  <si>
    <t>Contains 9 sheets (this is 'Explain')</t>
  </si>
  <si>
    <t>Dental assess / scaling</t>
  </si>
  <si>
    <t>Dental extraction</t>
  </si>
  <si>
    <t>Oral exam treat</t>
  </si>
  <si>
    <t>Oral examination and treatment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</si>
</sst>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
    <numFmt numFmtId="166" formatCode="0.000"/>
    <numFmt numFmtId="167" formatCode="0.0000"/>
    <numFmt numFmtId="168" formatCode="\(0\)"/>
  </numFmts>
  <fonts count="2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1"/>
      <color theme="4" tint="-0.249977111117893"/>
      <name val="Calibri"/>
      <family val="2"/>
      <scheme val="minor"/>
    </font>
    <font>
      <sz val="12"/>
      <color theme="1"/>
      <name val="Times New Roman"/>
      <family val="1"/>
    </font>
    <font>
      <u/>
      <sz val="11"/>
      <color theme="10"/>
      <name val="Calibri"/>
      <family val="2"/>
      <scheme val="minor"/>
    </font>
    <font>
      <sz val="11"/>
      <color theme="1"/>
      <name val="Times New Roman"/>
      <family val="1"/>
    </font>
    <font>
      <sz val="12"/>
      <name val="Times New Roman"/>
      <family val="1"/>
    </font>
    <font>
      <sz val="11"/>
      <name val="Calibri"/>
      <family val="2"/>
      <scheme val="minor"/>
    </font>
    <font>
      <sz val="11"/>
      <color rgb="FFFF0000"/>
      <name val="Times New Roman"/>
      <family val="1"/>
    </font>
    <font>
      <sz val="11"/>
      <color rgb="FF000000"/>
      <name val="Times New Roman"/>
      <family val="1"/>
    </font>
    <font>
      <b/>
      <sz val="11"/>
      <color rgb="FF000000"/>
      <name val="Times New Roman"/>
      <family val="1"/>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92D050"/>
        <bgColor indexed="64"/>
      </patternFill>
    </fill>
    <fill>
      <patternFill patternType="solid">
        <fgColor theme="7"/>
        <bgColor indexed="64"/>
      </patternFill>
    </fill>
    <fill>
      <patternFill patternType="solid">
        <fgColor theme="4"/>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
      <left/>
      <right/>
      <top style="medium">
        <color rgb="FFC1C1C1"/>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1" fillId="0" borderId="0" applyNumberFormat="0" applyFill="0" applyBorder="0" applyAlignment="0" applyProtection="0"/>
  </cellStyleXfs>
  <cellXfs count="136">
    <xf numFmtId="0" fontId="0" fillId="0" borderId="0" xfId="0"/>
    <xf numFmtId="1" fontId="0" fillId="0" borderId="0" xfId="0" applyNumberFormat="1"/>
    <xf numFmtId="0" fontId="0" fillId="0" borderId="10" xfId="0" applyBorder="1"/>
    <xf numFmtId="0" fontId="0" fillId="0" borderId="11" xfId="0" applyBorder="1"/>
    <xf numFmtId="0" fontId="18" fillId="0" borderId="0" xfId="0" applyFont="1"/>
    <xf numFmtId="0" fontId="18" fillId="0" borderId="11" xfId="0" applyFont="1" applyBorder="1"/>
    <xf numFmtId="0" fontId="18" fillId="0" borderId="10" xfId="0" applyFont="1" applyBorder="1"/>
    <xf numFmtId="0" fontId="18" fillId="0" borderId="11" xfId="0" applyFont="1" applyBorder="1" applyAlignment="1">
      <alignment horizontal="left"/>
    </xf>
    <xf numFmtId="0" fontId="18" fillId="0" borderId="10" xfId="0" applyFont="1" applyBorder="1" applyAlignment="1">
      <alignment horizontal="left"/>
    </xf>
    <xf numFmtId="0" fontId="0" fillId="0" borderId="13" xfId="0" applyBorder="1"/>
    <xf numFmtId="0" fontId="0" fillId="33" borderId="0" xfId="0" applyFill="1"/>
    <xf numFmtId="0" fontId="14" fillId="0" borderId="0" xfId="0" applyFont="1"/>
    <xf numFmtId="0" fontId="0" fillId="0" borderId="0" xfId="0" applyAlignment="1">
      <alignment vertical="center"/>
    </xf>
    <xf numFmtId="0" fontId="0" fillId="0" borderId="0" xfId="0" applyBorder="1"/>
    <xf numFmtId="0" fontId="18" fillId="0" borderId="0" xfId="0" applyFont="1" applyBorder="1"/>
    <xf numFmtId="1" fontId="18" fillId="0" borderId="0" xfId="0" applyNumberFormat="1" applyFont="1" applyFill="1"/>
    <xf numFmtId="164" fontId="18" fillId="0" borderId="0" xfId="0" applyNumberFormat="1" applyFont="1" applyFill="1" applyAlignment="1">
      <alignment horizontal="left"/>
    </xf>
    <xf numFmtId="2" fontId="0" fillId="0" borderId="0" xfId="0" applyNumberFormat="1"/>
    <xf numFmtId="0" fontId="0" fillId="0" borderId="0" xfId="0" applyFill="1"/>
    <xf numFmtId="1" fontId="18" fillId="0" borderId="0" xfId="0" applyNumberFormat="1" applyFont="1" applyFill="1" applyBorder="1"/>
    <xf numFmtId="164" fontId="18" fillId="0" borderId="0" xfId="0" applyNumberFormat="1" applyFont="1" applyFill="1" applyBorder="1" applyAlignment="1">
      <alignment horizontal="left"/>
    </xf>
    <xf numFmtId="0" fontId="0" fillId="0" borderId="0" xfId="0" applyFont="1"/>
    <xf numFmtId="1" fontId="0" fillId="0" borderId="10" xfId="0" applyNumberFormat="1" applyBorder="1"/>
    <xf numFmtId="0" fontId="0" fillId="0" borderId="0" xfId="0" applyFont="1" applyAlignment="1">
      <alignment vertical="center"/>
    </xf>
    <xf numFmtId="0" fontId="20" fillId="0" borderId="0" xfId="0" applyFont="1" applyAlignment="1">
      <alignment vertical="center"/>
    </xf>
    <xf numFmtId="0" fontId="0" fillId="0" borderId="14" xfId="0" applyBorder="1"/>
    <xf numFmtId="0" fontId="0" fillId="0" borderId="15" xfId="0" applyBorder="1"/>
    <xf numFmtId="0" fontId="0" fillId="0" borderId="16" xfId="0" applyBorder="1"/>
    <xf numFmtId="0" fontId="0" fillId="0" borderId="17" xfId="0" applyFill="1" applyBorder="1"/>
    <xf numFmtId="0" fontId="0" fillId="0" borderId="18" xfId="0" applyBorder="1"/>
    <xf numFmtId="0" fontId="0" fillId="0" borderId="19" xfId="0" applyFill="1" applyBorder="1"/>
    <xf numFmtId="0" fontId="0" fillId="0" borderId="20" xfId="0" applyBorder="1"/>
    <xf numFmtId="0" fontId="0" fillId="0" borderId="21" xfId="0" applyBorder="1"/>
    <xf numFmtId="0" fontId="0" fillId="0" borderId="17" xfId="0" applyBorder="1"/>
    <xf numFmtId="0" fontId="0" fillId="0" borderId="0" xfId="0" quotePrefix="1" applyBorder="1"/>
    <xf numFmtId="0" fontId="0" fillId="0" borderId="19" xfId="0" applyBorder="1"/>
    <xf numFmtId="0" fontId="22" fillId="0" borderId="0" xfId="0" applyFont="1"/>
    <xf numFmtId="0" fontId="22" fillId="0" borderId="0" xfId="0" applyFont="1" applyFill="1"/>
    <xf numFmtId="164" fontId="22" fillId="0" borderId="0" xfId="0" applyNumberFormat="1" applyFont="1" applyAlignment="1">
      <alignment horizontal="left"/>
    </xf>
    <xf numFmtId="0" fontId="22" fillId="0" borderId="10" xfId="0" applyFont="1" applyBorder="1"/>
    <xf numFmtId="164" fontId="22" fillId="0" borderId="10" xfId="0" applyNumberFormat="1" applyFont="1" applyBorder="1" applyAlignment="1">
      <alignment horizontal="left"/>
    </xf>
    <xf numFmtId="0" fontId="22" fillId="0" borderId="11" xfId="0" applyFont="1" applyBorder="1"/>
    <xf numFmtId="0" fontId="0" fillId="0" borderId="0" xfId="0"/>
    <xf numFmtId="1" fontId="0" fillId="0" borderId="0" xfId="0" applyNumberFormat="1" applyFill="1"/>
    <xf numFmtId="0" fontId="0" fillId="0" borderId="10" xfId="0" applyFill="1" applyBorder="1"/>
    <xf numFmtId="0" fontId="18" fillId="0" borderId="0" xfId="0" applyFont="1" applyFill="1"/>
    <xf numFmtId="0" fontId="18" fillId="0" borderId="0" xfId="0" applyFont="1" applyFill="1" applyBorder="1"/>
    <xf numFmtId="1" fontId="18" fillId="0" borderId="10" xfId="0" applyNumberFormat="1" applyFont="1" applyFill="1" applyBorder="1"/>
    <xf numFmtId="164" fontId="18" fillId="0" borderId="10" xfId="0" applyNumberFormat="1" applyFont="1" applyFill="1" applyBorder="1" applyAlignment="1">
      <alignment horizontal="left"/>
    </xf>
    <xf numFmtId="0" fontId="18" fillId="0" borderId="10" xfId="0" applyFont="1" applyFill="1" applyBorder="1"/>
    <xf numFmtId="2" fontId="0" fillId="0" borderId="11" xfId="0" applyNumberFormat="1" applyBorder="1"/>
    <xf numFmtId="0" fontId="23" fillId="0" borderId="0" xfId="0" applyFont="1" applyAlignment="1">
      <alignment vertical="center"/>
    </xf>
    <xf numFmtId="0" fontId="20" fillId="0" borderId="10" xfId="0" applyFont="1" applyBorder="1" applyAlignment="1">
      <alignment vertical="center"/>
    </xf>
    <xf numFmtId="0" fontId="0" fillId="0" borderId="0" xfId="0"/>
    <xf numFmtId="2" fontId="0" fillId="0" borderId="0" xfId="0" applyNumberFormat="1" applyAlignment="1">
      <alignment horizontal="center"/>
    </xf>
    <xf numFmtId="166" fontId="0" fillId="0" borderId="0" xfId="0" applyNumberFormat="1" applyAlignment="1">
      <alignment horizontal="center"/>
    </xf>
    <xf numFmtId="1" fontId="0" fillId="0" borderId="0" xfId="0" applyNumberFormat="1" applyAlignment="1">
      <alignment horizontal="center"/>
    </xf>
    <xf numFmtId="164" fontId="0" fillId="0" borderId="0" xfId="0" applyNumberFormat="1"/>
    <xf numFmtId="164" fontId="0" fillId="0" borderId="10" xfId="0" applyNumberFormat="1" applyBorder="1"/>
    <xf numFmtId="0" fontId="21" fillId="0" borderId="0" xfId="42" applyFont="1"/>
    <xf numFmtId="0" fontId="21" fillId="0" borderId="10" xfId="42" applyFont="1" applyBorder="1"/>
    <xf numFmtId="0" fontId="24" fillId="0" borderId="0" xfId="0" applyFont="1"/>
    <xf numFmtId="0" fontId="0" fillId="0" borderId="13" xfId="0" applyFont="1" applyBorder="1"/>
    <xf numFmtId="0" fontId="0" fillId="0" borderId="13" xfId="0" applyFont="1" applyBorder="1" applyAlignment="1">
      <alignment wrapText="1"/>
    </xf>
    <xf numFmtId="0" fontId="0" fillId="0" borderId="13" xfId="0" applyFont="1" applyFill="1" applyBorder="1"/>
    <xf numFmtId="0" fontId="0" fillId="0" borderId="0" xfId="0" applyFont="1" applyFill="1"/>
    <xf numFmtId="0" fontId="0" fillId="0" borderId="0" xfId="0" applyFont="1" applyFill="1" applyAlignment="1">
      <alignment vertical="center"/>
    </xf>
    <xf numFmtId="0" fontId="0" fillId="0" borderId="0" xfId="0" applyFont="1" applyBorder="1"/>
    <xf numFmtId="0" fontId="0" fillId="0" borderId="0" xfId="0" applyFont="1" applyFill="1" applyBorder="1"/>
    <xf numFmtId="0" fontId="0" fillId="0" borderId="10" xfId="0" applyFont="1" applyBorder="1"/>
    <xf numFmtId="0" fontId="22" fillId="0" borderId="0" xfId="0" applyFont="1" applyFill="1" applyBorder="1"/>
    <xf numFmtId="0" fontId="22" fillId="0" borderId="10" xfId="0" applyFont="1" applyFill="1" applyBorder="1"/>
    <xf numFmtId="0" fontId="19" fillId="0" borderId="0" xfId="0" applyFont="1"/>
    <xf numFmtId="0" fontId="22" fillId="0" borderId="10" xfId="0" applyFont="1" applyBorder="1" applyAlignment="1">
      <alignment horizontal="center"/>
    </xf>
    <xf numFmtId="0" fontId="22" fillId="0" borderId="11" xfId="0" applyFont="1" applyBorder="1" applyAlignment="1">
      <alignment horizontal="center"/>
    </xf>
    <xf numFmtId="0" fontId="0" fillId="0" borderId="0" xfId="0"/>
    <xf numFmtId="0" fontId="0" fillId="0" borderId="0" xfId="0" applyAlignment="1">
      <alignment horizontal="center"/>
    </xf>
    <xf numFmtId="0" fontId="0" fillId="0" borderId="13" xfId="0" applyBorder="1" applyAlignment="1">
      <alignment horizontal="center"/>
    </xf>
    <xf numFmtId="0" fontId="22" fillId="0" borderId="11" xfId="0" applyFont="1" applyBorder="1" applyAlignment="1">
      <alignment horizontal="center"/>
    </xf>
    <xf numFmtId="1" fontId="0" fillId="0" borderId="0" xfId="0" applyNumberFormat="1" applyAlignment="1">
      <alignment horizontal="left"/>
    </xf>
    <xf numFmtId="0" fontId="16" fillId="0" borderId="0" xfId="0" applyFont="1"/>
    <xf numFmtId="2" fontId="16" fillId="0" borderId="0" xfId="0" applyNumberFormat="1" applyFont="1" applyAlignment="1">
      <alignment horizontal="center"/>
    </xf>
    <xf numFmtId="1" fontId="16" fillId="0" borderId="0" xfId="0" applyNumberFormat="1" applyFont="1" applyAlignment="1">
      <alignment horizontal="center"/>
    </xf>
    <xf numFmtId="167" fontId="0" fillId="0" borderId="0" xfId="0" applyNumberFormat="1" applyAlignment="1">
      <alignment horizontal="center"/>
    </xf>
    <xf numFmtId="167" fontId="16" fillId="0" borderId="0" xfId="0" applyNumberFormat="1" applyFont="1" applyAlignment="1">
      <alignment horizontal="center"/>
    </xf>
    <xf numFmtId="0" fontId="16" fillId="0" borderId="0" xfId="0" applyFont="1" applyAlignment="1">
      <alignment horizontal="center"/>
    </xf>
    <xf numFmtId="0" fontId="19" fillId="0" borderId="0" xfId="0" applyFont="1" applyAlignment="1">
      <alignment horizontal="center"/>
    </xf>
    <xf numFmtId="0" fontId="0" fillId="35" borderId="0" xfId="0" applyFill="1" applyAlignment="1">
      <alignment horizontal="center"/>
    </xf>
    <xf numFmtId="0" fontId="0" fillId="33" borderId="0" xfId="0" applyFill="1" applyAlignment="1">
      <alignment horizontal="center"/>
    </xf>
    <xf numFmtId="0" fontId="0" fillId="34" borderId="0" xfId="0" applyFill="1" applyAlignment="1">
      <alignment horizontal="center"/>
    </xf>
    <xf numFmtId="0" fontId="0" fillId="36" borderId="0" xfId="0" applyFill="1" applyAlignment="1">
      <alignment horizontal="center"/>
    </xf>
    <xf numFmtId="0" fontId="14" fillId="0" borderId="0" xfId="0" applyFont="1" applyAlignment="1">
      <alignment horizontal="center"/>
    </xf>
    <xf numFmtId="0" fontId="0" fillId="0" borderId="0" xfId="0" applyFill="1" applyAlignment="1">
      <alignment horizontal="center"/>
    </xf>
    <xf numFmtId="2" fontId="0" fillId="0" borderId="13" xfId="0" applyNumberFormat="1" applyBorder="1" applyAlignment="1">
      <alignment horizontal="center"/>
    </xf>
    <xf numFmtId="1" fontId="0" fillId="0" borderId="13" xfId="0" applyNumberFormat="1" applyBorder="1" applyAlignment="1">
      <alignment horizontal="center"/>
    </xf>
    <xf numFmtId="1" fontId="0" fillId="0" borderId="13" xfId="0" applyNumberFormat="1" applyBorder="1" applyAlignment="1">
      <alignment horizontal="left"/>
    </xf>
    <xf numFmtId="2" fontId="0" fillId="0" borderId="13" xfId="0" applyNumberFormat="1" applyBorder="1" applyAlignment="1">
      <alignment horizontal="center" wrapText="1"/>
    </xf>
    <xf numFmtId="1" fontId="0" fillId="0" borderId="13" xfId="0" applyNumberFormat="1" applyBorder="1" applyAlignment="1">
      <alignment horizontal="center" wrapText="1"/>
    </xf>
    <xf numFmtId="166" fontId="0" fillId="0" borderId="13" xfId="0" applyNumberFormat="1" applyBorder="1" applyAlignment="1">
      <alignment horizontal="center" wrapText="1"/>
    </xf>
    <xf numFmtId="0" fontId="25" fillId="0" borderId="0" xfId="0" applyFont="1" applyFill="1"/>
    <xf numFmtId="0" fontId="26" fillId="0" borderId="12" xfId="0" applyFont="1" applyFill="1" applyBorder="1" applyAlignment="1">
      <alignment horizontal="center" vertical="top" wrapText="1"/>
    </xf>
    <xf numFmtId="0" fontId="26" fillId="0" borderId="0" xfId="0" applyFont="1" applyFill="1" applyAlignment="1">
      <alignment horizontal="center" vertical="top" wrapText="1"/>
    </xf>
    <xf numFmtId="0" fontId="26" fillId="0" borderId="13" xfId="0" applyFont="1" applyFill="1" applyBorder="1" applyAlignment="1">
      <alignment horizontal="center" vertical="top" wrapText="1"/>
    </xf>
    <xf numFmtId="0" fontId="26" fillId="0" borderId="13" xfId="0" applyFont="1" applyFill="1" applyBorder="1" applyAlignment="1">
      <alignment horizontal="left" vertical="top" wrapText="1"/>
    </xf>
    <xf numFmtId="1" fontId="26" fillId="0" borderId="0" xfId="0" applyNumberFormat="1" applyFont="1" applyFill="1" applyAlignment="1">
      <alignment vertical="top" wrapText="1"/>
    </xf>
    <xf numFmtId="165" fontId="26" fillId="0" borderId="0" xfId="0" applyNumberFormat="1" applyFont="1" applyFill="1" applyAlignment="1">
      <alignment vertical="top" wrapText="1"/>
    </xf>
    <xf numFmtId="2" fontId="26" fillId="0" borderId="0" xfId="0" applyNumberFormat="1" applyFont="1" applyFill="1" applyAlignment="1">
      <alignment vertical="top" wrapText="1"/>
    </xf>
    <xf numFmtId="2" fontId="26" fillId="0" borderId="0" xfId="0" applyNumberFormat="1" applyFont="1" applyFill="1" applyAlignment="1">
      <alignment vertical="top"/>
    </xf>
    <xf numFmtId="165" fontId="26" fillId="0" borderId="0" xfId="0" applyNumberFormat="1" applyFont="1" applyFill="1" applyAlignment="1">
      <alignment vertical="top"/>
    </xf>
    <xf numFmtId="1" fontId="26" fillId="0" borderId="10" xfId="0" applyNumberFormat="1" applyFont="1" applyFill="1" applyBorder="1" applyAlignment="1">
      <alignment vertical="top" wrapText="1"/>
    </xf>
    <xf numFmtId="165" fontId="26" fillId="0" borderId="10" xfId="0" applyNumberFormat="1" applyFont="1" applyFill="1" applyBorder="1" applyAlignment="1">
      <alignment vertical="top" wrapText="1"/>
    </xf>
    <xf numFmtId="0" fontId="26" fillId="0" borderId="10" xfId="0" applyFont="1" applyFill="1" applyBorder="1" applyAlignment="1">
      <alignment horizontal="center" vertical="top" wrapText="1"/>
    </xf>
    <xf numFmtId="2" fontId="26" fillId="0" borderId="10" xfId="0" applyNumberFormat="1" applyFont="1" applyFill="1" applyBorder="1" applyAlignment="1">
      <alignment vertical="top" wrapText="1"/>
    </xf>
    <xf numFmtId="2" fontId="26" fillId="0" borderId="10" xfId="0" applyNumberFormat="1" applyFont="1" applyFill="1" applyBorder="1" applyAlignment="1">
      <alignment vertical="top"/>
    </xf>
    <xf numFmtId="0" fontId="27" fillId="0" borderId="0" xfId="0" applyFont="1" applyFill="1" applyBorder="1" applyAlignment="1">
      <alignment horizontal="center" vertical="top" wrapText="1"/>
    </xf>
    <xf numFmtId="0" fontId="27" fillId="0" borderId="0" xfId="0" applyFont="1" applyFill="1" applyAlignment="1">
      <alignment horizontal="center" vertical="top" wrapText="1"/>
    </xf>
    <xf numFmtId="2" fontId="22" fillId="0" borderId="0" xfId="0" applyNumberFormat="1" applyFont="1"/>
    <xf numFmtId="1" fontId="22" fillId="0" borderId="0" xfId="0" applyNumberFormat="1" applyFont="1"/>
    <xf numFmtId="0" fontId="22" fillId="0" borderId="0" xfId="0" applyFont="1" applyAlignment="1">
      <alignment horizontal="center"/>
    </xf>
    <xf numFmtId="1" fontId="22" fillId="0" borderId="10" xfId="0" applyNumberFormat="1" applyFont="1" applyBorder="1"/>
    <xf numFmtId="2" fontId="0" fillId="0" borderId="10" xfId="0" applyNumberFormat="1" applyBorder="1"/>
    <xf numFmtId="1" fontId="22" fillId="0" borderId="0" xfId="0" applyNumberFormat="1" applyFont="1" applyAlignment="1">
      <alignment horizontal="center"/>
    </xf>
    <xf numFmtId="1" fontId="22" fillId="0" borderId="10" xfId="0" applyNumberFormat="1" applyFont="1" applyBorder="1" applyAlignment="1">
      <alignment horizontal="center"/>
    </xf>
    <xf numFmtId="2" fontId="22" fillId="0" borderId="0" xfId="0" applyNumberFormat="1" applyFont="1" applyAlignment="1">
      <alignment horizontal="center"/>
    </xf>
    <xf numFmtId="164" fontId="0" fillId="0" borderId="0" xfId="0" applyNumberFormat="1" applyFill="1"/>
    <xf numFmtId="2" fontId="0" fillId="0" borderId="0" xfId="0" applyNumberFormat="1" applyFill="1"/>
    <xf numFmtId="1" fontId="22" fillId="0" borderId="0" xfId="0" applyNumberFormat="1" applyFont="1" applyFill="1"/>
    <xf numFmtId="168" fontId="0" fillId="0" borderId="0" xfId="0" applyNumberFormat="1"/>
    <xf numFmtId="0" fontId="22" fillId="0" borderId="10" xfId="0" applyFont="1" applyBorder="1" applyAlignment="1">
      <alignment horizontal="left"/>
    </xf>
    <xf numFmtId="168" fontId="0" fillId="0" borderId="0" xfId="0" applyNumberFormat="1" applyAlignment="1">
      <alignment horizontal="left"/>
    </xf>
    <xf numFmtId="0" fontId="22" fillId="0" borderId="0" xfId="0" applyFont="1" applyAlignment="1">
      <alignment horizontal="left"/>
    </xf>
    <xf numFmtId="0" fontId="0" fillId="0" borderId="11" xfId="0" applyBorder="1" applyAlignment="1">
      <alignment horizontal="center"/>
    </xf>
    <xf numFmtId="0" fontId="22" fillId="0" borderId="11" xfId="0" applyFont="1" applyBorder="1" applyAlignment="1">
      <alignment horizontal="center"/>
    </xf>
    <xf numFmtId="0" fontId="22" fillId="0" borderId="11" xfId="0" applyFont="1" applyBorder="1" applyAlignment="1">
      <alignment horizontal="left"/>
    </xf>
    <xf numFmtId="1" fontId="0" fillId="0" borderId="0" xfId="0" applyNumberFormat="1" applyAlignment="1">
      <alignment horizontal="center"/>
    </xf>
    <xf numFmtId="1" fontId="16" fillId="0" borderId="0" xfId="0" applyNumberFormat="1" applyFont="1" applyAlignment="1">
      <alignment horizont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2057400</xdr:colOff>
      <xdr:row>5</xdr:row>
      <xdr:rowOff>180975</xdr:rowOff>
    </xdr:from>
    <xdr:to>
      <xdr:col>2</xdr:col>
      <xdr:colOff>4629150</xdr:colOff>
      <xdr:row>11</xdr:row>
      <xdr:rowOff>180975</xdr:rowOff>
    </xdr:to>
    <xdr:sp macro="" textlink="">
      <xdr:nvSpPr>
        <xdr:cNvPr id="2" name="TextBox 1"/>
        <xdr:cNvSpPr txBox="1"/>
      </xdr:nvSpPr>
      <xdr:spPr>
        <a:xfrm>
          <a:off x="3276600" y="1266825"/>
          <a:ext cx="2571750" cy="114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Designations, descriptions and URLs (from vetpris.se) of what is included for each procedure / diagnosis. A</a:t>
          </a:r>
          <a:r>
            <a:rPr lang="sv-SE" sz="1100" b="0" i="0" u="none" strike="noStrike">
              <a:solidFill>
                <a:schemeClr val="dk1"/>
              </a:solidFill>
              <a:effectLst/>
              <a:latin typeface="+mn-lt"/>
              <a:ea typeface="+mn-ea"/>
              <a:cs typeface="+mn-cs"/>
            </a:rPr>
            <a:t>ll of these procedures relate to regular-hours</a:t>
          </a:r>
          <a:r>
            <a:rPr lang="en-GB" sz="1100">
              <a:solidFill>
                <a:schemeClr val="dk1"/>
              </a:solidFill>
              <a:effectLst/>
              <a:latin typeface="+mn-lt"/>
              <a:ea typeface="+mn-ea"/>
              <a:cs typeface="+mn-cs"/>
            </a:rPr>
            <a:t>. </a:t>
          </a:r>
          <a:endParaRPr lang="sv-S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87086</xdr:rowOff>
    </xdr:from>
    <xdr:to>
      <xdr:col>0</xdr:col>
      <xdr:colOff>3124200</xdr:colOff>
      <xdr:row>14</xdr:row>
      <xdr:rowOff>32657</xdr:rowOff>
    </xdr:to>
    <xdr:sp macro="" textlink="">
      <xdr:nvSpPr>
        <xdr:cNvPr id="2" name="TextBox 1"/>
        <xdr:cNvSpPr txBox="1"/>
      </xdr:nvSpPr>
      <xdr:spPr>
        <a:xfrm>
          <a:off x="0" y="261257"/>
          <a:ext cx="3124200" cy="2209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The number of clinics, and percentages, contributing data to each procedure, stratified by country, hours open Monday - Friday, on call category, whether animal hospital or not and affiliation. Data are from a study in NO and SE, using data extracted 5 times January 2023 to January 2024 from a price comparison site (vetpris.se). </a:t>
          </a:r>
          <a:endParaRPr lang="sv-SE" sz="1100"/>
        </a:p>
      </xdr:txBody>
    </xdr:sp>
    <xdr:clientData/>
  </xdr:twoCellAnchor>
  <xdr:twoCellAnchor>
    <xdr:from>
      <xdr:col>0</xdr:col>
      <xdr:colOff>0</xdr:colOff>
      <xdr:row>14</xdr:row>
      <xdr:rowOff>108858</xdr:rowOff>
    </xdr:from>
    <xdr:to>
      <xdr:col>0</xdr:col>
      <xdr:colOff>2481943</xdr:colOff>
      <xdr:row>26</xdr:row>
      <xdr:rowOff>43544</xdr:rowOff>
    </xdr:to>
    <xdr:sp macro="" textlink="">
      <xdr:nvSpPr>
        <xdr:cNvPr id="3" name="TextBox 2"/>
        <xdr:cNvSpPr txBox="1"/>
      </xdr:nvSpPr>
      <xdr:spPr>
        <a:xfrm>
          <a:off x="0" y="2547258"/>
          <a:ext cx="2481943" cy="20247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Abbreviations:</a:t>
          </a:r>
          <a:r>
            <a:rPr lang="sv-SE" sz="1100" baseline="0">
              <a:solidFill>
                <a:schemeClr val="dk1"/>
              </a:solidFill>
              <a:effectLst/>
              <a:latin typeface="+mn-lt"/>
              <a:ea typeface="+mn-ea"/>
              <a:cs typeface="+mn-cs"/>
            </a:rPr>
            <a:t> </a:t>
          </a:r>
          <a:r>
            <a:rPr lang="en-GB" sz="1100">
              <a:solidFill>
                <a:schemeClr val="dk1"/>
              </a:solidFill>
              <a:effectLst/>
              <a:latin typeface="+mn-lt"/>
              <a:ea typeface="+mn-ea"/>
              <a:cs typeface="+mn-cs"/>
            </a:rPr>
            <a:t>TRACES (European commission. 2024. TRACES at a glancehttps://food.ec.europa.eu/horizontal-topics/traces_en[accessed July 14, 2024], GDY – Gonadectomy, TPLO- tibial plateau levelling osteotomy </a:t>
          </a:r>
          <a:endParaRPr lang="sv-SE">
            <a:effectLst/>
          </a:endParaRPr>
        </a:p>
        <a:p>
          <a:endParaRPr lang="sv-SE"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53340</xdr:rowOff>
    </xdr:from>
    <xdr:to>
      <xdr:col>0</xdr:col>
      <xdr:colOff>1935480</xdr:colOff>
      <xdr:row>11</xdr:row>
      <xdr:rowOff>175260</xdr:rowOff>
    </xdr:to>
    <xdr:sp macro="" textlink="">
      <xdr:nvSpPr>
        <xdr:cNvPr id="2" name="TextBox 1"/>
        <xdr:cNvSpPr txBox="1"/>
      </xdr:nvSpPr>
      <xdr:spPr>
        <a:xfrm>
          <a:off x="0" y="236220"/>
          <a:ext cx="1935480" cy="1950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Number</a:t>
          </a:r>
          <a:r>
            <a:rPr lang="sv-SE" sz="1100" baseline="0"/>
            <a:t> of prices per extraction, including the proportion per extraction date. </a:t>
          </a:r>
          <a:r>
            <a:rPr lang="en-GB" sz="1100">
              <a:solidFill>
                <a:schemeClr val="dk1"/>
              </a:solidFill>
              <a:effectLst/>
              <a:latin typeface="+mn-lt"/>
              <a:ea typeface="+mn-ea"/>
              <a:cs typeface="+mn-cs"/>
            </a:rPr>
            <a:t>Data are from a study in NO and SE, using data extracted 5 times January 2023 to January 2024 from a price comparison site (vetpris.se). </a:t>
          </a:r>
          <a:endParaRPr lang="sv-SE">
            <a:effectLst/>
          </a:endParaRPr>
        </a:p>
      </xdr:txBody>
    </xdr:sp>
    <xdr:clientData/>
  </xdr:twoCellAnchor>
  <xdr:twoCellAnchor>
    <xdr:from>
      <xdr:col>0</xdr:col>
      <xdr:colOff>0</xdr:colOff>
      <xdr:row>12</xdr:row>
      <xdr:rowOff>15240</xdr:rowOff>
    </xdr:from>
    <xdr:to>
      <xdr:col>0</xdr:col>
      <xdr:colOff>1935480</xdr:colOff>
      <xdr:row>24</xdr:row>
      <xdr:rowOff>30480</xdr:rowOff>
    </xdr:to>
    <xdr:sp macro="" textlink="">
      <xdr:nvSpPr>
        <xdr:cNvPr id="3" name="TextBox 2"/>
        <xdr:cNvSpPr txBox="1"/>
      </xdr:nvSpPr>
      <xdr:spPr>
        <a:xfrm>
          <a:off x="0" y="2575560"/>
          <a:ext cx="1935480" cy="2209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sv-SE" sz="1100">
              <a:solidFill>
                <a:schemeClr val="dk1"/>
              </a:solidFill>
              <a:effectLst/>
              <a:latin typeface="+mn-lt"/>
              <a:ea typeface="+mn-ea"/>
              <a:cs typeface="+mn-cs"/>
            </a:rPr>
            <a:t>Abbreviations:</a:t>
          </a:r>
          <a:r>
            <a:rPr lang="sv-SE" sz="1100" baseline="0">
              <a:solidFill>
                <a:schemeClr val="dk1"/>
              </a:solidFill>
              <a:effectLst/>
              <a:latin typeface="+mn-lt"/>
              <a:ea typeface="+mn-ea"/>
              <a:cs typeface="+mn-cs"/>
            </a:rPr>
            <a:t> </a:t>
          </a:r>
          <a:r>
            <a:rPr lang="en-GB" sz="1100">
              <a:solidFill>
                <a:schemeClr val="dk1"/>
              </a:solidFill>
              <a:effectLst/>
              <a:latin typeface="+mn-lt"/>
              <a:ea typeface="+mn-ea"/>
              <a:cs typeface="+mn-cs"/>
            </a:rPr>
            <a:t>TRACES (European commission. 2024. TRACES at a glancehttps://food.ec.europa.eu/horizontal-topics/traces_en[accessed July 14, 2024], GDY – Gonadectomy, TPLO- tibial plateau levelling osteotomy </a:t>
          </a:r>
          <a:endParaRPr lang="sv-SE">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18</xdr:row>
      <xdr:rowOff>66676</xdr:rowOff>
    </xdr:from>
    <xdr:to>
      <xdr:col>0</xdr:col>
      <xdr:colOff>2676525</xdr:colOff>
      <xdr:row>26</xdr:row>
      <xdr:rowOff>104776</xdr:rowOff>
    </xdr:to>
    <xdr:sp macro="" textlink="">
      <xdr:nvSpPr>
        <xdr:cNvPr id="2" name="TextBox 1"/>
        <xdr:cNvSpPr txBox="1"/>
      </xdr:nvSpPr>
      <xdr:spPr>
        <a:xfrm>
          <a:off x="0" y="3009901"/>
          <a:ext cx="2676525" cy="1257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Abbreviations:</a:t>
          </a:r>
          <a:r>
            <a:rPr lang="sv-SE" sz="1100" baseline="0">
              <a:solidFill>
                <a:schemeClr val="dk1"/>
              </a:solidFill>
              <a:effectLst/>
              <a:latin typeface="+mn-lt"/>
              <a:ea typeface="+mn-ea"/>
              <a:cs typeface="+mn-cs"/>
            </a:rPr>
            <a:t> </a:t>
          </a:r>
          <a:r>
            <a:rPr lang="en-GB" sz="1100">
              <a:solidFill>
                <a:schemeClr val="dk1"/>
              </a:solidFill>
              <a:effectLst/>
              <a:latin typeface="+mn-lt"/>
              <a:ea typeface="+mn-ea"/>
              <a:cs typeface="+mn-cs"/>
            </a:rPr>
            <a:t>TRACES (European commission. 2024. TRACES at a glancehttps://food.ec.europa.eu/horizontal-topics/traces_en[accessed July 14, 2024], GDY – Gonadectomy, TPLO- tibial plateau levelling osteotomy </a:t>
          </a:r>
          <a:endParaRPr lang="sv-SE">
            <a:effectLst/>
          </a:endParaRPr>
        </a:p>
        <a:p>
          <a:endParaRPr lang="sv-SE" sz="1100"/>
        </a:p>
      </xdr:txBody>
    </xdr:sp>
    <xdr:clientData/>
  </xdr:twoCellAnchor>
  <xdr:twoCellAnchor>
    <xdr:from>
      <xdr:col>0</xdr:col>
      <xdr:colOff>0</xdr:colOff>
      <xdr:row>6</xdr:row>
      <xdr:rowOff>9526</xdr:rowOff>
    </xdr:from>
    <xdr:to>
      <xdr:col>0</xdr:col>
      <xdr:colOff>2676525</xdr:colOff>
      <xdr:row>16</xdr:row>
      <xdr:rowOff>142875</xdr:rowOff>
    </xdr:to>
    <xdr:sp macro="" textlink="">
      <xdr:nvSpPr>
        <xdr:cNvPr id="3" name="TextBox 2"/>
        <xdr:cNvSpPr txBox="1"/>
      </xdr:nvSpPr>
      <xdr:spPr>
        <a:xfrm>
          <a:off x="0" y="923926"/>
          <a:ext cx="2676525" cy="18573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Price distribution, in NOK/SEK combined  and the e-logaritm</a:t>
          </a:r>
          <a:r>
            <a:rPr lang="en-GB" sz="1100" baseline="0">
              <a:solidFill>
                <a:schemeClr val="dk1"/>
              </a:solidFill>
              <a:effectLst/>
              <a:latin typeface="+mn-lt"/>
              <a:ea typeface="+mn-ea"/>
              <a:cs typeface="+mn-cs"/>
            </a:rPr>
            <a:t> of Euro, </a:t>
          </a:r>
          <a:r>
            <a:rPr lang="en-GB" sz="1100">
              <a:solidFill>
                <a:schemeClr val="dk1"/>
              </a:solidFill>
              <a:effectLst/>
              <a:latin typeface="+mn-lt"/>
              <a:ea typeface="+mn-ea"/>
              <a:cs typeface="+mn-cs"/>
            </a:rPr>
            <a:t>by procedure. Data are from a study in NO and SE extracted 5 times January 2023 to January 2024 from a price comparison site (vetpris.se).  Skewness and kurtosis of 1 suggests a normal</a:t>
          </a:r>
          <a:r>
            <a:rPr lang="en-GB" sz="1100" baseline="0">
              <a:solidFill>
                <a:schemeClr val="dk1"/>
              </a:solidFill>
              <a:effectLst/>
              <a:latin typeface="+mn-lt"/>
              <a:ea typeface="+mn-ea"/>
              <a:cs typeface="+mn-cs"/>
            </a:rPr>
            <a:t> distribution.</a:t>
          </a:r>
          <a:endParaRPr lang="sv-S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185058</xdr:colOff>
      <xdr:row>2</xdr:row>
      <xdr:rowOff>32657</xdr:rowOff>
    </xdr:from>
    <xdr:to>
      <xdr:col>0</xdr:col>
      <xdr:colOff>2688771</xdr:colOff>
      <xdr:row>14</xdr:row>
      <xdr:rowOff>43543</xdr:rowOff>
    </xdr:to>
    <xdr:sp macro="" textlink="">
      <xdr:nvSpPr>
        <xdr:cNvPr id="2" name="TextBox 1"/>
        <xdr:cNvSpPr txBox="1"/>
      </xdr:nvSpPr>
      <xdr:spPr>
        <a:xfrm>
          <a:off x="185058" y="381000"/>
          <a:ext cx="2503713" cy="21009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Price distribution, mean (SD) in Euro by extraction and procedure. Data are from a study in NO and SE, using data extracted 5 times January 2023 to January 2024 from a price comparison site (vetpris.s</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change for health certification TRACES </a:t>
          </a:r>
          <a:r>
            <a:rPr lang="sv-SE" sz="1100" baseline="0">
              <a:solidFill>
                <a:schemeClr val="dk1"/>
              </a:solidFill>
              <a:effectLst/>
              <a:latin typeface="+mn-lt"/>
              <a:ea typeface="+mn-ea"/>
              <a:cs typeface="+mn-cs"/>
            </a:rPr>
            <a:t>is based on extraction date II as no prices were found at first extraction. </a:t>
          </a:r>
          <a:endParaRPr lang="sv-SE">
            <a:effectLst/>
          </a:endParaRPr>
        </a:p>
        <a:p>
          <a:r>
            <a:rPr lang="en-GB" sz="1100">
              <a:solidFill>
                <a:schemeClr val="dk1"/>
              </a:solidFill>
              <a:effectLst/>
              <a:latin typeface="+mn-lt"/>
              <a:ea typeface="+mn-ea"/>
              <a:cs typeface="+mn-cs"/>
            </a:rPr>
            <a:t>e). </a:t>
          </a:r>
          <a:endParaRPr lang="sv-SE" sz="1100">
            <a:solidFill>
              <a:schemeClr val="dk1"/>
            </a:solidFill>
            <a:effectLst/>
            <a:latin typeface="+mn-lt"/>
            <a:ea typeface="+mn-ea"/>
            <a:cs typeface="+mn-cs"/>
          </a:endParaRPr>
        </a:p>
      </xdr:txBody>
    </xdr:sp>
    <xdr:clientData/>
  </xdr:twoCellAnchor>
  <xdr:twoCellAnchor>
    <xdr:from>
      <xdr:col>0</xdr:col>
      <xdr:colOff>0</xdr:colOff>
      <xdr:row>15</xdr:row>
      <xdr:rowOff>10886</xdr:rowOff>
    </xdr:from>
    <xdr:to>
      <xdr:col>0</xdr:col>
      <xdr:colOff>2732314</xdr:colOff>
      <xdr:row>25</xdr:row>
      <xdr:rowOff>87085</xdr:rowOff>
    </xdr:to>
    <xdr:sp macro="" textlink="">
      <xdr:nvSpPr>
        <xdr:cNvPr id="3" name="TextBox 2"/>
        <xdr:cNvSpPr txBox="1"/>
      </xdr:nvSpPr>
      <xdr:spPr>
        <a:xfrm>
          <a:off x="0" y="2634343"/>
          <a:ext cx="2732314" cy="1828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Abbreviations:</a:t>
          </a:r>
          <a:r>
            <a:rPr lang="sv-SE" sz="1100" baseline="0">
              <a:solidFill>
                <a:schemeClr val="dk1"/>
              </a:solidFill>
              <a:effectLst/>
              <a:latin typeface="+mn-lt"/>
              <a:ea typeface="+mn-ea"/>
              <a:cs typeface="+mn-cs"/>
            </a:rPr>
            <a:t> </a:t>
          </a:r>
          <a:r>
            <a:rPr lang="en-GB" sz="1100">
              <a:solidFill>
                <a:schemeClr val="dk1"/>
              </a:solidFill>
              <a:effectLst/>
              <a:latin typeface="+mn-lt"/>
              <a:ea typeface="+mn-ea"/>
              <a:cs typeface="+mn-cs"/>
            </a:rPr>
            <a:t>TRACES (European commission. 2024. TRACES at a glancehttps://food.ec.europa.eu/horizontal-topics/traces_en[accessed July 14, 2024], GDY – Gonadectomy, TPLO- tibial plateau levelling osteotomy </a:t>
          </a:r>
          <a:endParaRPr lang="sv-SE">
            <a:effectLst/>
          </a:endParaRPr>
        </a:p>
        <a:p>
          <a:endParaRPr lang="sv-S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174173</xdr:rowOff>
    </xdr:from>
    <xdr:to>
      <xdr:col>0</xdr:col>
      <xdr:colOff>3254829</xdr:colOff>
      <xdr:row>12</xdr:row>
      <xdr:rowOff>130629</xdr:rowOff>
    </xdr:to>
    <xdr:sp macro="" textlink="">
      <xdr:nvSpPr>
        <xdr:cNvPr id="2" name="TextBox 1"/>
        <xdr:cNvSpPr txBox="1"/>
      </xdr:nvSpPr>
      <xdr:spPr>
        <a:xfrm>
          <a:off x="0" y="544287"/>
          <a:ext cx="3254829" cy="18070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Price distributions in Euro (mean</a:t>
          </a:r>
          <a:r>
            <a:rPr lang="en-GB" sz="1100" baseline="0">
              <a:solidFill>
                <a:schemeClr val="dk1"/>
              </a:solidFill>
              <a:effectLst/>
              <a:latin typeface="+mn-lt"/>
              <a:ea typeface="+mn-ea"/>
              <a:cs typeface="+mn-cs"/>
            </a:rPr>
            <a:t> (SD)) </a:t>
          </a:r>
          <a:r>
            <a:rPr lang="en-GB" sz="1100">
              <a:solidFill>
                <a:schemeClr val="dk1"/>
              </a:solidFill>
              <a:effectLst/>
              <a:latin typeface="+mn-lt"/>
              <a:ea typeface="+mn-ea"/>
              <a:cs typeface="+mn-cs"/>
            </a:rPr>
            <a:t>by procedure for the first and last extraction. Data are from a study in NO and SE, using data extracted 5 times January 2023 to January 2024 from a price comparison site (vetpris.se). Also included are changes</a:t>
          </a:r>
          <a:r>
            <a:rPr lang="en-GB" sz="1100" baseline="0">
              <a:solidFill>
                <a:schemeClr val="dk1"/>
              </a:solidFill>
              <a:effectLst/>
              <a:latin typeface="+mn-lt"/>
              <a:ea typeface="+mn-ea"/>
              <a:cs typeface="+mn-cs"/>
            </a:rPr>
            <a:t> in percent between the first and last extraction.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change for health certification TRACES </a:t>
          </a:r>
          <a:r>
            <a:rPr lang="sv-SE" sz="1100" baseline="0">
              <a:solidFill>
                <a:schemeClr val="dk1"/>
              </a:solidFill>
              <a:effectLst/>
              <a:latin typeface="+mn-lt"/>
              <a:ea typeface="+mn-ea"/>
              <a:cs typeface="+mn-cs"/>
            </a:rPr>
            <a:t>is based on extraction date II as no prices were found at first extraction. </a:t>
          </a:r>
          <a:endParaRPr lang="sv-SE">
            <a:effectLst/>
          </a:endParaRPr>
        </a:p>
        <a:p>
          <a:endParaRPr lang="sv-SE" sz="1100"/>
        </a:p>
      </xdr:txBody>
    </xdr:sp>
    <xdr:clientData/>
  </xdr:twoCellAnchor>
  <xdr:twoCellAnchor>
    <xdr:from>
      <xdr:col>0</xdr:col>
      <xdr:colOff>0</xdr:colOff>
      <xdr:row>20</xdr:row>
      <xdr:rowOff>119742</xdr:rowOff>
    </xdr:from>
    <xdr:to>
      <xdr:col>0</xdr:col>
      <xdr:colOff>3178629</xdr:colOff>
      <xdr:row>26</xdr:row>
      <xdr:rowOff>87085</xdr:rowOff>
    </xdr:to>
    <xdr:sp macro="" textlink="">
      <xdr:nvSpPr>
        <xdr:cNvPr id="3" name="TextBox 2"/>
        <xdr:cNvSpPr txBox="1"/>
      </xdr:nvSpPr>
      <xdr:spPr>
        <a:xfrm>
          <a:off x="0" y="3820885"/>
          <a:ext cx="3178629" cy="10776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Abbreviations:</a:t>
          </a:r>
          <a:r>
            <a:rPr lang="sv-SE" sz="1100" baseline="0">
              <a:solidFill>
                <a:schemeClr val="dk1"/>
              </a:solidFill>
              <a:effectLst/>
              <a:latin typeface="+mn-lt"/>
              <a:ea typeface="+mn-ea"/>
              <a:cs typeface="+mn-cs"/>
            </a:rPr>
            <a:t> </a:t>
          </a:r>
          <a:r>
            <a:rPr lang="en-GB" sz="1100">
              <a:solidFill>
                <a:schemeClr val="dk1"/>
              </a:solidFill>
              <a:effectLst/>
              <a:latin typeface="+mn-lt"/>
              <a:ea typeface="+mn-ea"/>
              <a:cs typeface="+mn-cs"/>
            </a:rPr>
            <a:t>TRACES (European commission. 2024. TRACES at a glancehttps://food.ec.europa.eu/horizontal-topics/traces_en[accessed July 14, 2024], GDY – Gonadectomy, TPLO- tibial plateau levelling osteotomy </a:t>
          </a:r>
          <a:endParaRPr lang="sv-SE">
            <a:effectLst/>
          </a:endParaRPr>
        </a:p>
        <a:p>
          <a:endParaRPr lang="sv-SE"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163284</xdr:rowOff>
    </xdr:from>
    <xdr:to>
      <xdr:col>0</xdr:col>
      <xdr:colOff>2242457</xdr:colOff>
      <xdr:row>20</xdr:row>
      <xdr:rowOff>43543</xdr:rowOff>
    </xdr:to>
    <xdr:sp macro="" textlink="">
      <xdr:nvSpPr>
        <xdr:cNvPr id="2" name="TextBox 1"/>
        <xdr:cNvSpPr txBox="1"/>
      </xdr:nvSpPr>
      <xdr:spPr>
        <a:xfrm>
          <a:off x="0" y="533398"/>
          <a:ext cx="2242457" cy="32112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Price distributions in original currency (NOK or SEK, not differentiated because currencies conversion rates were around 1 for NO and SE) by procedure for the first and last extraction. Data are from a study in NO and SE, using data extracted 5 times January 2023 to January 2024 from a price comparison site (vetpris.se). Also included are changes</a:t>
          </a:r>
          <a:r>
            <a:rPr lang="en-GB" sz="1100" baseline="0">
              <a:solidFill>
                <a:schemeClr val="dk1"/>
              </a:solidFill>
              <a:effectLst/>
              <a:latin typeface="+mn-lt"/>
              <a:ea typeface="+mn-ea"/>
              <a:cs typeface="+mn-cs"/>
            </a:rPr>
            <a:t> in percent between the first and last extraction.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eaLnBrk="1" fontAlgn="auto" latinLnBrk="0" hangingPunct="1"/>
          <a:r>
            <a:rPr lang="en-GB" sz="1100" baseline="0">
              <a:solidFill>
                <a:schemeClr val="dk1"/>
              </a:solidFill>
              <a:effectLst/>
              <a:latin typeface="+mn-lt"/>
              <a:ea typeface="+mn-ea"/>
              <a:cs typeface="+mn-cs"/>
            </a:rPr>
            <a:t>The change for health certification TRACES </a:t>
          </a:r>
          <a:r>
            <a:rPr lang="sv-SE" sz="1100" baseline="0">
              <a:solidFill>
                <a:schemeClr val="dk1"/>
              </a:solidFill>
              <a:effectLst/>
              <a:latin typeface="+mn-lt"/>
              <a:ea typeface="+mn-ea"/>
              <a:cs typeface="+mn-cs"/>
            </a:rPr>
            <a:t>is based on extraction date II as no prices were found at first extraction. </a:t>
          </a:r>
          <a:endParaRPr lang="sv-SE">
            <a:effectLst/>
          </a:endParaRPr>
        </a:p>
      </xdr:txBody>
    </xdr:sp>
    <xdr:clientData/>
  </xdr:twoCellAnchor>
  <xdr:twoCellAnchor>
    <xdr:from>
      <xdr:col>0</xdr:col>
      <xdr:colOff>21772</xdr:colOff>
      <xdr:row>20</xdr:row>
      <xdr:rowOff>65314</xdr:rowOff>
    </xdr:from>
    <xdr:to>
      <xdr:col>0</xdr:col>
      <xdr:colOff>2275115</xdr:colOff>
      <xdr:row>29</xdr:row>
      <xdr:rowOff>10885</xdr:rowOff>
    </xdr:to>
    <xdr:sp macro="" textlink="">
      <xdr:nvSpPr>
        <xdr:cNvPr id="3" name="TextBox 2"/>
        <xdr:cNvSpPr txBox="1"/>
      </xdr:nvSpPr>
      <xdr:spPr>
        <a:xfrm>
          <a:off x="21772" y="3766457"/>
          <a:ext cx="2253343" cy="16110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sv-SE" sz="1100">
              <a:solidFill>
                <a:schemeClr val="dk1"/>
              </a:solidFill>
              <a:effectLst/>
              <a:latin typeface="+mn-lt"/>
              <a:ea typeface="+mn-ea"/>
              <a:cs typeface="+mn-cs"/>
            </a:rPr>
            <a:t>Abbreviations:</a:t>
          </a:r>
          <a:r>
            <a:rPr lang="sv-SE" sz="1100" baseline="0">
              <a:solidFill>
                <a:schemeClr val="dk1"/>
              </a:solidFill>
              <a:effectLst/>
              <a:latin typeface="+mn-lt"/>
              <a:ea typeface="+mn-ea"/>
              <a:cs typeface="+mn-cs"/>
            </a:rPr>
            <a:t> </a:t>
          </a:r>
          <a:r>
            <a:rPr lang="en-GB" sz="1100">
              <a:solidFill>
                <a:schemeClr val="dk1"/>
              </a:solidFill>
              <a:effectLst/>
              <a:latin typeface="+mn-lt"/>
              <a:ea typeface="+mn-ea"/>
              <a:cs typeface="+mn-cs"/>
            </a:rPr>
            <a:t>TRACES (European commission. 2024. TRACES at a glancehttps://food.ec.europa.eu/horizontal-topics/traces_en[accessed July 14, 2024], GDY – Gonadectomy, TPLO- tibial plateau levelling osteotomy </a:t>
          </a:r>
          <a:endParaRPr lang="sv-SE">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552450</xdr:colOff>
      <xdr:row>1</xdr:row>
      <xdr:rowOff>152400</xdr:rowOff>
    </xdr:from>
    <xdr:to>
      <xdr:col>0</xdr:col>
      <xdr:colOff>4343400</xdr:colOff>
      <xdr:row>22</xdr:row>
      <xdr:rowOff>28575</xdr:rowOff>
    </xdr:to>
    <xdr:sp macro="" textlink="">
      <xdr:nvSpPr>
        <xdr:cNvPr id="2" name="TextBox 1"/>
        <xdr:cNvSpPr txBox="1"/>
      </xdr:nvSpPr>
      <xdr:spPr>
        <a:xfrm>
          <a:off x="552450" y="333375"/>
          <a:ext cx="3790950" cy="3676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solidFill>
                <a:schemeClr val="dk1"/>
              </a:solidFill>
              <a:effectLst/>
              <a:latin typeface="+mn-lt"/>
              <a:ea typeface="+mn-ea"/>
              <a:cs typeface="+mn-cs"/>
            </a:rPr>
            <a:t>Supplementary Table 8. Least square means from multivariable modelling of prices, not including effects</a:t>
          </a:r>
          <a:r>
            <a:rPr lang="sv-SE" sz="1100" baseline="0">
              <a:solidFill>
                <a:schemeClr val="dk1"/>
              </a:solidFill>
              <a:effectLst/>
              <a:latin typeface="+mn-lt"/>
              <a:ea typeface="+mn-ea"/>
              <a:cs typeface="+mn-cs"/>
            </a:rPr>
            <a:t> for t</a:t>
          </a:r>
          <a:r>
            <a:rPr lang="sv-SE" sz="1100">
              <a:solidFill>
                <a:schemeClr val="dk1"/>
              </a:solidFill>
              <a:effectLst/>
              <a:latin typeface="+mn-lt"/>
              <a:ea typeface="+mn-ea"/>
              <a:cs typeface="+mn-cs"/>
            </a:rPr>
            <a:t>he interaction affiliation * extraction for 36 models</a:t>
          </a:r>
          <a:r>
            <a:rPr lang="sv-SE" sz="1100" baseline="0">
              <a:solidFill>
                <a:schemeClr val="dk1"/>
              </a:solidFill>
              <a:effectLst/>
              <a:latin typeface="+mn-lt"/>
              <a:ea typeface="+mn-ea"/>
              <a:cs typeface="+mn-cs"/>
            </a:rPr>
            <a:t> (models with no relevant results for this table are shown empty)</a:t>
          </a:r>
          <a:r>
            <a:rPr lang="sv-SE" sz="1100">
              <a:solidFill>
                <a:schemeClr val="dk1"/>
              </a:solidFill>
              <a:effectLst/>
              <a:latin typeface="+mn-lt"/>
              <a:ea typeface="+mn-ea"/>
              <a:cs typeface="+mn-cs"/>
            </a:rPr>
            <a:t>. </a:t>
          </a:r>
          <a:r>
            <a:rPr lang="sv-SE" sz="1100" baseline="0">
              <a:solidFill>
                <a:schemeClr val="dk1"/>
              </a:solidFill>
              <a:effectLst/>
              <a:latin typeface="+mn-lt"/>
              <a:ea typeface="+mn-ea"/>
              <a:cs typeface="+mn-cs"/>
            </a:rPr>
            <a:t>The logarithm-transform of the price in Euro is the outcome variable. </a:t>
          </a:r>
          <a:r>
            <a:rPr lang="sv-SE" sz="1100">
              <a:solidFill>
                <a:schemeClr val="dk1"/>
              </a:solidFill>
              <a:effectLst/>
              <a:latin typeface="+mn-lt"/>
              <a:ea typeface="+mn-ea"/>
              <a:cs typeface="+mn-cs"/>
            </a:rPr>
            <a:t>Results for extraction or affiliation is</a:t>
          </a:r>
          <a:r>
            <a:rPr lang="sv-SE" sz="1100" baseline="0">
              <a:solidFill>
                <a:schemeClr val="dk1"/>
              </a:solidFill>
              <a:effectLst/>
              <a:latin typeface="+mn-lt"/>
              <a:ea typeface="+mn-ea"/>
              <a:cs typeface="+mn-cs"/>
            </a:rPr>
            <a:t> only shown if their main effects, but not the interaction, were significant (p&lt;0.05). </a:t>
          </a:r>
          <a:r>
            <a:rPr lang="sv-SE" sz="1100">
              <a:solidFill>
                <a:schemeClr val="dk1"/>
              </a:solidFill>
              <a:effectLst/>
              <a:latin typeface="+mn-lt"/>
              <a:ea typeface="+mn-ea"/>
              <a:cs typeface="+mn-cs"/>
            </a:rPr>
            <a:t>Pairwise comparisons are shown where p&lt;0.05. Each row demonstrates results for categories involved in a significant comparison. Data are from a study in NO and SE, using data extracted 5 times January 2023 to January 2024 from a price comparison site (vetpris.se).  </a:t>
          </a:r>
        </a:p>
        <a:p>
          <a:r>
            <a:rPr lang="sv-SE" sz="1100">
              <a:solidFill>
                <a:schemeClr val="dk1"/>
              </a:solidFill>
              <a:effectLst/>
              <a:latin typeface="+mn-lt"/>
              <a:ea typeface="+mn-ea"/>
              <a:cs typeface="+mn-cs"/>
            </a:rPr>
            <a:t>Effect 1 and 2- the two categories being compared</a:t>
          </a:r>
        </a:p>
        <a:p>
          <a:r>
            <a:rPr lang="sv-SE" sz="1100">
              <a:solidFill>
                <a:schemeClr val="dk1"/>
              </a:solidFill>
              <a:effectLst/>
              <a:latin typeface="+mn-lt"/>
              <a:ea typeface="+mn-ea"/>
              <a:cs typeface="+mn-cs"/>
            </a:rPr>
            <a:t>Effect</a:t>
          </a:r>
          <a:r>
            <a:rPr lang="sv-SE" sz="1100" baseline="0">
              <a:solidFill>
                <a:schemeClr val="dk1"/>
              </a:solidFill>
              <a:effectLst/>
              <a:latin typeface="+mn-lt"/>
              <a:ea typeface="+mn-ea"/>
              <a:cs typeface="+mn-cs"/>
            </a:rPr>
            <a:t> size- difference between effect 1 and 2 on transformed scale.</a:t>
          </a:r>
        </a:p>
        <a:p>
          <a:r>
            <a:rPr lang="sv-SE" sz="1100" baseline="0">
              <a:solidFill>
                <a:schemeClr val="dk1"/>
              </a:solidFill>
              <a:effectLst/>
              <a:latin typeface="+mn-lt"/>
              <a:ea typeface="+mn-ea"/>
              <a:cs typeface="+mn-cs"/>
            </a:rPr>
            <a:t>P-values-Sidak adjusted p-value for comparison between effect 1 and 2. </a:t>
          </a:r>
        </a:p>
        <a:p>
          <a:r>
            <a:rPr lang="sv-SE" sz="1100" baseline="0">
              <a:solidFill>
                <a:schemeClr val="dk1"/>
              </a:solidFill>
              <a:effectLst/>
              <a:latin typeface="+mn-lt"/>
              <a:ea typeface="+mn-ea"/>
              <a:cs typeface="+mn-cs"/>
            </a:rPr>
            <a:t>LSmean- least square mean estimate</a:t>
          </a:r>
        </a:p>
        <a:p>
          <a:r>
            <a:rPr lang="sv-SE" sz="1100" baseline="0">
              <a:solidFill>
                <a:schemeClr val="dk1"/>
              </a:solidFill>
              <a:effectLst/>
              <a:latin typeface="+mn-lt"/>
              <a:ea typeface="+mn-ea"/>
              <a:cs typeface="+mn-cs"/>
            </a:rPr>
            <a:t>BT 1 and BT 2- back-transformed least square mean estimate for effects 1 and 2 (in Euro)</a:t>
          </a:r>
        </a:p>
        <a:p>
          <a:r>
            <a:rPr lang="sv-SE" sz="1100" baseline="0">
              <a:solidFill>
                <a:schemeClr val="dk1"/>
              </a:solidFill>
              <a:effectLst/>
              <a:latin typeface="+mn-lt"/>
              <a:ea typeface="+mn-ea"/>
              <a:cs typeface="+mn-cs"/>
            </a:rPr>
            <a:t>95% CI- 95% confidence interval for the back-transformed estimates</a:t>
          </a:r>
          <a:endParaRPr lang="sv-SE">
            <a:effectLst/>
          </a:endParaRPr>
        </a:p>
      </xdr:txBody>
    </xdr:sp>
    <xdr:clientData/>
  </xdr:twoCellAnchor>
  <xdr:twoCellAnchor>
    <xdr:from>
      <xdr:col>0</xdr:col>
      <xdr:colOff>552450</xdr:colOff>
      <xdr:row>22</xdr:row>
      <xdr:rowOff>38100</xdr:rowOff>
    </xdr:from>
    <xdr:to>
      <xdr:col>0</xdr:col>
      <xdr:colOff>4057650</xdr:colOff>
      <xdr:row>32</xdr:row>
      <xdr:rowOff>95250</xdr:rowOff>
    </xdr:to>
    <xdr:sp macro="" textlink="">
      <xdr:nvSpPr>
        <xdr:cNvPr id="3" name="TextBox 2"/>
        <xdr:cNvSpPr txBox="1"/>
      </xdr:nvSpPr>
      <xdr:spPr>
        <a:xfrm>
          <a:off x="552450" y="4019550"/>
          <a:ext cx="3505200" cy="1866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solidFill>
                <a:schemeClr val="dk1"/>
              </a:solidFill>
              <a:effectLst/>
              <a:latin typeface="+mn-lt"/>
              <a:ea typeface="+mn-ea"/>
              <a:cs typeface="+mn-cs"/>
            </a:rPr>
            <a:t>Note- in this table extraction date 2</a:t>
          </a:r>
          <a:endParaRPr lang="sv-SE">
            <a:effectLst/>
          </a:endParaRPr>
        </a:p>
        <a:p>
          <a:r>
            <a:rPr lang="sv-SE" sz="1100">
              <a:solidFill>
                <a:schemeClr val="dk1"/>
              </a:solidFill>
              <a:effectLst/>
              <a:latin typeface="+mn-lt"/>
              <a:ea typeface="+mn-ea"/>
              <a:cs typeface="+mn-cs"/>
            </a:rPr>
            <a:t>corresponds to the first extraction (i), extraction 3 to (II) etc. Accordingly extraction dates 2 and 6 are the main comparison used for</a:t>
          </a:r>
          <a:r>
            <a:rPr lang="sv-SE" sz="1100" baseline="0">
              <a:solidFill>
                <a:schemeClr val="dk1"/>
              </a:solidFill>
              <a:effectLst/>
              <a:latin typeface="+mn-lt"/>
              <a:ea typeface="+mn-ea"/>
              <a:cs typeface="+mn-cs"/>
            </a:rPr>
            <a:t> the study of time effects- thus yellowmarked. </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To ease</a:t>
          </a:r>
          <a:r>
            <a:rPr lang="sv-SE" sz="1100" baseline="0">
              <a:solidFill>
                <a:schemeClr val="dk1"/>
              </a:solidFill>
              <a:effectLst/>
              <a:latin typeface="+mn-lt"/>
              <a:ea typeface="+mn-ea"/>
              <a:cs typeface="+mn-cs"/>
            </a:rPr>
            <a:t> of</a:t>
          </a:r>
          <a:r>
            <a:rPr lang="sv-SE" sz="1100">
              <a:solidFill>
                <a:schemeClr val="dk1"/>
              </a:solidFill>
              <a:effectLst/>
              <a:latin typeface="+mn-lt"/>
              <a:ea typeface="+mn-ea"/>
              <a:cs typeface="+mn-cs"/>
            </a:rPr>
            <a:t> scrutiny of other results, colour is used</a:t>
          </a:r>
          <a:r>
            <a:rPr lang="sv-SE" sz="1100" baseline="0">
              <a:solidFill>
                <a:schemeClr val="dk1"/>
              </a:solidFill>
              <a:effectLst/>
              <a:latin typeface="+mn-lt"/>
              <a:ea typeface="+mn-ea"/>
              <a:cs typeface="+mn-cs"/>
            </a:rPr>
            <a:t> to show which category represents the larger price in a comparison, eg for affiliations in green, countries in orange, hours worked in blue, and on call categories in red text.  </a:t>
          </a:r>
          <a:endParaRPr lang="sv-SE" sz="1100"/>
        </a:p>
      </xdr:txBody>
    </xdr:sp>
    <xdr:clientData/>
  </xdr:twoCellAnchor>
  <xdr:twoCellAnchor>
    <xdr:from>
      <xdr:col>0</xdr:col>
      <xdr:colOff>514350</xdr:colOff>
      <xdr:row>32</xdr:row>
      <xdr:rowOff>76200</xdr:rowOff>
    </xdr:from>
    <xdr:to>
      <xdr:col>0</xdr:col>
      <xdr:colOff>3114675</xdr:colOff>
      <xdr:row>39</xdr:row>
      <xdr:rowOff>85725</xdr:rowOff>
    </xdr:to>
    <xdr:sp macro="" textlink="">
      <xdr:nvSpPr>
        <xdr:cNvPr id="4" name="TextBox 3"/>
        <xdr:cNvSpPr txBox="1"/>
      </xdr:nvSpPr>
      <xdr:spPr>
        <a:xfrm>
          <a:off x="514350" y="5867400"/>
          <a:ext cx="2600325" cy="1276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sv-SE" sz="1100">
              <a:solidFill>
                <a:schemeClr val="dk1"/>
              </a:solidFill>
              <a:effectLst/>
              <a:latin typeface="+mn-lt"/>
              <a:ea typeface="+mn-ea"/>
              <a:cs typeface="+mn-cs"/>
            </a:rPr>
            <a:t>Abbreviations:</a:t>
          </a:r>
          <a:r>
            <a:rPr lang="sv-SE" sz="1100" baseline="0">
              <a:solidFill>
                <a:schemeClr val="dk1"/>
              </a:solidFill>
              <a:effectLst/>
              <a:latin typeface="+mn-lt"/>
              <a:ea typeface="+mn-ea"/>
              <a:cs typeface="+mn-cs"/>
            </a:rPr>
            <a:t> </a:t>
          </a:r>
          <a:r>
            <a:rPr lang="en-GB" sz="1100">
              <a:solidFill>
                <a:schemeClr val="dk1"/>
              </a:solidFill>
              <a:effectLst/>
              <a:latin typeface="+mn-lt"/>
              <a:ea typeface="+mn-ea"/>
              <a:cs typeface="+mn-cs"/>
            </a:rPr>
            <a:t>TRACES (European commission. 2024. TRACES at a glancehttps://food.ec.europa.eu/horizontal-topics/traces_en[accessed July 14, 2024], GDY – Gonadectomy, TPLO- tibial plateau levelling osteotomy </a:t>
          </a:r>
          <a:endParaRPr lang="sv-SE">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169816</xdr:rowOff>
    </xdr:from>
    <xdr:to>
      <xdr:col>0</xdr:col>
      <xdr:colOff>4038600</xdr:colOff>
      <xdr:row>32</xdr:row>
      <xdr:rowOff>87085</xdr:rowOff>
    </xdr:to>
    <xdr:sp macro="" textlink="">
      <xdr:nvSpPr>
        <xdr:cNvPr id="2" name="TextBox 1"/>
        <xdr:cNvSpPr txBox="1"/>
      </xdr:nvSpPr>
      <xdr:spPr>
        <a:xfrm>
          <a:off x="0" y="354873"/>
          <a:ext cx="4038600" cy="5839098"/>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solidFill>
                <a:schemeClr val="dk1"/>
              </a:solidFill>
              <a:effectLst/>
              <a:latin typeface="+mn-lt"/>
              <a:ea typeface="+mn-ea"/>
              <a:cs typeface="+mn-cs"/>
            </a:rPr>
            <a:t>Least square means from</a:t>
          </a:r>
          <a:r>
            <a:rPr lang="sv-SE" sz="1100" baseline="0">
              <a:solidFill>
                <a:schemeClr val="dk1"/>
              </a:solidFill>
              <a:effectLst/>
              <a:latin typeface="+mn-lt"/>
              <a:ea typeface="+mn-ea"/>
              <a:cs typeface="+mn-cs"/>
            </a:rPr>
            <a:t> mixed models where the interaction between extraction and affiliation were significant. The logarithm-transform of the price in Euro is the outcome variable. </a:t>
          </a:r>
          <a:r>
            <a:rPr lang="sv-SE" sz="1100">
              <a:solidFill>
                <a:schemeClr val="dk1"/>
              </a:solidFill>
              <a:effectLst/>
              <a:latin typeface="+mn-lt"/>
              <a:ea typeface="+mn-ea"/>
              <a:cs typeface="+mn-cs"/>
            </a:rPr>
            <a:t>Pairwise comparisons are shown where Sidaks p&lt;0.05. Data are from a study in NO and SE, using data extracted 5 times January 2023 to January 2024 from a price comparison site (vetpris.se).  Number relates</a:t>
          </a:r>
          <a:r>
            <a:rPr lang="sv-SE" sz="1100" baseline="0">
              <a:solidFill>
                <a:schemeClr val="dk1"/>
              </a:solidFill>
              <a:effectLst/>
              <a:latin typeface="+mn-lt"/>
              <a:ea typeface="+mn-ea"/>
              <a:cs typeface="+mn-cs"/>
            </a:rPr>
            <a:t> to 'number' on Supplement sheet 1. </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Each row demonstrates results for categories involved in a significant comparison. Effect Estimate- the difference between</a:t>
          </a:r>
          <a:r>
            <a:rPr lang="sv-SE" sz="1100" baseline="0">
              <a:solidFill>
                <a:schemeClr val="dk1"/>
              </a:solidFill>
              <a:effectLst/>
              <a:latin typeface="+mn-lt"/>
              <a:ea typeface="+mn-ea"/>
              <a:cs typeface="+mn-cs"/>
            </a:rPr>
            <a:t> the categories compared. </a:t>
          </a:r>
          <a:r>
            <a:rPr lang="sv-SE" sz="1100" b="1" baseline="0">
              <a:solidFill>
                <a:schemeClr val="dk1"/>
              </a:solidFill>
              <a:effectLst/>
              <a:latin typeface="+mn-lt"/>
              <a:ea typeface="+mn-ea"/>
              <a:cs typeface="+mn-cs"/>
            </a:rPr>
            <a:t>A positive effect estimate relates to a higher price for the second condition within the comparison. </a:t>
          </a:r>
          <a:r>
            <a:rPr lang="sv-SE" sz="1100" baseline="0">
              <a:solidFill>
                <a:schemeClr val="dk1"/>
              </a:solidFill>
              <a:effectLst/>
              <a:latin typeface="+mn-lt"/>
              <a:ea typeface="+mn-ea"/>
              <a:cs typeface="+mn-cs"/>
            </a:rPr>
            <a:t>P-value- Sidaks p-value for the pairwise comparison. Lsmean Eff 1 and 2 - least square means (on transformed scale). Back Trans 1 and 2- backtransformed least square means. </a:t>
          </a:r>
        </a:p>
        <a:p>
          <a:endParaRPr lang="sv-SE" sz="1100" baseline="0">
            <a:solidFill>
              <a:schemeClr val="dk1"/>
            </a:solidFill>
            <a:effectLst/>
            <a:latin typeface="+mn-lt"/>
            <a:ea typeface="+mn-ea"/>
            <a:cs typeface="+mn-cs"/>
          </a:endParaRPr>
        </a:p>
        <a:p>
          <a:r>
            <a:rPr lang="sv-SE" sz="1100">
              <a:solidFill>
                <a:schemeClr val="dk1"/>
              </a:solidFill>
              <a:effectLst/>
              <a:latin typeface="+mn-lt"/>
              <a:ea typeface="+mn-ea"/>
              <a:cs typeface="+mn-cs"/>
            </a:rPr>
            <a:t>Abbreviations are used: </a:t>
          </a:r>
        </a:p>
        <a:p>
          <a:r>
            <a:rPr lang="sv-SE" sz="1100">
              <a:solidFill>
                <a:schemeClr val="dk1"/>
              </a:solidFill>
              <a:effectLst/>
              <a:latin typeface="+mn-lt"/>
              <a:ea typeface="+mn-ea"/>
              <a:cs typeface="+mn-cs"/>
            </a:rPr>
            <a:t>k=affiliation</a:t>
          </a:r>
        </a:p>
        <a:p>
          <a:r>
            <a:rPr lang="sv-SE" sz="1100">
              <a:solidFill>
                <a:schemeClr val="dk1"/>
              </a:solidFill>
              <a:effectLst/>
              <a:latin typeface="+mn-lt"/>
              <a:ea typeface="+mn-ea"/>
              <a:cs typeface="+mn-cs"/>
            </a:rPr>
            <a:t>An=Anciura</a:t>
          </a:r>
        </a:p>
        <a:p>
          <a:r>
            <a:rPr lang="sv-SE" sz="1100">
              <a:solidFill>
                <a:schemeClr val="dk1"/>
              </a:solidFill>
              <a:effectLst/>
              <a:latin typeface="+mn-lt"/>
              <a:ea typeface="+mn-ea"/>
              <a:cs typeface="+mn-cs"/>
            </a:rPr>
            <a:t>Dv= district veterinary officers</a:t>
          </a:r>
        </a:p>
        <a:p>
          <a:r>
            <a:rPr lang="sv-SE" sz="1100">
              <a:solidFill>
                <a:schemeClr val="dk1"/>
              </a:solidFill>
              <a:effectLst/>
              <a:latin typeface="+mn-lt"/>
              <a:ea typeface="+mn-ea"/>
              <a:cs typeface="+mn-cs"/>
            </a:rPr>
            <a:t>Dy= Dyrenes venn</a:t>
          </a:r>
        </a:p>
        <a:p>
          <a:r>
            <a:rPr lang="sv-SE" sz="1100">
              <a:solidFill>
                <a:schemeClr val="dk1"/>
              </a:solidFill>
              <a:effectLst/>
              <a:latin typeface="+mn-lt"/>
              <a:ea typeface="+mn-ea"/>
              <a:cs typeface="+mn-cs"/>
            </a:rPr>
            <a:t>Em=Empet</a:t>
          </a:r>
        </a:p>
        <a:p>
          <a:r>
            <a:rPr lang="sv-SE" sz="1100">
              <a:solidFill>
                <a:schemeClr val="dk1"/>
              </a:solidFill>
              <a:effectLst/>
              <a:latin typeface="+mn-lt"/>
              <a:ea typeface="+mn-ea"/>
              <a:cs typeface="+mn-cs"/>
            </a:rPr>
            <a:t>Ev=Evidensia</a:t>
          </a:r>
        </a:p>
        <a:p>
          <a:r>
            <a:rPr lang="sv-SE" sz="1100">
              <a:solidFill>
                <a:schemeClr val="dk1"/>
              </a:solidFill>
              <a:effectLst/>
              <a:latin typeface="+mn-lt"/>
              <a:ea typeface="+mn-ea"/>
              <a:cs typeface="+mn-cs"/>
            </a:rPr>
            <a:t>No=independent</a:t>
          </a:r>
        </a:p>
        <a:p>
          <a:r>
            <a:rPr lang="sv-SE" sz="1100">
              <a:solidFill>
                <a:schemeClr val="dk1"/>
              </a:solidFill>
              <a:effectLst/>
              <a:latin typeface="+mn-lt"/>
              <a:ea typeface="+mn-ea"/>
              <a:cs typeface="+mn-cs"/>
            </a:rPr>
            <a:t>Vt=Vettris</a:t>
          </a:r>
        </a:p>
        <a:p>
          <a:r>
            <a:rPr lang="sv-SE" sz="1100">
              <a:solidFill>
                <a:schemeClr val="dk1"/>
              </a:solidFill>
              <a:effectLst/>
              <a:latin typeface="+mn-lt"/>
              <a:ea typeface="+mn-ea"/>
              <a:cs typeface="+mn-cs"/>
            </a:rPr>
            <a:t>vs=versus</a:t>
          </a:r>
        </a:p>
        <a:p>
          <a:endParaRPr lang="sv-SE" sz="1100">
            <a:solidFill>
              <a:srgbClr val="FF0000"/>
            </a:solidFill>
            <a:effectLst/>
            <a:latin typeface="+mn-lt"/>
            <a:ea typeface="+mn-ea"/>
            <a:cs typeface="+mn-cs"/>
          </a:endParaRP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To the left is this table</a:t>
          </a:r>
          <a:r>
            <a:rPr lang="sv-SE" sz="1100" baseline="0">
              <a:solidFill>
                <a:schemeClr val="dk1"/>
              </a:solidFill>
              <a:effectLst/>
              <a:latin typeface="+mn-lt"/>
              <a:ea typeface="+mn-ea"/>
              <a:cs typeface="+mn-cs"/>
            </a:rPr>
            <a:t>.</a:t>
          </a:r>
          <a:endParaRPr lang="sv-SE" sz="1100">
            <a:solidFill>
              <a:schemeClr val="dk1"/>
            </a:solidFill>
            <a:effectLst/>
            <a:latin typeface="+mn-lt"/>
            <a:ea typeface="+mn-ea"/>
            <a:cs typeface="+mn-cs"/>
          </a:endParaRP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To the right are various columns that shown</a:t>
          </a:r>
          <a:r>
            <a:rPr lang="sv-SE" sz="1100" baseline="0">
              <a:solidFill>
                <a:schemeClr val="dk1"/>
              </a:solidFill>
              <a:effectLst/>
              <a:latin typeface="+mn-lt"/>
              <a:ea typeface="+mn-ea"/>
              <a:cs typeface="+mn-cs"/>
            </a:rPr>
            <a:t> how the calculations of number of significant comparisons found within this table. This part may also aid the reader in understanding the results. </a:t>
          </a:r>
          <a:endParaRPr lang="sv-SE" sz="1100"/>
        </a:p>
      </xdr:txBody>
    </xdr:sp>
    <xdr:clientData/>
  </xdr:twoCellAnchor>
  <xdr:twoCellAnchor>
    <xdr:from>
      <xdr:col>13</xdr:col>
      <xdr:colOff>522514</xdr:colOff>
      <xdr:row>10</xdr:row>
      <xdr:rowOff>32657</xdr:rowOff>
    </xdr:from>
    <xdr:to>
      <xdr:col>29</xdr:col>
      <xdr:colOff>43543</xdr:colOff>
      <xdr:row>26</xdr:row>
      <xdr:rowOff>21771</xdr:rowOff>
    </xdr:to>
    <xdr:sp macro="" textlink="">
      <xdr:nvSpPr>
        <xdr:cNvPr id="3" name="TextBox 2"/>
        <xdr:cNvSpPr txBox="1"/>
      </xdr:nvSpPr>
      <xdr:spPr>
        <a:xfrm>
          <a:off x="15011400" y="2068286"/>
          <a:ext cx="4397829" cy="2950028"/>
        </a:xfrm>
        <a:prstGeom prst="rect">
          <a:avLst/>
        </a:prstGeom>
        <a:solidFill>
          <a:schemeClr val="bg1">
            <a:lumMod val="85000"/>
            <a:alpha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Important are columns An &gt; Dv</a:t>
          </a:r>
          <a:r>
            <a:rPr lang="sv-SE" sz="1100" baseline="0"/>
            <a:t> to No &lt; Vt, that states whether, for example whether Anicura charged significantly higher price (in case there is content in the cell) than Dv. </a:t>
          </a:r>
        </a:p>
        <a:p>
          <a:r>
            <a:rPr lang="sv-SE" sz="1100" baseline="0"/>
            <a:t>At the bottom of the table the significant comparison are summed for various categories (eg Anicura having a higher price than Dv). </a:t>
          </a:r>
        </a:p>
        <a:p>
          <a:endParaRPr lang="sv-SE" sz="1100" baseline="0"/>
        </a:p>
        <a:p>
          <a:r>
            <a:rPr lang="sv-SE" sz="1100" baseline="0"/>
            <a:t>The rightmost column indicates the proportional change (total year) in the price when there was a significant comparison across the whole year within an affiliation. It is based on expontiation of the Effect estimate. </a:t>
          </a:r>
          <a:endParaRPr lang="sv-SE" sz="1100"/>
        </a:p>
      </xdr:txBody>
    </xdr:sp>
    <xdr:clientData/>
  </xdr:twoCellAnchor>
  <xdr:twoCellAnchor>
    <xdr:from>
      <xdr:col>0</xdr:col>
      <xdr:colOff>108858</xdr:colOff>
      <xdr:row>34</xdr:row>
      <xdr:rowOff>54429</xdr:rowOff>
    </xdr:from>
    <xdr:to>
      <xdr:col>0</xdr:col>
      <xdr:colOff>2928258</xdr:colOff>
      <xdr:row>45</xdr:row>
      <xdr:rowOff>43543</xdr:rowOff>
    </xdr:to>
    <xdr:sp macro="" textlink="">
      <xdr:nvSpPr>
        <xdr:cNvPr id="4" name="TextBox 3"/>
        <xdr:cNvSpPr txBox="1"/>
      </xdr:nvSpPr>
      <xdr:spPr>
        <a:xfrm>
          <a:off x="108858" y="6531429"/>
          <a:ext cx="2819400" cy="20247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Abbreviations:</a:t>
          </a:r>
          <a:r>
            <a:rPr lang="sv-SE" sz="1100" baseline="0">
              <a:solidFill>
                <a:schemeClr val="dk1"/>
              </a:solidFill>
              <a:effectLst/>
              <a:latin typeface="+mn-lt"/>
              <a:ea typeface="+mn-ea"/>
              <a:cs typeface="+mn-cs"/>
            </a:rPr>
            <a:t> </a:t>
          </a:r>
          <a:r>
            <a:rPr lang="en-GB" sz="1100">
              <a:solidFill>
                <a:schemeClr val="dk1"/>
              </a:solidFill>
              <a:effectLst/>
              <a:latin typeface="+mn-lt"/>
              <a:ea typeface="+mn-ea"/>
              <a:cs typeface="+mn-cs"/>
            </a:rPr>
            <a:t>TRACES (European commission. 2024. TRACES at a glancehttps://food.ec.europa.eu/horizontal-topics/traces_en[accessed July 14, 2024], GDY – Gonadectomy, TPLO- tibial plateau levelling osteotomy </a:t>
          </a:r>
          <a:endParaRPr lang="sv-SE">
            <a:effectLst/>
          </a:endParaRPr>
        </a:p>
        <a:p>
          <a:endParaRPr lang="sv-SE"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8" Type="http://schemas.openxmlformats.org/officeDocument/2006/relationships/hyperlink" Target="https://vetpris.se/behandlingar/h%C3%A4st/unders%C3%B6kningar/sedering-2" TargetMode="External"/><Relationship Id="rId13" Type="http://schemas.openxmlformats.org/officeDocument/2006/relationships/hyperlink" Target="https://vetpris.se/behandlingar/h%C3%A4st/intyg/besiktning" TargetMode="External"/><Relationship Id="rId3" Type="http://schemas.openxmlformats.org/officeDocument/2006/relationships/hyperlink" Target="https://vetpris.se/behandlingar/hund/intyg/intyg-avmaskning" TargetMode="External"/><Relationship Id="rId7" Type="http://schemas.openxmlformats.org/officeDocument/2006/relationships/hyperlink" Target="https://vetpris.se/behandlingar/h%C3%A4st/t%C3%A4nder/munh%C3%A5launders%C3%B6kning-behandling" TargetMode="External"/><Relationship Id="rId12" Type="http://schemas.openxmlformats.org/officeDocument/2006/relationships/hyperlink" Target="https://vetpris.se/behandlingar/h%C3%A4st/intyg/h%C3%A4lsointyg-i-traces" TargetMode="External"/><Relationship Id="rId2" Type="http://schemas.openxmlformats.org/officeDocument/2006/relationships/hyperlink" Target="https://vetpris.se/behandlingar/hund/tandreng%C3%B6ring/tandsanering" TargetMode="External"/><Relationship Id="rId16" Type="http://schemas.openxmlformats.org/officeDocument/2006/relationships/drawing" Target="../drawings/drawing1.xml"/><Relationship Id="rId1" Type="http://schemas.openxmlformats.org/officeDocument/2006/relationships/hyperlink" Target="https://vetpris.se/behandlingar/hund/operationer/klokapselbrott" TargetMode="External"/><Relationship Id="rId6" Type="http://schemas.openxmlformats.org/officeDocument/2006/relationships/hyperlink" Target="https://vetpris.se/behandlingar/h%C3%A4st/h%C3%A4lta/h%C3%A4ltutredning" TargetMode="External"/><Relationship Id="rId11" Type="http://schemas.openxmlformats.org/officeDocument/2006/relationships/hyperlink" Target="https://vetpris.se/behandlingar/h%C3%A4st/r%C3%B6ntgen/r%C3%B6ntgen-extremiteter-1-bild" TargetMode="External"/><Relationship Id="rId5" Type="http://schemas.openxmlformats.org/officeDocument/2006/relationships/hyperlink" Target="https://vetpris.se/behandlingar/hund/r%C3%B6ntgen-skk/h%C3%B6fter" TargetMode="External"/><Relationship Id="rId15" Type="http://schemas.openxmlformats.org/officeDocument/2006/relationships/printerSettings" Target="../printerSettings/printerSettings1.bin"/><Relationship Id="rId10" Type="http://schemas.openxmlformats.org/officeDocument/2006/relationships/hyperlink" Target="https://vetpris.se/behandlingar/h%C3%A4st/vaccination/stelkramp" TargetMode="External"/><Relationship Id="rId4" Type="http://schemas.openxmlformats.org/officeDocument/2006/relationships/hyperlink" Target="https://vetpris.se/behandlingar/katt/operationer/abscess-dr%C3%A4nering-b%C3%B6ld-inkl-dr%C3%A4n" TargetMode="External"/><Relationship Id="rId9" Type="http://schemas.openxmlformats.org/officeDocument/2006/relationships/hyperlink" Target="https://vetpris.se/behandlingar/h%C3%A4st/vaccination/influensa" TargetMode="External"/><Relationship Id="rId14" Type="http://schemas.openxmlformats.org/officeDocument/2006/relationships/hyperlink" Target="https://vetpris.se/behandlingar/h%C3%A4st/kastrering/kastration-hingst"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C6"/>
  <sheetViews>
    <sheetView workbookViewId="0">
      <selection activeCell="J17" sqref="J17"/>
    </sheetView>
  </sheetViews>
  <sheetFormatPr defaultRowHeight="14.4" x14ac:dyDescent="0.3"/>
  <cols>
    <col min="1" max="2" width="1.6640625" customWidth="1"/>
  </cols>
  <sheetData>
    <row r="3" spans="3:3" x14ac:dyDescent="0.3">
      <c r="C3" t="s">
        <v>505</v>
      </c>
    </row>
    <row r="4" spans="3:3" x14ac:dyDescent="0.3">
      <c r="C4" t="s">
        <v>513</v>
      </c>
    </row>
    <row r="5" spans="3:3" x14ac:dyDescent="0.3">
      <c r="C5" t="s">
        <v>506</v>
      </c>
    </row>
    <row r="6" spans="3:3" x14ac:dyDescent="0.3">
      <c r="C6" t="s">
        <v>507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956"/>
  <sheetViews>
    <sheetView tabSelected="1" topLeftCell="A609" zoomScale="70" zoomScaleNormal="70" workbookViewId="0">
      <pane xSplit="20484" topLeftCell="D1"/>
      <selection activeCell="A617" sqref="A617"/>
      <selection pane="topRight" activeCell="AF32" sqref="AF32"/>
    </sheetView>
  </sheetViews>
  <sheetFormatPr defaultRowHeight="14.4" x14ac:dyDescent="0.3"/>
  <cols>
    <col min="1" max="1" width="60" style="75" customWidth="1"/>
    <col min="2" max="2" width="8.88671875" style="76"/>
    <col min="3" max="3" width="18.77734375" style="53" customWidth="1"/>
    <col min="4" max="4" width="39.77734375" style="53" customWidth="1"/>
    <col min="5" max="5" width="8.5546875" style="55" customWidth="1"/>
    <col min="6" max="7" width="8.88671875" style="54"/>
    <col min="8" max="8" width="8.88671875" style="56"/>
    <col min="9" max="9" width="8.88671875" style="1"/>
    <col min="10" max="10" width="8.88671875" style="79"/>
    <col min="11" max="11" width="8.88671875" style="54" customWidth="1"/>
    <col min="12" max="12" width="8.88671875" style="56"/>
    <col min="13" max="13" width="8.88671875" style="1"/>
    <col min="14" max="14" width="8.88671875" style="79"/>
    <col min="15" max="19" width="8.88671875" style="53" hidden="1" customWidth="1"/>
    <col min="20" max="20" width="9" style="53" hidden="1" customWidth="1"/>
    <col min="21" max="22" width="8.88671875" style="53" hidden="1" customWidth="1"/>
    <col min="23" max="16384" width="8.88671875" style="53"/>
  </cols>
  <sheetData>
    <row r="1" spans="2:65" x14ac:dyDescent="0.3">
      <c r="B1" s="91"/>
    </row>
    <row r="2" spans="2:65" x14ac:dyDescent="0.3">
      <c r="W2" s="53" t="s">
        <v>495</v>
      </c>
    </row>
    <row r="3" spans="2:65" ht="28.8" x14ac:dyDescent="0.3">
      <c r="B3" s="77" t="s">
        <v>504</v>
      </c>
      <c r="C3" s="9" t="s">
        <v>79</v>
      </c>
      <c r="D3" s="9" t="s">
        <v>494</v>
      </c>
      <c r="E3" s="98" t="s">
        <v>341</v>
      </c>
      <c r="F3" s="93" t="s">
        <v>41</v>
      </c>
      <c r="G3" s="96" t="s">
        <v>339</v>
      </c>
      <c r="H3" s="97" t="s">
        <v>337</v>
      </c>
      <c r="I3" s="94" t="s">
        <v>336</v>
      </c>
      <c r="J3" s="95"/>
      <c r="K3" s="96" t="s">
        <v>340</v>
      </c>
      <c r="L3" s="97" t="s">
        <v>338</v>
      </c>
      <c r="M3" s="94" t="s">
        <v>336</v>
      </c>
      <c r="N3" s="95"/>
      <c r="O3" s="53" t="s">
        <v>81</v>
      </c>
      <c r="P3" s="53" t="s">
        <v>82</v>
      </c>
      <c r="Q3" s="53" t="s">
        <v>83</v>
      </c>
      <c r="R3" s="53" t="s">
        <v>84</v>
      </c>
      <c r="S3" s="53" t="s">
        <v>85</v>
      </c>
      <c r="T3" s="53" t="s">
        <v>86</v>
      </c>
      <c r="U3" s="53" t="s">
        <v>87</v>
      </c>
      <c r="V3" s="53" t="s">
        <v>88</v>
      </c>
      <c r="W3" s="53" t="s">
        <v>89</v>
      </c>
      <c r="X3" s="53" t="s">
        <v>119</v>
      </c>
      <c r="Y3" s="53" t="s">
        <v>120</v>
      </c>
      <c r="Z3" s="53" t="s">
        <v>90</v>
      </c>
      <c r="AA3" s="53" t="s">
        <v>91</v>
      </c>
      <c r="AB3" s="53" t="s">
        <v>121</v>
      </c>
      <c r="AC3" s="53" t="s">
        <v>122</v>
      </c>
      <c r="AD3" s="53" t="s">
        <v>123</v>
      </c>
      <c r="AE3" s="53" t="s">
        <v>92</v>
      </c>
      <c r="AF3" s="53" t="s">
        <v>93</v>
      </c>
      <c r="AG3" s="53" t="s">
        <v>124</v>
      </c>
      <c r="AH3" s="53" t="s">
        <v>125</v>
      </c>
      <c r="AI3" s="53" t="s">
        <v>126</v>
      </c>
      <c r="AJ3" s="53" t="s">
        <v>127</v>
      </c>
      <c r="AK3" s="53" t="s">
        <v>128</v>
      </c>
      <c r="AL3" s="53" t="s">
        <v>129</v>
      </c>
      <c r="AM3" s="53" t="s">
        <v>130</v>
      </c>
      <c r="AN3" s="53" t="s">
        <v>147</v>
      </c>
      <c r="AO3" s="53" t="s">
        <v>94</v>
      </c>
      <c r="AP3" s="53" t="s">
        <v>131</v>
      </c>
      <c r="AQ3" s="53" t="s">
        <v>132</v>
      </c>
      <c r="AR3" s="53" t="s">
        <v>95</v>
      </c>
      <c r="AS3" s="53" t="s">
        <v>133</v>
      </c>
      <c r="AT3" s="53" t="s">
        <v>134</v>
      </c>
      <c r="AU3" s="53" t="s">
        <v>96</v>
      </c>
      <c r="AV3" s="53" t="s">
        <v>97</v>
      </c>
      <c r="AW3" s="53" t="s">
        <v>135</v>
      </c>
      <c r="AX3" s="53" t="s">
        <v>136</v>
      </c>
      <c r="AY3" s="53" t="s">
        <v>137</v>
      </c>
      <c r="AZ3" s="53" t="s">
        <v>98</v>
      </c>
      <c r="BA3" s="53" t="s">
        <v>99</v>
      </c>
      <c r="BB3" s="53" t="s">
        <v>138</v>
      </c>
      <c r="BC3" s="53" t="s">
        <v>139</v>
      </c>
      <c r="BD3" s="53" t="s">
        <v>140</v>
      </c>
      <c r="BE3" s="53" t="s">
        <v>141</v>
      </c>
      <c r="BF3" s="53" t="s">
        <v>142</v>
      </c>
      <c r="BG3" s="53" t="s">
        <v>143</v>
      </c>
      <c r="BH3" s="53" t="s">
        <v>144</v>
      </c>
      <c r="BI3" s="53" t="s">
        <v>251</v>
      </c>
      <c r="BJ3" s="53" t="s">
        <v>100</v>
      </c>
      <c r="BK3" s="53" t="s">
        <v>145</v>
      </c>
      <c r="BL3" s="53" t="s">
        <v>146</v>
      </c>
      <c r="BM3" s="53" t="s">
        <v>101</v>
      </c>
    </row>
    <row r="4" spans="2:65" x14ac:dyDescent="0.3">
      <c r="B4" s="76">
        <v>8</v>
      </c>
      <c r="C4" s="21" t="s">
        <v>62</v>
      </c>
      <c r="D4" s="53" t="s">
        <v>352</v>
      </c>
      <c r="E4" s="55">
        <v>-0.156</v>
      </c>
      <c r="F4" s="54" t="s">
        <v>51</v>
      </c>
      <c r="G4" s="54">
        <v>6.7317999999999998</v>
      </c>
      <c r="H4" s="56">
        <v>838.65548802550404</v>
      </c>
      <c r="I4" s="1">
        <v>792.65748083673702</v>
      </c>
      <c r="J4" s="79">
        <v>887.32276500165096</v>
      </c>
      <c r="K4" s="54">
        <v>6.5758000000000001</v>
      </c>
      <c r="L4" s="56">
        <v>717.51941033531205</v>
      </c>
      <c r="M4" s="1">
        <v>694.97202989531002</v>
      </c>
      <c r="N4" s="79">
        <v>740.79830850960798</v>
      </c>
      <c r="O4" s="53">
        <v>0</v>
      </c>
      <c r="P4" s="53">
        <v>0</v>
      </c>
      <c r="Q4" s="53">
        <v>1</v>
      </c>
      <c r="R4" s="53">
        <v>0</v>
      </c>
      <c r="S4" s="53">
        <v>1</v>
      </c>
      <c r="T4" s="53">
        <v>-0.14444080962898101</v>
      </c>
      <c r="AA4" s="53">
        <v>-0.14444080962898101</v>
      </c>
    </row>
    <row r="5" spans="2:65" x14ac:dyDescent="0.3">
      <c r="B5" s="76">
        <v>8</v>
      </c>
      <c r="D5" s="53" t="s">
        <v>353</v>
      </c>
      <c r="E5" s="55">
        <v>-0.13700000000000001</v>
      </c>
      <c r="F5" s="54">
        <v>2.0000000000000001E-4</v>
      </c>
      <c r="G5" s="54">
        <v>6.7138999999999998</v>
      </c>
      <c r="H5" s="56">
        <v>823.77711350468599</v>
      </c>
      <c r="I5" s="1">
        <v>778.59514530682497</v>
      </c>
      <c r="J5" s="79">
        <v>871.58099665094903</v>
      </c>
      <c r="K5" s="54">
        <v>6.5768000000000004</v>
      </c>
      <c r="L5" s="56">
        <v>718.23728862496898</v>
      </c>
      <c r="M5" s="1">
        <v>695.69462022168102</v>
      </c>
      <c r="N5" s="79">
        <v>741.51040956299005</v>
      </c>
      <c r="O5" s="53">
        <v>0</v>
      </c>
      <c r="P5" s="53">
        <v>0</v>
      </c>
      <c r="Q5" s="53">
        <v>1</v>
      </c>
      <c r="R5" s="53">
        <v>0</v>
      </c>
      <c r="S5" s="53">
        <v>1</v>
      </c>
      <c r="T5" s="53">
        <v>-0.12811696653079699</v>
      </c>
      <c r="AA5" s="53">
        <v>-0.12811696653079699</v>
      </c>
    </row>
    <row r="6" spans="2:65" x14ac:dyDescent="0.3">
      <c r="B6" s="76">
        <v>8</v>
      </c>
      <c r="D6" s="53" t="s">
        <v>354</v>
      </c>
      <c r="E6" s="55">
        <v>-0.15609999999999999</v>
      </c>
      <c r="F6" s="54" t="s">
        <v>51</v>
      </c>
      <c r="G6" s="54">
        <v>6.6905999999999999</v>
      </c>
      <c r="H6" s="56">
        <v>804.80499030223302</v>
      </c>
      <c r="I6" s="1">
        <v>760.43999002042199</v>
      </c>
      <c r="J6" s="79">
        <v>851.75829903156898</v>
      </c>
      <c r="K6" s="54">
        <v>6.5345000000000004</v>
      </c>
      <c r="L6" s="56">
        <v>688.48945352162002</v>
      </c>
      <c r="M6" s="1">
        <v>666.86738295989505</v>
      </c>
      <c r="N6" s="79">
        <v>710.81258391521396</v>
      </c>
      <c r="O6" s="53">
        <v>0</v>
      </c>
      <c r="P6" s="53">
        <v>0</v>
      </c>
      <c r="Q6" s="53">
        <v>1</v>
      </c>
      <c r="R6" s="53">
        <v>0</v>
      </c>
      <c r="S6" s="53">
        <v>1</v>
      </c>
      <c r="T6" s="53">
        <v>-0.144526361270365</v>
      </c>
      <c r="AA6" s="53">
        <v>-0.144526361270365</v>
      </c>
    </row>
    <row r="7" spans="2:65" x14ac:dyDescent="0.3">
      <c r="B7" s="76">
        <v>8</v>
      </c>
      <c r="D7" s="53" t="s">
        <v>355</v>
      </c>
      <c r="E7" s="55">
        <v>-0.14610000000000001</v>
      </c>
      <c r="F7" s="54" t="s">
        <v>51</v>
      </c>
      <c r="G7" s="54">
        <v>6.7153999999999998</v>
      </c>
      <c r="H7" s="56">
        <v>825.01370638774404</v>
      </c>
      <c r="I7" s="1">
        <v>779.53469748815303</v>
      </c>
      <c r="J7" s="79">
        <v>873.14601636187899</v>
      </c>
      <c r="K7" s="54">
        <v>6.5693000000000001</v>
      </c>
      <c r="L7" s="56">
        <v>712.87065897751302</v>
      </c>
      <c r="M7" s="1">
        <v>690.49642815676395</v>
      </c>
      <c r="N7" s="79">
        <v>735.96988443169698</v>
      </c>
      <c r="O7" s="53">
        <v>0</v>
      </c>
      <c r="P7" s="53">
        <v>0</v>
      </c>
      <c r="Q7" s="53">
        <v>1</v>
      </c>
      <c r="R7" s="53">
        <v>0</v>
      </c>
      <c r="S7" s="53">
        <v>1</v>
      </c>
      <c r="T7" s="53">
        <v>-0.13592870826503101</v>
      </c>
      <c r="AA7" s="53">
        <v>-0.13592870826503101</v>
      </c>
    </row>
    <row r="8" spans="2:65" x14ac:dyDescent="0.3">
      <c r="B8" s="76">
        <v>8</v>
      </c>
      <c r="D8" s="53" t="s">
        <v>356</v>
      </c>
      <c r="E8" s="55">
        <v>-0.219</v>
      </c>
      <c r="F8" s="54" t="s">
        <v>51</v>
      </c>
      <c r="G8" s="54">
        <v>6.827</v>
      </c>
      <c r="H8" s="56">
        <v>922.41939924003896</v>
      </c>
      <c r="I8" s="1">
        <v>871.57088637002801</v>
      </c>
      <c r="J8" s="79">
        <v>976.23447662192996</v>
      </c>
      <c r="K8" s="54">
        <v>6.6079999999999997</v>
      </c>
      <c r="L8" s="56">
        <v>740.99953665574401</v>
      </c>
      <c r="M8" s="1">
        <v>717.75651791650205</v>
      </c>
      <c r="N8" s="79">
        <v>764.99523113756402</v>
      </c>
      <c r="O8" s="53">
        <v>1</v>
      </c>
      <c r="P8" s="53">
        <v>0</v>
      </c>
      <c r="Q8" s="53">
        <v>1</v>
      </c>
      <c r="R8" s="53">
        <v>0</v>
      </c>
      <c r="S8" s="53">
        <v>1</v>
      </c>
      <c r="T8" s="53">
        <v>-0.19667828184637401</v>
      </c>
      <c r="AA8" s="53">
        <v>-0.19667828184637401</v>
      </c>
    </row>
    <row r="9" spans="2:65" x14ac:dyDescent="0.3">
      <c r="B9" s="76">
        <v>8</v>
      </c>
      <c r="D9" s="53" t="s">
        <v>357</v>
      </c>
      <c r="E9" s="55">
        <v>-0.13039999999999999</v>
      </c>
      <c r="F9" s="54" t="s">
        <v>51</v>
      </c>
      <c r="G9" s="54">
        <v>6.7061999999999999</v>
      </c>
      <c r="H9" s="56">
        <v>817.45838804346499</v>
      </c>
      <c r="I9" s="1">
        <v>779.33017441813297</v>
      </c>
      <c r="J9" s="79">
        <v>857.45199931664695</v>
      </c>
      <c r="K9" s="54">
        <v>6.5758000000000001</v>
      </c>
      <c r="L9" s="56">
        <v>717.51941033531205</v>
      </c>
      <c r="M9" s="1">
        <v>694.97202989531002</v>
      </c>
      <c r="N9" s="79">
        <v>740.79830850960798</v>
      </c>
      <c r="O9" s="53">
        <v>0</v>
      </c>
      <c r="P9" s="53">
        <v>0</v>
      </c>
      <c r="Q9" s="53">
        <v>1</v>
      </c>
      <c r="R9" s="53">
        <v>0</v>
      </c>
      <c r="S9" s="53">
        <v>1</v>
      </c>
      <c r="T9" s="53">
        <v>-0.12225573701353799</v>
      </c>
      <c r="AF9" s="53">
        <v>-0.12225573701353799</v>
      </c>
    </row>
    <row r="10" spans="2:65" x14ac:dyDescent="0.3">
      <c r="B10" s="76">
        <v>8</v>
      </c>
      <c r="D10" s="53" t="s">
        <v>358</v>
      </c>
      <c r="E10" s="55">
        <v>-0.1638</v>
      </c>
      <c r="F10" s="54" t="s">
        <v>51</v>
      </c>
      <c r="G10" s="54">
        <v>6.7405999999999997</v>
      </c>
      <c r="H10" s="56">
        <v>846.06822452392396</v>
      </c>
      <c r="I10" s="1">
        <v>806.52653625016603</v>
      </c>
      <c r="J10" s="79">
        <v>887.54852862898395</v>
      </c>
      <c r="K10" s="54">
        <v>6.5768000000000004</v>
      </c>
      <c r="L10" s="56">
        <v>718.23728862496898</v>
      </c>
      <c r="M10" s="1">
        <v>695.69462022168102</v>
      </c>
      <c r="N10" s="79">
        <v>741.51040956299005</v>
      </c>
      <c r="O10" s="53">
        <v>0</v>
      </c>
      <c r="P10" s="53">
        <v>0</v>
      </c>
      <c r="Q10" s="53">
        <v>1</v>
      </c>
      <c r="R10" s="53">
        <v>0</v>
      </c>
      <c r="S10" s="53">
        <v>1</v>
      </c>
      <c r="T10" s="53">
        <v>-0.15108821273944401</v>
      </c>
      <c r="AF10" s="53">
        <v>-0.15108821273944401</v>
      </c>
    </row>
    <row r="11" spans="2:65" x14ac:dyDescent="0.3">
      <c r="B11" s="76">
        <v>8</v>
      </c>
      <c r="D11" s="53" t="s">
        <v>359</v>
      </c>
      <c r="E11" s="55">
        <v>-0.16020000000000001</v>
      </c>
      <c r="F11" s="54" t="s">
        <v>51</v>
      </c>
      <c r="G11" s="54">
        <v>6.6947000000000001</v>
      </c>
      <c r="H11" s="56">
        <v>808.11146440256096</v>
      </c>
      <c r="I11" s="1">
        <v>770.34371625927497</v>
      </c>
      <c r="J11" s="79">
        <v>847.73085716851006</v>
      </c>
      <c r="K11" s="54">
        <v>6.5345000000000004</v>
      </c>
      <c r="L11" s="56">
        <v>688.48945352162002</v>
      </c>
      <c r="M11" s="1">
        <v>666.86738295989505</v>
      </c>
      <c r="N11" s="79">
        <v>710.81258391521396</v>
      </c>
      <c r="O11" s="53">
        <v>0</v>
      </c>
      <c r="P11" s="53">
        <v>0</v>
      </c>
      <c r="Q11" s="53">
        <v>1</v>
      </c>
      <c r="R11" s="53">
        <v>0</v>
      </c>
      <c r="S11" s="53">
        <v>1</v>
      </c>
      <c r="T11" s="53">
        <v>-0.14802662274984199</v>
      </c>
      <c r="AF11" s="53">
        <v>-0.14802662274984199</v>
      </c>
    </row>
    <row r="12" spans="2:65" x14ac:dyDescent="0.3">
      <c r="B12" s="76">
        <v>8</v>
      </c>
      <c r="D12" s="53" t="s">
        <v>360</v>
      </c>
      <c r="E12" s="55">
        <v>-0.15049999999999999</v>
      </c>
      <c r="F12" s="54" t="s">
        <v>51</v>
      </c>
      <c r="G12" s="54">
        <v>6.7198000000000002</v>
      </c>
      <c r="H12" s="56">
        <v>828.65176455441895</v>
      </c>
      <c r="I12" s="1">
        <v>789.47518348728704</v>
      </c>
      <c r="J12" s="79">
        <v>869.77242763478102</v>
      </c>
      <c r="K12" s="54">
        <v>6.5693000000000001</v>
      </c>
      <c r="L12" s="56">
        <v>712.87065897751302</v>
      </c>
      <c r="M12" s="1">
        <v>690.49642815676395</v>
      </c>
      <c r="N12" s="79">
        <v>735.96988443169698</v>
      </c>
      <c r="O12" s="53">
        <v>0</v>
      </c>
      <c r="P12" s="53">
        <v>0</v>
      </c>
      <c r="Q12" s="53">
        <v>1</v>
      </c>
      <c r="R12" s="53">
        <v>0</v>
      </c>
      <c r="S12" s="53">
        <v>1</v>
      </c>
      <c r="T12" s="53">
        <v>-0.13972226999258699</v>
      </c>
      <c r="AF12" s="53">
        <v>-0.13972226999258699</v>
      </c>
    </row>
    <row r="13" spans="2:65" x14ac:dyDescent="0.3">
      <c r="B13" s="76">
        <v>8</v>
      </c>
      <c r="D13" s="53" t="s">
        <v>361</v>
      </c>
      <c r="E13" s="55">
        <v>-0.1502</v>
      </c>
      <c r="F13" s="54" t="s">
        <v>51</v>
      </c>
      <c r="G13" s="54">
        <v>6.7583000000000002</v>
      </c>
      <c r="H13" s="56">
        <v>861.17694986830804</v>
      </c>
      <c r="I13" s="1">
        <v>820.46265945971595</v>
      </c>
      <c r="J13" s="79">
        <v>903.91162892513796</v>
      </c>
      <c r="K13" s="54">
        <v>6.6079999999999997</v>
      </c>
      <c r="L13" s="56">
        <v>740.99953665574401</v>
      </c>
      <c r="M13" s="1">
        <v>717.75651791650205</v>
      </c>
      <c r="N13" s="79">
        <v>764.99523113756402</v>
      </c>
      <c r="O13" s="53">
        <v>1</v>
      </c>
      <c r="P13" s="53">
        <v>0</v>
      </c>
      <c r="Q13" s="53">
        <v>1</v>
      </c>
      <c r="R13" s="53">
        <v>0</v>
      </c>
      <c r="S13" s="53">
        <v>1</v>
      </c>
      <c r="T13" s="53">
        <v>-0.13955019723988399</v>
      </c>
      <c r="AF13" s="53">
        <v>-0.13955019723988399</v>
      </c>
    </row>
    <row r="14" spans="2:65" x14ac:dyDescent="0.3">
      <c r="B14" s="76">
        <v>8</v>
      </c>
      <c r="D14" s="53" t="s">
        <v>362</v>
      </c>
      <c r="E14" s="55">
        <v>-0.11890000000000001</v>
      </c>
      <c r="F14" s="54" t="s">
        <v>51</v>
      </c>
      <c r="G14" s="54">
        <v>6.6947000000000001</v>
      </c>
      <c r="H14" s="56">
        <v>808.11146440256096</v>
      </c>
      <c r="I14" s="1">
        <v>773.94561015265901</v>
      </c>
      <c r="J14" s="79">
        <v>843.78557140473902</v>
      </c>
      <c r="K14" s="54">
        <v>6.5758000000000001</v>
      </c>
      <c r="L14" s="56">
        <v>717.51941033531205</v>
      </c>
      <c r="M14" s="1">
        <v>694.97202989531002</v>
      </c>
      <c r="N14" s="79">
        <v>740.79830850960798</v>
      </c>
      <c r="O14" s="53">
        <v>0</v>
      </c>
      <c r="P14" s="53">
        <v>0</v>
      </c>
      <c r="Q14" s="53">
        <v>1</v>
      </c>
      <c r="R14" s="53">
        <v>0</v>
      </c>
      <c r="S14" s="53">
        <v>1</v>
      </c>
      <c r="T14" s="53">
        <v>-0.112103414018787</v>
      </c>
      <c r="AO14" s="53">
        <v>-0.112103414018787</v>
      </c>
    </row>
    <row r="15" spans="2:65" x14ac:dyDescent="0.3">
      <c r="B15" s="76">
        <v>8</v>
      </c>
      <c r="D15" s="53" t="s">
        <v>363</v>
      </c>
      <c r="E15" s="55">
        <v>-0.12809999999999999</v>
      </c>
      <c r="F15" s="54" t="s">
        <v>51</v>
      </c>
      <c r="G15" s="54">
        <v>6.7050000000000001</v>
      </c>
      <c r="H15" s="56">
        <v>816.47802631249397</v>
      </c>
      <c r="I15" s="1">
        <v>781.95844519769901</v>
      </c>
      <c r="J15" s="79">
        <v>852.52147546357605</v>
      </c>
      <c r="K15" s="54">
        <v>6.5768000000000004</v>
      </c>
      <c r="L15" s="56">
        <v>718.23728862496898</v>
      </c>
      <c r="M15" s="1">
        <v>695.69462022168102</v>
      </c>
      <c r="N15" s="79">
        <v>741.51040956299005</v>
      </c>
      <c r="O15" s="53">
        <v>0</v>
      </c>
      <c r="P15" s="53">
        <v>0</v>
      </c>
      <c r="Q15" s="53">
        <v>1</v>
      </c>
      <c r="R15" s="53">
        <v>0</v>
      </c>
      <c r="S15" s="53">
        <v>1</v>
      </c>
      <c r="T15" s="53">
        <v>-0.12032257393529</v>
      </c>
      <c r="AO15" s="53">
        <v>-0.12032257393529</v>
      </c>
    </row>
    <row r="16" spans="2:65" x14ac:dyDescent="0.3">
      <c r="B16" s="76">
        <v>8</v>
      </c>
      <c r="D16" s="53" t="s">
        <v>364</v>
      </c>
      <c r="E16" s="55">
        <v>-0.13469999999999999</v>
      </c>
      <c r="F16" s="54" t="s">
        <v>51</v>
      </c>
      <c r="G16" s="54">
        <v>6.6692</v>
      </c>
      <c r="H16" s="56">
        <v>787.76514019839306</v>
      </c>
      <c r="I16" s="1">
        <v>754.42992664633096</v>
      </c>
      <c r="J16" s="79">
        <v>822.57330229519403</v>
      </c>
      <c r="K16" s="54">
        <v>6.5345000000000004</v>
      </c>
      <c r="L16" s="56">
        <v>688.48945352162002</v>
      </c>
      <c r="M16" s="1">
        <v>666.86738295989505</v>
      </c>
      <c r="N16" s="79">
        <v>710.81258391521396</v>
      </c>
      <c r="O16" s="53">
        <v>0</v>
      </c>
      <c r="P16" s="53">
        <v>0</v>
      </c>
      <c r="Q16" s="53">
        <v>1</v>
      </c>
      <c r="R16" s="53">
        <v>0</v>
      </c>
      <c r="S16" s="53">
        <v>1</v>
      </c>
      <c r="T16" s="53">
        <v>-0.126021934217311</v>
      </c>
      <c r="AO16" s="53">
        <v>-0.126021934217311</v>
      </c>
    </row>
    <row r="17" spans="2:68" x14ac:dyDescent="0.3">
      <c r="B17" s="76">
        <v>8</v>
      </c>
      <c r="D17" s="53" t="s">
        <v>365</v>
      </c>
      <c r="E17" s="55">
        <v>-0.14399999999999999</v>
      </c>
      <c r="F17" s="54" t="s">
        <v>51</v>
      </c>
      <c r="G17" s="54">
        <v>6.7134</v>
      </c>
      <c r="H17" s="56">
        <v>823.36532790291301</v>
      </c>
      <c r="I17" s="1">
        <v>788.47728647831002</v>
      </c>
      <c r="J17" s="79">
        <v>859.79707319231795</v>
      </c>
      <c r="K17" s="54">
        <v>6.5693000000000001</v>
      </c>
      <c r="L17" s="56">
        <v>712.87065897751302</v>
      </c>
      <c r="M17" s="1">
        <v>690.49642815676395</v>
      </c>
      <c r="N17" s="79">
        <v>735.96988443169698</v>
      </c>
      <c r="O17" s="53">
        <v>0</v>
      </c>
      <c r="P17" s="53">
        <v>0</v>
      </c>
      <c r="Q17" s="53">
        <v>1</v>
      </c>
      <c r="R17" s="53">
        <v>0</v>
      </c>
      <c r="S17" s="53">
        <v>1</v>
      </c>
      <c r="T17" s="53">
        <v>-0.134198836386306</v>
      </c>
      <c r="AO17" s="53">
        <v>-0.134198836386306</v>
      </c>
    </row>
    <row r="18" spans="2:68" x14ac:dyDescent="0.3">
      <c r="B18" s="76">
        <v>8</v>
      </c>
      <c r="D18" s="53" t="s">
        <v>366</v>
      </c>
      <c r="E18" s="55">
        <v>-0.18210000000000001</v>
      </c>
      <c r="F18" s="54" t="s">
        <v>51</v>
      </c>
      <c r="G18" s="54">
        <v>6.7900999999999998</v>
      </c>
      <c r="H18" s="56">
        <v>889.002457631536</v>
      </c>
      <c r="I18" s="1">
        <v>851.39995454030498</v>
      </c>
      <c r="J18" s="79">
        <v>928.26569400233302</v>
      </c>
      <c r="K18" s="54">
        <v>6.6079999999999997</v>
      </c>
      <c r="L18" s="56">
        <v>740.99953665574401</v>
      </c>
      <c r="M18" s="1">
        <v>717.75651791650205</v>
      </c>
      <c r="N18" s="79">
        <v>764.99523113756402</v>
      </c>
      <c r="O18" s="53">
        <v>1</v>
      </c>
      <c r="P18" s="53">
        <v>0</v>
      </c>
      <c r="Q18" s="53">
        <v>1</v>
      </c>
      <c r="R18" s="53">
        <v>0</v>
      </c>
      <c r="S18" s="53">
        <v>1</v>
      </c>
      <c r="T18" s="53">
        <v>-0.16648201555043901</v>
      </c>
      <c r="AO18" s="53">
        <v>-0.16648201555043901</v>
      </c>
    </row>
    <row r="19" spans="2:68" x14ac:dyDescent="0.3">
      <c r="B19" s="76">
        <v>8</v>
      </c>
      <c r="D19" s="53" t="s">
        <v>367</v>
      </c>
      <c r="E19" s="55">
        <v>-4.1209999999999997E-2</v>
      </c>
      <c r="F19" s="54">
        <v>1.0699999999999999E-2</v>
      </c>
      <c r="G19" s="54">
        <v>6.7317999999999998</v>
      </c>
      <c r="H19" s="56">
        <v>838.65548802550404</v>
      </c>
      <c r="I19" s="1">
        <v>792.65748083673702</v>
      </c>
      <c r="J19" s="79">
        <v>887.32276500165096</v>
      </c>
      <c r="K19" s="54">
        <v>6.6905999999999999</v>
      </c>
      <c r="L19" s="56">
        <v>804.80499030223302</v>
      </c>
      <c r="M19" s="1">
        <v>760.43999002042199</v>
      </c>
      <c r="N19" s="79">
        <v>851.75829903156898</v>
      </c>
      <c r="O19" s="53">
        <v>0</v>
      </c>
      <c r="P19" s="53">
        <v>1</v>
      </c>
      <c r="Q19" s="53">
        <v>1</v>
      </c>
      <c r="R19" s="53">
        <v>1</v>
      </c>
      <c r="S19" s="53">
        <v>2</v>
      </c>
      <c r="T19" s="53">
        <v>-4.0362816682887701E-2</v>
      </c>
      <c r="V19" s="53">
        <v>-4.0362816682887701E-2</v>
      </c>
    </row>
    <row r="20" spans="2:68" x14ac:dyDescent="0.3">
      <c r="B20" s="76">
        <v>8</v>
      </c>
      <c r="D20" s="53" t="s">
        <v>368</v>
      </c>
      <c r="E20" s="55">
        <v>9.5240000000000005E-2</v>
      </c>
      <c r="F20" s="54" t="s">
        <v>51</v>
      </c>
      <c r="G20" s="54">
        <v>6.7317999999999998</v>
      </c>
      <c r="H20" s="56">
        <v>838.65548802550404</v>
      </c>
      <c r="I20" s="1">
        <v>792.65748083673702</v>
      </c>
      <c r="J20" s="79">
        <v>887.32276500165096</v>
      </c>
      <c r="K20" s="54">
        <v>6.827</v>
      </c>
      <c r="L20" s="56">
        <v>922.41939924003896</v>
      </c>
      <c r="M20" s="1">
        <v>871.57088637002801</v>
      </c>
      <c r="N20" s="79">
        <v>976.23447662192996</v>
      </c>
      <c r="O20" s="53">
        <v>1</v>
      </c>
      <c r="P20" s="53">
        <v>1</v>
      </c>
      <c r="Q20" s="53">
        <v>1</v>
      </c>
      <c r="R20" s="53">
        <v>1</v>
      </c>
      <c r="S20" s="53">
        <v>2</v>
      </c>
      <c r="T20" s="53">
        <v>9.9878808891771698E-2</v>
      </c>
      <c r="U20" s="53">
        <v>9.9878808891771698E-2</v>
      </c>
      <c r="BM20" s="53">
        <v>9.9878808891771698E-2</v>
      </c>
      <c r="BO20" s="75"/>
    </row>
    <row r="21" spans="2:68" x14ac:dyDescent="0.3">
      <c r="B21" s="76">
        <v>8</v>
      </c>
      <c r="D21" s="53" t="s">
        <v>369</v>
      </c>
      <c r="E21" s="55">
        <v>0.1132</v>
      </c>
      <c r="F21" s="54" t="s">
        <v>51</v>
      </c>
      <c r="G21" s="54">
        <v>6.7138999999999998</v>
      </c>
      <c r="H21" s="56">
        <v>823.77711350468599</v>
      </c>
      <c r="I21" s="1">
        <v>778.59514530682497</v>
      </c>
      <c r="J21" s="79">
        <v>871.58099665094903</v>
      </c>
      <c r="K21" s="54">
        <v>6.827</v>
      </c>
      <c r="L21" s="56">
        <v>922.41939924003896</v>
      </c>
      <c r="M21" s="1">
        <v>871.57088637002801</v>
      </c>
      <c r="N21" s="79">
        <v>976.23447662192996</v>
      </c>
      <c r="O21" s="53">
        <v>1</v>
      </c>
      <c r="P21" s="53">
        <v>0</v>
      </c>
      <c r="Q21" s="53">
        <v>1</v>
      </c>
      <c r="R21" s="53">
        <v>1</v>
      </c>
      <c r="S21" s="53">
        <v>1</v>
      </c>
      <c r="T21" s="53">
        <v>0.119743901740227</v>
      </c>
    </row>
    <row r="22" spans="2:68" x14ac:dyDescent="0.3">
      <c r="B22" s="76">
        <v>8</v>
      </c>
      <c r="D22" s="53" t="s">
        <v>370</v>
      </c>
      <c r="E22" s="55">
        <v>0.13650000000000001</v>
      </c>
      <c r="F22" s="54" t="s">
        <v>51</v>
      </c>
      <c r="G22" s="54">
        <v>6.6905999999999999</v>
      </c>
      <c r="H22" s="56">
        <v>804.80499030223302</v>
      </c>
      <c r="I22" s="1">
        <v>760.43999002042199</v>
      </c>
      <c r="J22" s="79">
        <v>851.75829903156898</v>
      </c>
      <c r="K22" s="54">
        <v>6.827</v>
      </c>
      <c r="L22" s="56">
        <v>922.41939924003896</v>
      </c>
      <c r="M22" s="1">
        <v>871.57088637002801</v>
      </c>
      <c r="N22" s="79">
        <v>976.23447662192996</v>
      </c>
      <c r="O22" s="53">
        <v>1</v>
      </c>
      <c r="P22" s="53">
        <v>0</v>
      </c>
      <c r="Q22" s="53">
        <v>1</v>
      </c>
      <c r="R22" s="53">
        <v>1</v>
      </c>
      <c r="S22" s="53">
        <v>1</v>
      </c>
      <c r="T22" s="53">
        <v>0.14614025801907299</v>
      </c>
    </row>
    <row r="23" spans="2:68" x14ac:dyDescent="0.3">
      <c r="B23" s="76">
        <v>8</v>
      </c>
      <c r="D23" s="53" t="s">
        <v>371</v>
      </c>
      <c r="E23" s="55">
        <v>0.1116</v>
      </c>
      <c r="F23" s="54" t="s">
        <v>51</v>
      </c>
      <c r="G23" s="54">
        <v>6.7153999999999998</v>
      </c>
      <c r="H23" s="56">
        <v>825.01370638774404</v>
      </c>
      <c r="I23" s="1">
        <v>779.53469748815303</v>
      </c>
      <c r="J23" s="79">
        <v>873.14601636187899</v>
      </c>
      <c r="K23" s="54">
        <v>6.827</v>
      </c>
      <c r="L23" s="56">
        <v>922.41939924003896</v>
      </c>
      <c r="M23" s="1">
        <v>871.57088637002801</v>
      </c>
      <c r="N23" s="79">
        <v>976.23447662192996</v>
      </c>
      <c r="O23" s="53">
        <v>1</v>
      </c>
      <c r="P23" s="53">
        <v>0</v>
      </c>
      <c r="Q23" s="53">
        <v>1</v>
      </c>
      <c r="R23" s="53">
        <v>1</v>
      </c>
      <c r="S23" s="53">
        <v>1</v>
      </c>
      <c r="T23" s="53">
        <v>0.118065544969887</v>
      </c>
    </row>
    <row r="24" spans="2:68" x14ac:dyDescent="0.3">
      <c r="B24" s="76">
        <v>8</v>
      </c>
      <c r="D24" s="53" t="s">
        <v>372</v>
      </c>
      <c r="E24" s="55">
        <v>3.4439999999999998E-2</v>
      </c>
      <c r="F24" s="54">
        <v>2.0000000000000001E-4</v>
      </c>
      <c r="G24" s="54">
        <v>6.7061999999999999</v>
      </c>
      <c r="H24" s="56">
        <v>817.45838804346499</v>
      </c>
      <c r="I24" s="1">
        <v>779.33017441813297</v>
      </c>
      <c r="J24" s="79">
        <v>857.45199931664695</v>
      </c>
      <c r="K24" s="54">
        <v>6.7405999999999997</v>
      </c>
      <c r="L24" s="56">
        <v>846.06822452392396</v>
      </c>
      <c r="M24" s="1">
        <v>806.52653625016603</v>
      </c>
      <c r="N24" s="79">
        <v>887.54852862898395</v>
      </c>
      <c r="O24" s="53">
        <v>0</v>
      </c>
      <c r="P24" s="53">
        <v>1</v>
      </c>
      <c r="Q24" s="53">
        <v>1</v>
      </c>
      <c r="R24" s="53">
        <v>1</v>
      </c>
      <c r="S24" s="53">
        <v>2</v>
      </c>
      <c r="T24" s="53">
        <v>3.4998523348614002E-2</v>
      </c>
      <c r="U24" s="53">
        <v>3.4998523348614002E-2</v>
      </c>
    </row>
    <row r="25" spans="2:68" x14ac:dyDescent="0.3">
      <c r="B25" s="76">
        <v>8</v>
      </c>
      <c r="D25" s="53" t="s">
        <v>373</v>
      </c>
      <c r="E25" s="55">
        <v>5.21E-2</v>
      </c>
      <c r="F25" s="54" t="s">
        <v>51</v>
      </c>
      <c r="G25" s="54">
        <v>6.7061999999999999</v>
      </c>
      <c r="H25" s="56">
        <v>817.45838804346499</v>
      </c>
      <c r="I25" s="1">
        <v>779.33017441813297</v>
      </c>
      <c r="J25" s="79">
        <v>857.45199931664695</v>
      </c>
      <c r="K25" s="54">
        <v>6.7583000000000002</v>
      </c>
      <c r="L25" s="56">
        <v>861.17694986830804</v>
      </c>
      <c r="M25" s="1">
        <v>820.46265945971595</v>
      </c>
      <c r="N25" s="79">
        <v>903.91162892513796</v>
      </c>
      <c r="O25" s="53">
        <v>1</v>
      </c>
      <c r="P25" s="53">
        <v>1</v>
      </c>
      <c r="Q25" s="53">
        <v>1</v>
      </c>
      <c r="R25" s="53">
        <v>1</v>
      </c>
      <c r="S25" s="53">
        <v>2</v>
      </c>
      <c r="T25" s="53">
        <v>5.3481085354670603E-2</v>
      </c>
      <c r="U25" s="53">
        <v>5.3481085354670603E-2</v>
      </c>
      <c r="BM25" s="53">
        <v>5.3481085354670603E-2</v>
      </c>
      <c r="BN25" s="75"/>
      <c r="BO25" s="75"/>
      <c r="BP25" s="75"/>
    </row>
    <row r="26" spans="2:68" x14ac:dyDescent="0.3">
      <c r="B26" s="76">
        <v>8</v>
      </c>
      <c r="D26" s="53" t="s">
        <v>374</v>
      </c>
      <c r="E26" s="55">
        <v>-4.5870000000000001E-2</v>
      </c>
      <c r="F26" s="54" t="s">
        <v>51</v>
      </c>
      <c r="G26" s="54">
        <v>6.7405999999999997</v>
      </c>
      <c r="H26" s="56">
        <v>846.06822452392396</v>
      </c>
      <c r="I26" s="1">
        <v>806.52653625016603</v>
      </c>
      <c r="J26" s="79">
        <v>887.54852862898395</v>
      </c>
      <c r="K26" s="54">
        <v>6.6947000000000001</v>
      </c>
      <c r="L26" s="56">
        <v>808.11146440256096</v>
      </c>
      <c r="M26" s="1">
        <v>770.34371625927497</v>
      </c>
      <c r="N26" s="79">
        <v>847.73085716851006</v>
      </c>
      <c r="O26" s="53">
        <v>0</v>
      </c>
      <c r="P26" s="53">
        <v>0</v>
      </c>
      <c r="Q26" s="53">
        <v>1</v>
      </c>
      <c r="R26" s="53">
        <v>1</v>
      </c>
      <c r="S26" s="53">
        <v>1</v>
      </c>
      <c r="T26" s="53">
        <v>-4.4862528837696897E-2</v>
      </c>
    </row>
    <row r="27" spans="2:68" x14ac:dyDescent="0.3">
      <c r="B27" s="76">
        <v>8</v>
      </c>
      <c r="D27" s="53" t="s">
        <v>375</v>
      </c>
      <c r="E27" s="55">
        <v>6.3539999999999999E-2</v>
      </c>
      <c r="F27" s="54" t="s">
        <v>51</v>
      </c>
      <c r="G27" s="54">
        <v>6.6947000000000001</v>
      </c>
      <c r="H27" s="56">
        <v>808.11146440256096</v>
      </c>
      <c r="I27" s="1">
        <v>770.34371625927497</v>
      </c>
      <c r="J27" s="79">
        <v>847.73085716851006</v>
      </c>
      <c r="K27" s="54">
        <v>6.7583000000000002</v>
      </c>
      <c r="L27" s="56">
        <v>861.17694986830804</v>
      </c>
      <c r="M27" s="1">
        <v>820.46265945971595</v>
      </c>
      <c r="N27" s="79">
        <v>903.91162892513796</v>
      </c>
      <c r="O27" s="53">
        <v>1</v>
      </c>
      <c r="P27" s="53">
        <v>0</v>
      </c>
      <c r="Q27" s="53">
        <v>1</v>
      </c>
      <c r="R27" s="53">
        <v>1</v>
      </c>
      <c r="S27" s="53">
        <v>1</v>
      </c>
      <c r="T27" s="53">
        <v>6.5666047078022205E-2</v>
      </c>
    </row>
    <row r="28" spans="2:68" x14ac:dyDescent="0.3">
      <c r="B28" s="76">
        <v>8</v>
      </c>
      <c r="D28" s="53" t="s">
        <v>376</v>
      </c>
      <c r="E28" s="55">
        <v>3.8469999999999997E-2</v>
      </c>
      <c r="F28" s="54">
        <v>6.9999999999999999E-4</v>
      </c>
      <c r="G28" s="54">
        <v>6.7198000000000002</v>
      </c>
      <c r="H28" s="56">
        <v>828.65176455441895</v>
      </c>
      <c r="I28" s="1">
        <v>789.47518348728704</v>
      </c>
      <c r="J28" s="79">
        <v>869.77242763478102</v>
      </c>
      <c r="K28" s="54">
        <v>6.7583000000000002</v>
      </c>
      <c r="L28" s="56">
        <v>861.17694986830804</v>
      </c>
      <c r="M28" s="1">
        <v>820.46265945971595</v>
      </c>
      <c r="N28" s="79">
        <v>903.91162892513796</v>
      </c>
      <c r="O28" s="53">
        <v>1</v>
      </c>
      <c r="P28" s="53">
        <v>0</v>
      </c>
      <c r="Q28" s="53">
        <v>1</v>
      </c>
      <c r="R28" s="53">
        <v>1</v>
      </c>
      <c r="S28" s="53">
        <v>1</v>
      </c>
      <c r="T28" s="53">
        <v>3.9250728357984099E-2</v>
      </c>
    </row>
    <row r="29" spans="2:68" x14ac:dyDescent="0.3">
      <c r="B29" s="76">
        <v>8</v>
      </c>
      <c r="D29" s="53" t="s">
        <v>377</v>
      </c>
      <c r="E29" s="55">
        <v>9.5460000000000003E-2</v>
      </c>
      <c r="F29" s="54" t="s">
        <v>51</v>
      </c>
      <c r="G29" s="54">
        <v>6.6947000000000001</v>
      </c>
      <c r="H29" s="56">
        <v>808.11146440256096</v>
      </c>
      <c r="I29" s="1">
        <v>773.94561015265901</v>
      </c>
      <c r="J29" s="79">
        <v>843.78557140473902</v>
      </c>
      <c r="K29" s="54">
        <v>6.7900999999999998</v>
      </c>
      <c r="L29" s="56">
        <v>889.002457631536</v>
      </c>
      <c r="M29" s="1">
        <v>851.39995454030498</v>
      </c>
      <c r="N29" s="79">
        <v>928.26569400233302</v>
      </c>
      <c r="O29" s="53">
        <v>1</v>
      </c>
      <c r="P29" s="53">
        <v>1</v>
      </c>
      <c r="Q29" s="53">
        <v>1</v>
      </c>
      <c r="R29" s="53">
        <v>1</v>
      </c>
      <c r="S29" s="53">
        <v>2</v>
      </c>
      <c r="T29" s="53">
        <v>0.10009880665259201</v>
      </c>
      <c r="U29" s="53">
        <v>0.10009880665259201</v>
      </c>
      <c r="BM29" s="53">
        <v>0.10009880665259201</v>
      </c>
    </row>
    <row r="30" spans="2:68" x14ac:dyDescent="0.3">
      <c r="B30" s="76">
        <v>8</v>
      </c>
      <c r="D30" s="53" t="s">
        <v>378</v>
      </c>
      <c r="E30" s="55">
        <v>-3.5740000000000001E-2</v>
      </c>
      <c r="F30" s="54" t="s">
        <v>51</v>
      </c>
      <c r="G30" s="54">
        <v>6.7050000000000001</v>
      </c>
      <c r="H30" s="56">
        <v>816.47802631249397</v>
      </c>
      <c r="I30" s="1">
        <v>781.95844519769901</v>
      </c>
      <c r="J30" s="79">
        <v>852.52147546357605</v>
      </c>
      <c r="K30" s="54">
        <v>6.6692</v>
      </c>
      <c r="L30" s="56">
        <v>787.76514019839306</v>
      </c>
      <c r="M30" s="1">
        <v>754.42992664633096</v>
      </c>
      <c r="N30" s="79">
        <v>822.57330229519403</v>
      </c>
      <c r="O30" s="53">
        <v>0</v>
      </c>
      <c r="P30" s="53">
        <v>0</v>
      </c>
      <c r="Q30" s="53">
        <v>1</v>
      </c>
      <c r="R30" s="53">
        <v>1</v>
      </c>
      <c r="S30" s="53">
        <v>1</v>
      </c>
      <c r="T30" s="53">
        <v>-3.51667591640882E-2</v>
      </c>
    </row>
    <row r="31" spans="2:68" x14ac:dyDescent="0.3">
      <c r="B31" s="76">
        <v>8</v>
      </c>
      <c r="D31" s="53" t="s">
        <v>379</v>
      </c>
      <c r="E31" s="55">
        <v>8.5169999999999996E-2</v>
      </c>
      <c r="F31" s="54" t="s">
        <v>51</v>
      </c>
      <c r="G31" s="54">
        <v>6.7050000000000001</v>
      </c>
      <c r="H31" s="56">
        <v>816.47802631249397</v>
      </c>
      <c r="I31" s="1">
        <v>781.95844519769901</v>
      </c>
      <c r="J31" s="79">
        <v>852.52147546357605</v>
      </c>
      <c r="K31" s="54">
        <v>6.7900999999999998</v>
      </c>
      <c r="L31" s="56">
        <v>889.002457631536</v>
      </c>
      <c r="M31" s="1">
        <v>851.39995454030498</v>
      </c>
      <c r="N31" s="79">
        <v>928.26569400233302</v>
      </c>
      <c r="O31" s="53">
        <v>1</v>
      </c>
      <c r="P31" s="53">
        <v>0</v>
      </c>
      <c r="Q31" s="53">
        <v>1</v>
      </c>
      <c r="R31" s="53">
        <v>1</v>
      </c>
      <c r="S31" s="53">
        <v>1</v>
      </c>
      <c r="T31" s="53">
        <v>8.8825943848835007E-2</v>
      </c>
    </row>
    <row r="32" spans="2:68" x14ac:dyDescent="0.3">
      <c r="B32" s="76">
        <v>8</v>
      </c>
      <c r="D32" s="53" t="s">
        <v>380</v>
      </c>
      <c r="E32" s="55">
        <v>4.4150000000000002E-2</v>
      </c>
      <c r="F32" s="54" t="s">
        <v>51</v>
      </c>
      <c r="G32" s="54">
        <v>6.6692</v>
      </c>
      <c r="H32" s="56">
        <v>787.76514019839306</v>
      </c>
      <c r="I32" s="1">
        <v>754.42992664633096</v>
      </c>
      <c r="J32" s="79">
        <v>822.57330229519403</v>
      </c>
      <c r="K32" s="54">
        <v>6.7134</v>
      </c>
      <c r="L32" s="56">
        <v>823.36532790291301</v>
      </c>
      <c r="M32" s="1">
        <v>788.47728647831002</v>
      </c>
      <c r="N32" s="79">
        <v>859.79707319231795</v>
      </c>
      <c r="O32" s="53">
        <v>0</v>
      </c>
      <c r="P32" s="53">
        <v>0</v>
      </c>
      <c r="Q32" s="53">
        <v>1</v>
      </c>
      <c r="R32" s="53">
        <v>1</v>
      </c>
      <c r="S32" s="53">
        <v>1</v>
      </c>
      <c r="T32" s="53">
        <v>4.5191372260461903E-2</v>
      </c>
    </row>
    <row r="33" spans="2:65" x14ac:dyDescent="0.3">
      <c r="B33" s="76">
        <v>8</v>
      </c>
      <c r="D33" s="53" t="s">
        <v>381</v>
      </c>
      <c r="E33" s="55">
        <v>0.12089999999999999</v>
      </c>
      <c r="F33" s="54" t="s">
        <v>51</v>
      </c>
      <c r="G33" s="54">
        <v>6.6692</v>
      </c>
      <c r="H33" s="56">
        <v>787.76514019839306</v>
      </c>
      <c r="I33" s="1">
        <v>754.42992664633096</v>
      </c>
      <c r="J33" s="79">
        <v>822.57330229519403</v>
      </c>
      <c r="K33" s="54">
        <v>6.7900999999999998</v>
      </c>
      <c r="L33" s="56">
        <v>889.002457631536</v>
      </c>
      <c r="M33" s="1">
        <v>851.39995454030498</v>
      </c>
      <c r="N33" s="79">
        <v>928.26569400233302</v>
      </c>
      <c r="O33" s="53">
        <v>1</v>
      </c>
      <c r="P33" s="53">
        <v>0</v>
      </c>
      <c r="Q33" s="53">
        <v>1</v>
      </c>
      <c r="R33" s="53">
        <v>1</v>
      </c>
      <c r="S33" s="53">
        <v>1</v>
      </c>
      <c r="T33" s="53">
        <v>0.12851205551904299</v>
      </c>
    </row>
    <row r="34" spans="2:65" x14ac:dyDescent="0.3">
      <c r="B34" s="76">
        <v>8</v>
      </c>
      <c r="D34" s="53" t="s">
        <v>382</v>
      </c>
      <c r="E34" s="55">
        <v>7.6749999999999999E-2</v>
      </c>
      <c r="F34" s="54" t="s">
        <v>51</v>
      </c>
      <c r="G34" s="54">
        <v>6.7134</v>
      </c>
      <c r="H34" s="56">
        <v>823.36532790291301</v>
      </c>
      <c r="I34" s="1">
        <v>788.47728647831002</v>
      </c>
      <c r="J34" s="79">
        <v>859.79707319231795</v>
      </c>
      <c r="K34" s="54">
        <v>6.7900999999999998</v>
      </c>
      <c r="L34" s="56">
        <v>889.002457631536</v>
      </c>
      <c r="M34" s="1">
        <v>851.39995454030498</v>
      </c>
      <c r="N34" s="79">
        <v>928.26569400233302</v>
      </c>
      <c r="O34" s="53">
        <v>1</v>
      </c>
      <c r="P34" s="53">
        <v>0</v>
      </c>
      <c r="Q34" s="53">
        <v>1</v>
      </c>
      <c r="R34" s="53">
        <v>1</v>
      </c>
      <c r="S34" s="53">
        <v>1</v>
      </c>
      <c r="T34" s="53">
        <v>7.9718112366715901E-2</v>
      </c>
    </row>
    <row r="35" spans="2:65" x14ac:dyDescent="0.3">
      <c r="B35" s="76">
        <v>8</v>
      </c>
      <c r="D35" s="53" t="s">
        <v>383</v>
      </c>
      <c r="E35" s="55">
        <v>-4.1259999999999998E-2</v>
      </c>
      <c r="F35" s="54" t="s">
        <v>51</v>
      </c>
      <c r="G35" s="54">
        <v>6.5758000000000001</v>
      </c>
      <c r="H35" s="56">
        <v>717.51941033531205</v>
      </c>
      <c r="I35" s="1">
        <v>694.97202989531002</v>
      </c>
      <c r="J35" s="79">
        <v>740.79830850960798</v>
      </c>
      <c r="K35" s="54">
        <v>6.5345000000000004</v>
      </c>
      <c r="L35" s="56">
        <v>688.48945352162002</v>
      </c>
      <c r="M35" s="1">
        <v>666.86738295989505</v>
      </c>
      <c r="N35" s="79">
        <v>710.81258391521396</v>
      </c>
      <c r="O35" s="53">
        <v>0</v>
      </c>
      <c r="P35" s="53">
        <v>1</v>
      </c>
      <c r="Q35" s="53">
        <v>1</v>
      </c>
      <c r="R35" s="53">
        <v>1</v>
      </c>
      <c r="S35" s="53">
        <v>2</v>
      </c>
      <c r="T35" s="53">
        <v>-4.0458775603193102E-2</v>
      </c>
      <c r="V35" s="53">
        <v>-4.0458775603193102E-2</v>
      </c>
    </row>
    <row r="36" spans="2:65" x14ac:dyDescent="0.3">
      <c r="B36" s="76">
        <v>8</v>
      </c>
      <c r="D36" s="53" t="s">
        <v>384</v>
      </c>
      <c r="E36" s="55">
        <v>3.2259999999999997E-2</v>
      </c>
      <c r="F36" s="54" t="s">
        <v>51</v>
      </c>
      <c r="G36" s="54">
        <v>6.5758000000000001</v>
      </c>
      <c r="H36" s="56">
        <v>717.51941033531205</v>
      </c>
      <c r="I36" s="1">
        <v>694.97202989531002</v>
      </c>
      <c r="J36" s="79">
        <v>740.79830850960798</v>
      </c>
      <c r="K36" s="54">
        <v>6.6079999999999997</v>
      </c>
      <c r="L36" s="56">
        <v>740.99953665574401</v>
      </c>
      <c r="M36" s="1">
        <v>717.75651791650205</v>
      </c>
      <c r="N36" s="79">
        <v>764.99523113756402</v>
      </c>
      <c r="O36" s="53">
        <v>1</v>
      </c>
      <c r="P36" s="53">
        <v>1</v>
      </c>
      <c r="Q36" s="53">
        <v>1</v>
      </c>
      <c r="R36" s="53">
        <v>1</v>
      </c>
      <c r="S36" s="53">
        <v>2</v>
      </c>
      <c r="T36" s="53">
        <v>3.2724029457906E-2</v>
      </c>
      <c r="U36" s="53">
        <v>3.2724029457906E-2</v>
      </c>
      <c r="BM36" s="53">
        <v>3.2724029457906E-2</v>
      </c>
    </row>
    <row r="37" spans="2:65" x14ac:dyDescent="0.3">
      <c r="B37" s="76">
        <v>8</v>
      </c>
      <c r="D37" s="53" t="s">
        <v>385</v>
      </c>
      <c r="E37" s="55">
        <v>-4.231E-2</v>
      </c>
      <c r="F37" s="54" t="s">
        <v>51</v>
      </c>
      <c r="G37" s="54">
        <v>6.5768000000000004</v>
      </c>
      <c r="H37" s="56">
        <v>718.23728862496898</v>
      </c>
      <c r="I37" s="1">
        <v>695.69462022168102</v>
      </c>
      <c r="J37" s="79">
        <v>741.51040956299005</v>
      </c>
      <c r="K37" s="54">
        <v>6.5345000000000004</v>
      </c>
      <c r="L37" s="56">
        <v>688.48945352162002</v>
      </c>
      <c r="M37" s="1">
        <v>666.86738295989505</v>
      </c>
      <c r="N37" s="79">
        <v>710.81258391521396</v>
      </c>
      <c r="O37" s="53">
        <v>0</v>
      </c>
      <c r="P37" s="53">
        <v>0</v>
      </c>
      <c r="Q37" s="53">
        <v>1</v>
      </c>
      <c r="R37" s="53">
        <v>1</v>
      </c>
      <c r="S37" s="53">
        <v>1</v>
      </c>
      <c r="T37" s="53">
        <v>-4.1417837216861701E-2</v>
      </c>
    </row>
    <row r="38" spans="2:65" x14ac:dyDescent="0.3">
      <c r="B38" s="76">
        <v>8</v>
      </c>
      <c r="D38" s="53" t="s">
        <v>386</v>
      </c>
      <c r="E38" s="55">
        <v>3.1199999999999999E-2</v>
      </c>
      <c r="F38" s="54" t="s">
        <v>51</v>
      </c>
      <c r="G38" s="54">
        <v>6.5768000000000004</v>
      </c>
      <c r="H38" s="56">
        <v>718.23728862496898</v>
      </c>
      <c r="I38" s="1">
        <v>695.69462022168102</v>
      </c>
      <c r="J38" s="79">
        <v>741.51040956299005</v>
      </c>
      <c r="K38" s="54">
        <v>6.6079999999999997</v>
      </c>
      <c r="L38" s="56">
        <v>740.99953665574401</v>
      </c>
      <c r="M38" s="1">
        <v>717.75651791650205</v>
      </c>
      <c r="N38" s="79">
        <v>764.99523113756402</v>
      </c>
      <c r="O38" s="53">
        <v>1</v>
      </c>
      <c r="P38" s="53">
        <v>0</v>
      </c>
      <c r="Q38" s="53">
        <v>1</v>
      </c>
      <c r="R38" s="53">
        <v>1</v>
      </c>
      <c r="S38" s="53">
        <v>1</v>
      </c>
      <c r="T38" s="53">
        <v>3.16918216183847E-2</v>
      </c>
    </row>
    <row r="39" spans="2:65" x14ac:dyDescent="0.3">
      <c r="B39" s="76">
        <v>8</v>
      </c>
      <c r="D39" s="53" t="s">
        <v>387</v>
      </c>
      <c r="E39" s="55">
        <v>3.4819999999999997E-2</v>
      </c>
      <c r="F39" s="54" t="s">
        <v>51</v>
      </c>
      <c r="G39" s="54">
        <v>6.5345000000000004</v>
      </c>
      <c r="H39" s="56">
        <v>688.48945352162002</v>
      </c>
      <c r="I39" s="1">
        <v>666.86738295989505</v>
      </c>
      <c r="J39" s="79">
        <v>710.81258391521396</v>
      </c>
      <c r="K39" s="54">
        <v>6.5693000000000001</v>
      </c>
      <c r="L39" s="56">
        <v>712.87065897751302</v>
      </c>
      <c r="M39" s="1">
        <v>690.49642815676395</v>
      </c>
      <c r="N39" s="79">
        <v>735.96988443169698</v>
      </c>
      <c r="O39" s="53">
        <v>0</v>
      </c>
      <c r="P39" s="53">
        <v>0</v>
      </c>
      <c r="Q39" s="53">
        <v>1</v>
      </c>
      <c r="R39" s="53">
        <v>1</v>
      </c>
      <c r="S39" s="53">
        <v>1</v>
      </c>
      <c r="T39" s="53">
        <v>3.5412605568876397E-2</v>
      </c>
    </row>
    <row r="40" spans="2:65" x14ac:dyDescent="0.3">
      <c r="B40" s="76">
        <v>8</v>
      </c>
      <c r="D40" s="53" t="s">
        <v>388</v>
      </c>
      <c r="E40" s="55">
        <v>7.3520000000000002E-2</v>
      </c>
      <c r="F40" s="54" t="s">
        <v>51</v>
      </c>
      <c r="G40" s="54">
        <v>6.5345000000000004</v>
      </c>
      <c r="H40" s="56">
        <v>688.48945352162002</v>
      </c>
      <c r="I40" s="1">
        <v>666.86738295989505</v>
      </c>
      <c r="J40" s="79">
        <v>710.81258391521396</v>
      </c>
      <c r="K40" s="54">
        <v>6.6079999999999997</v>
      </c>
      <c r="L40" s="56">
        <v>740.99953665574401</v>
      </c>
      <c r="M40" s="1">
        <v>717.75651791650205</v>
      </c>
      <c r="N40" s="79">
        <v>764.99523113756402</v>
      </c>
      <c r="O40" s="53">
        <v>1</v>
      </c>
      <c r="P40" s="53">
        <v>0</v>
      </c>
      <c r="Q40" s="53">
        <v>1</v>
      </c>
      <c r="R40" s="53">
        <v>1</v>
      </c>
      <c r="S40" s="53">
        <v>1</v>
      </c>
      <c r="T40" s="53">
        <v>7.6268536671890999E-2</v>
      </c>
    </row>
    <row r="41" spans="2:65" x14ac:dyDescent="0.3">
      <c r="B41" s="76">
        <v>8</v>
      </c>
      <c r="D41" s="53" t="s">
        <v>389</v>
      </c>
      <c r="E41" s="55">
        <v>3.8699999999999998E-2</v>
      </c>
      <c r="F41" s="54" t="s">
        <v>51</v>
      </c>
      <c r="G41" s="54">
        <v>6.5693000000000001</v>
      </c>
      <c r="H41" s="56">
        <v>712.87065897751302</v>
      </c>
      <c r="I41" s="1">
        <v>690.49642815676395</v>
      </c>
      <c r="J41" s="79">
        <v>735.96988443169698</v>
      </c>
      <c r="K41" s="54">
        <v>6.6079999999999997</v>
      </c>
      <c r="L41" s="56">
        <v>740.99953665574401</v>
      </c>
      <c r="M41" s="1">
        <v>717.75651791650205</v>
      </c>
      <c r="N41" s="79">
        <v>764.99523113756402</v>
      </c>
      <c r="O41" s="53">
        <v>1</v>
      </c>
      <c r="P41" s="53">
        <v>0</v>
      </c>
      <c r="Q41" s="53">
        <v>1</v>
      </c>
      <c r="R41" s="53">
        <v>1</v>
      </c>
      <c r="S41" s="53">
        <v>1</v>
      </c>
      <c r="T41" s="53">
        <v>3.94585992900554E-2</v>
      </c>
    </row>
    <row r="42" spans="2:65" x14ac:dyDescent="0.3">
      <c r="B42" s="76">
        <v>8</v>
      </c>
      <c r="D42" s="53" t="s">
        <v>390</v>
      </c>
      <c r="E42" s="55">
        <v>9.9129999999999996E-2</v>
      </c>
      <c r="F42" s="54" t="s">
        <v>51</v>
      </c>
      <c r="G42" s="54">
        <v>6.5727000000000002</v>
      </c>
      <c r="H42" s="56">
        <v>715.29854428419503</v>
      </c>
      <c r="I42" s="1">
        <v>651.79963081832898</v>
      </c>
      <c r="J42" s="79">
        <v>784.98357971254802</v>
      </c>
      <c r="K42" s="54">
        <v>6.6718000000000002</v>
      </c>
      <c r="L42" s="56">
        <v>789.81599451821</v>
      </c>
      <c r="M42" s="1">
        <v>719.321207525658</v>
      </c>
      <c r="N42" s="79">
        <v>867.219398886607</v>
      </c>
      <c r="O42" s="53">
        <v>1</v>
      </c>
      <c r="P42" s="53">
        <v>1</v>
      </c>
      <c r="Q42" s="53">
        <v>1</v>
      </c>
      <c r="R42" s="53">
        <v>1</v>
      </c>
      <c r="S42" s="53">
        <v>2</v>
      </c>
      <c r="T42" s="53">
        <v>0.104176711709353</v>
      </c>
      <c r="U42" s="53">
        <v>0.104176711709353</v>
      </c>
      <c r="BM42" s="53">
        <v>0.104176711709353</v>
      </c>
    </row>
    <row r="43" spans="2:65" x14ac:dyDescent="0.3">
      <c r="B43" s="76">
        <v>8</v>
      </c>
      <c r="D43" s="53" t="s">
        <v>391</v>
      </c>
      <c r="E43" s="55">
        <v>6.9629999999999997E-2</v>
      </c>
      <c r="F43" s="54">
        <v>2.07E-2</v>
      </c>
      <c r="G43" s="54">
        <v>6.6021999999999998</v>
      </c>
      <c r="H43" s="56">
        <v>736.71417889393001</v>
      </c>
      <c r="I43" s="1">
        <v>671.31414380581703</v>
      </c>
      <c r="J43" s="79">
        <v>808.48554494384598</v>
      </c>
      <c r="K43" s="54">
        <v>6.6718000000000002</v>
      </c>
      <c r="L43" s="56">
        <v>789.81599451821</v>
      </c>
      <c r="M43" s="1">
        <v>719.321207525658</v>
      </c>
      <c r="N43" s="79">
        <v>867.219398886607</v>
      </c>
      <c r="O43" s="53">
        <v>1</v>
      </c>
      <c r="P43" s="53">
        <v>0</v>
      </c>
      <c r="Q43" s="53">
        <v>1</v>
      </c>
      <c r="R43" s="53">
        <v>1</v>
      </c>
      <c r="S43" s="53">
        <v>1</v>
      </c>
      <c r="T43" s="53">
        <v>7.2079263770930699E-2</v>
      </c>
    </row>
    <row r="44" spans="2:65" x14ac:dyDescent="0.3">
      <c r="B44" s="76">
        <v>8</v>
      </c>
      <c r="D44" s="53" t="s">
        <v>392</v>
      </c>
      <c r="E44" s="55">
        <v>0.1123</v>
      </c>
      <c r="F44" s="54" t="s">
        <v>51</v>
      </c>
      <c r="G44" s="54">
        <v>6.5594999999999999</v>
      </c>
      <c r="H44" s="56">
        <v>705.91864701731799</v>
      </c>
      <c r="I44" s="1">
        <v>642.91209232490201</v>
      </c>
      <c r="J44" s="79">
        <v>775.09995869688703</v>
      </c>
      <c r="K44" s="54">
        <v>6.6718000000000002</v>
      </c>
      <c r="L44" s="56">
        <v>789.81599451821</v>
      </c>
      <c r="M44" s="1">
        <v>719.321207525658</v>
      </c>
      <c r="N44" s="79">
        <v>867.219398886607</v>
      </c>
      <c r="O44" s="53">
        <v>1</v>
      </c>
      <c r="P44" s="53">
        <v>0</v>
      </c>
      <c r="Q44" s="53">
        <v>1</v>
      </c>
      <c r="R44" s="53">
        <v>1</v>
      </c>
      <c r="S44" s="53">
        <v>1</v>
      </c>
      <c r="T44" s="53">
        <v>0.118848464841352</v>
      </c>
    </row>
    <row r="45" spans="2:65" x14ac:dyDescent="0.3">
      <c r="B45" s="76">
        <v>8</v>
      </c>
      <c r="D45" s="53" t="s">
        <v>393</v>
      </c>
      <c r="E45" s="55">
        <v>7.0949999999999999E-2</v>
      </c>
      <c r="F45" s="54">
        <v>1.9E-2</v>
      </c>
      <c r="G45" s="54">
        <v>6.6009000000000002</v>
      </c>
      <c r="H45" s="56">
        <v>735.75707271517695</v>
      </c>
      <c r="I45" s="1">
        <v>670.08729838886802</v>
      </c>
      <c r="J45" s="79">
        <v>807.86260439793296</v>
      </c>
      <c r="K45" s="54">
        <v>6.6718000000000002</v>
      </c>
      <c r="L45" s="56">
        <v>789.81599451821</v>
      </c>
      <c r="M45" s="1">
        <v>719.321207525658</v>
      </c>
      <c r="N45" s="79">
        <v>867.219398886607</v>
      </c>
      <c r="O45" s="53">
        <v>1</v>
      </c>
      <c r="P45" s="53">
        <v>0</v>
      </c>
      <c r="Q45" s="53">
        <v>1</v>
      </c>
      <c r="R45" s="53">
        <v>1</v>
      </c>
      <c r="S45" s="53">
        <v>1</v>
      </c>
      <c r="T45" s="53">
        <v>7.3473873113497706E-2</v>
      </c>
    </row>
    <row r="47" spans="2:65" x14ac:dyDescent="0.3">
      <c r="B47" s="76">
        <v>22</v>
      </c>
      <c r="D47" s="53" t="s">
        <v>494</v>
      </c>
      <c r="E47" s="55" t="s">
        <v>75</v>
      </c>
      <c r="F47" s="54" t="s">
        <v>41</v>
      </c>
      <c r="G47" s="54" t="s">
        <v>42</v>
      </c>
      <c r="H47" s="56" t="s">
        <v>43</v>
      </c>
      <c r="I47" s="94" t="s">
        <v>336</v>
      </c>
      <c r="J47" s="95"/>
      <c r="K47" s="54" t="s">
        <v>46</v>
      </c>
      <c r="L47" s="56" t="s">
        <v>47</v>
      </c>
      <c r="M47" s="94" t="s">
        <v>336</v>
      </c>
      <c r="N47" s="95"/>
      <c r="O47" s="53" t="s">
        <v>81</v>
      </c>
      <c r="P47" s="53" t="s">
        <v>82</v>
      </c>
      <c r="Q47" s="53" t="s">
        <v>83</v>
      </c>
      <c r="R47" s="53" t="s">
        <v>84</v>
      </c>
      <c r="S47" s="53" t="s">
        <v>85</v>
      </c>
      <c r="T47" s="53" t="s">
        <v>86</v>
      </c>
      <c r="U47" s="53" t="s">
        <v>87</v>
      </c>
      <c r="V47" s="53" t="s">
        <v>88</v>
      </c>
      <c r="W47" s="53" t="s">
        <v>89</v>
      </c>
      <c r="X47" s="53" t="s">
        <v>119</v>
      </c>
      <c r="Y47" s="53" t="s">
        <v>120</v>
      </c>
      <c r="Z47" s="53" t="s">
        <v>90</v>
      </c>
      <c r="AA47" s="53" t="s">
        <v>91</v>
      </c>
      <c r="AB47" s="53" t="s">
        <v>121</v>
      </c>
      <c r="AC47" s="53" t="s">
        <v>122</v>
      </c>
      <c r="AD47" s="53" t="s">
        <v>123</v>
      </c>
      <c r="AE47" s="53" t="s">
        <v>92</v>
      </c>
      <c r="AF47" s="53" t="s">
        <v>93</v>
      </c>
      <c r="AG47" s="53" t="s">
        <v>124</v>
      </c>
      <c r="AH47" s="53" t="s">
        <v>125</v>
      </c>
      <c r="AI47" s="53" t="s">
        <v>126</v>
      </c>
      <c r="AJ47" s="53" t="s">
        <v>127</v>
      </c>
      <c r="AK47" s="53" t="s">
        <v>128</v>
      </c>
      <c r="AL47" s="53" t="s">
        <v>129</v>
      </c>
      <c r="AM47" s="53" t="s">
        <v>130</v>
      </c>
      <c r="AN47" s="53" t="s">
        <v>147</v>
      </c>
      <c r="AO47" s="53" t="s">
        <v>94</v>
      </c>
      <c r="AP47" s="53" t="s">
        <v>131</v>
      </c>
      <c r="AQ47" s="53" t="s">
        <v>132</v>
      </c>
      <c r="AR47" s="53" t="s">
        <v>95</v>
      </c>
      <c r="AS47" s="53" t="s">
        <v>133</v>
      </c>
      <c r="AT47" s="53" t="s">
        <v>134</v>
      </c>
      <c r="AU47" s="53" t="s">
        <v>96</v>
      </c>
      <c r="AV47" s="53" t="s">
        <v>97</v>
      </c>
      <c r="AW47" s="53" t="s">
        <v>135</v>
      </c>
      <c r="AX47" s="53" t="s">
        <v>136</v>
      </c>
      <c r="AY47" s="53" t="s">
        <v>137</v>
      </c>
      <c r="AZ47" s="53" t="s">
        <v>98</v>
      </c>
      <c r="BA47" s="53" t="s">
        <v>99</v>
      </c>
      <c r="BB47" s="53" t="s">
        <v>138</v>
      </c>
      <c r="BC47" s="53" t="s">
        <v>139</v>
      </c>
      <c r="BD47" s="53" t="s">
        <v>140</v>
      </c>
      <c r="BE47" s="53" t="s">
        <v>141</v>
      </c>
      <c r="BF47" s="53" t="s">
        <v>142</v>
      </c>
      <c r="BG47" s="53" t="s">
        <v>143</v>
      </c>
      <c r="BH47" s="53" t="s">
        <v>144</v>
      </c>
      <c r="BI47" s="53" t="s">
        <v>251</v>
      </c>
      <c r="BJ47" s="53" t="s">
        <v>100</v>
      </c>
      <c r="BK47" s="53" t="s">
        <v>145</v>
      </c>
      <c r="BL47" s="53" t="s">
        <v>146</v>
      </c>
      <c r="BM47" s="53" t="s">
        <v>101</v>
      </c>
    </row>
    <row r="48" spans="2:65" x14ac:dyDescent="0.3">
      <c r="B48" s="76">
        <v>22</v>
      </c>
      <c r="C48" s="21" t="s">
        <v>284</v>
      </c>
      <c r="D48" s="53" t="s">
        <v>394</v>
      </c>
      <c r="E48" s="55">
        <v>-0.27210000000000001</v>
      </c>
      <c r="F48" s="54">
        <v>7.9000000000000008E-3</v>
      </c>
      <c r="G48" s="54">
        <v>5.3875000000000002</v>
      </c>
      <c r="H48" s="56">
        <v>218.65606153016401</v>
      </c>
      <c r="I48" s="1">
        <v>208.26547749710099</v>
      </c>
      <c r="J48" s="79">
        <v>229.56504274477501</v>
      </c>
      <c r="K48" s="54">
        <v>5.1154000000000002</v>
      </c>
      <c r="L48" s="56">
        <v>166.567394617551</v>
      </c>
      <c r="M48" s="1">
        <v>147.00544104421999</v>
      </c>
      <c r="N48" s="79">
        <v>188.732449306642</v>
      </c>
      <c r="O48" s="53">
        <v>0</v>
      </c>
      <c r="P48" s="53">
        <v>0</v>
      </c>
      <c r="Q48" s="53">
        <v>1</v>
      </c>
      <c r="R48" s="53">
        <v>0</v>
      </c>
      <c r="S48" s="53">
        <v>1</v>
      </c>
      <c r="T48" s="53">
        <v>-0.23822192052712701</v>
      </c>
      <c r="X48" s="53">
        <v>-0.23822192052712701</v>
      </c>
    </row>
    <row r="49" spans="2:28" x14ac:dyDescent="0.3">
      <c r="B49" s="76">
        <v>22</v>
      </c>
      <c r="D49" s="53" t="s">
        <v>395</v>
      </c>
      <c r="E49" s="55">
        <v>-0.37119999999999997</v>
      </c>
      <c r="F49" s="54" t="s">
        <v>51</v>
      </c>
      <c r="G49" s="54">
        <v>5.3875000000000002</v>
      </c>
      <c r="H49" s="56">
        <v>218.65606153016401</v>
      </c>
      <c r="I49" s="1">
        <v>208.26547749710099</v>
      </c>
      <c r="J49" s="79">
        <v>229.56504274477501</v>
      </c>
      <c r="K49" s="54">
        <v>5.0163000000000002</v>
      </c>
      <c r="L49" s="56">
        <v>150.85211710333101</v>
      </c>
      <c r="M49" s="1">
        <v>135.77897773340399</v>
      </c>
      <c r="N49" s="79">
        <v>167.59856064933899</v>
      </c>
      <c r="O49" s="53">
        <v>0</v>
      </c>
      <c r="P49" s="53">
        <v>0</v>
      </c>
      <c r="Q49" s="53">
        <v>1</v>
      </c>
      <c r="R49" s="53">
        <v>0</v>
      </c>
      <c r="S49" s="53">
        <v>1</v>
      </c>
      <c r="T49" s="53">
        <v>-0.31009405342956398</v>
      </c>
      <c r="Y49" s="53">
        <v>-0.31009405342956398</v>
      </c>
    </row>
    <row r="50" spans="2:28" x14ac:dyDescent="0.3">
      <c r="B50" s="76">
        <v>22</v>
      </c>
      <c r="D50" s="53" t="s">
        <v>396</v>
      </c>
      <c r="E50" s="55">
        <v>-0.15559999999999999</v>
      </c>
      <c r="F50" s="54" t="s">
        <v>51</v>
      </c>
      <c r="G50" s="54">
        <v>5.3875000000000002</v>
      </c>
      <c r="H50" s="56">
        <v>218.65606153016401</v>
      </c>
      <c r="I50" s="1">
        <v>208.26547749710099</v>
      </c>
      <c r="J50" s="79">
        <v>229.56504274477501</v>
      </c>
      <c r="K50" s="54">
        <v>5.2319000000000004</v>
      </c>
      <c r="L50" s="56">
        <v>187.14804722150399</v>
      </c>
      <c r="M50" s="1">
        <v>179.552132945995</v>
      </c>
      <c r="N50" s="79">
        <v>195.06530501287099</v>
      </c>
      <c r="O50" s="53">
        <v>0</v>
      </c>
      <c r="P50" s="53">
        <v>0</v>
      </c>
      <c r="Q50" s="53">
        <v>1</v>
      </c>
      <c r="R50" s="53">
        <v>0</v>
      </c>
      <c r="S50" s="53">
        <v>1</v>
      </c>
      <c r="T50" s="53">
        <v>-0.14409851749897101</v>
      </c>
      <c r="Z50" s="53">
        <v>-0.14409851749897101</v>
      </c>
    </row>
    <row r="51" spans="2:28" x14ac:dyDescent="0.3">
      <c r="B51" s="76">
        <v>22</v>
      </c>
      <c r="D51" s="53" t="s">
        <v>352</v>
      </c>
      <c r="E51" s="55">
        <v>-0.2621</v>
      </c>
      <c r="F51" s="54" t="s">
        <v>51</v>
      </c>
      <c r="G51" s="54">
        <v>5.3875000000000002</v>
      </c>
      <c r="H51" s="56">
        <v>218.65606153016401</v>
      </c>
      <c r="I51" s="1">
        <v>208.26547749710099</v>
      </c>
      <c r="J51" s="79">
        <v>229.56504274477501</v>
      </c>
      <c r="K51" s="54">
        <v>5.1253000000000002</v>
      </c>
      <c r="L51" s="56">
        <v>168.224601462934</v>
      </c>
      <c r="M51" s="1">
        <v>163.027744829505</v>
      </c>
      <c r="N51" s="79">
        <v>173.58711897142999</v>
      </c>
      <c r="O51" s="53">
        <v>0</v>
      </c>
      <c r="P51" s="53">
        <v>0</v>
      </c>
      <c r="Q51" s="53">
        <v>1</v>
      </c>
      <c r="R51" s="53">
        <v>0</v>
      </c>
      <c r="S51" s="53">
        <v>1</v>
      </c>
      <c r="T51" s="53">
        <v>-0.230642863107971</v>
      </c>
      <c r="AA51" s="53">
        <v>-0.230642863107971</v>
      </c>
    </row>
    <row r="52" spans="2:28" x14ac:dyDescent="0.3">
      <c r="B52" s="76">
        <v>22</v>
      </c>
      <c r="D52" s="53" t="s">
        <v>397</v>
      </c>
      <c r="E52" s="55">
        <v>-0.2203</v>
      </c>
      <c r="F52" s="54">
        <v>3.1899999999999998E-2</v>
      </c>
      <c r="G52" s="54">
        <v>5.3875000000000002</v>
      </c>
      <c r="H52" s="56">
        <v>218.65606153016401</v>
      </c>
      <c r="I52" s="1">
        <v>208.26547749710099</v>
      </c>
      <c r="J52" s="79">
        <v>229.56504274477501</v>
      </c>
      <c r="K52" s="54">
        <v>5.1670999999999996</v>
      </c>
      <c r="L52" s="56">
        <v>175.40542346270701</v>
      </c>
      <c r="M52" s="1">
        <v>157.40618027755801</v>
      </c>
      <c r="N52" s="79">
        <v>195.46286255011799</v>
      </c>
      <c r="O52" s="53">
        <v>0</v>
      </c>
      <c r="P52" s="53">
        <v>0</v>
      </c>
      <c r="Q52" s="53">
        <v>1</v>
      </c>
      <c r="R52" s="53">
        <v>0</v>
      </c>
      <c r="S52" s="53">
        <v>1</v>
      </c>
      <c r="T52" s="53">
        <v>-0.19780214536376201</v>
      </c>
      <c r="AB52" s="53">
        <v>-0.19780214536376201</v>
      </c>
    </row>
    <row r="53" spans="2:28" x14ac:dyDescent="0.3">
      <c r="B53" s="76">
        <v>22</v>
      </c>
      <c r="D53" s="53" t="s">
        <v>398</v>
      </c>
      <c r="E53" s="55">
        <v>-0.29620000000000002</v>
      </c>
      <c r="F53" s="54">
        <v>2E-3</v>
      </c>
      <c r="G53" s="54">
        <v>5.3498000000000001</v>
      </c>
      <c r="H53" s="56">
        <v>210.56618041898599</v>
      </c>
      <c r="I53" s="1">
        <v>200.56789141908399</v>
      </c>
      <c r="J53" s="79">
        <v>221.06288310922699</v>
      </c>
      <c r="K53" s="54">
        <v>5.0536000000000003</v>
      </c>
      <c r="L53" s="56">
        <v>156.585157598439</v>
      </c>
      <c r="M53" s="1">
        <v>137.97630948201899</v>
      </c>
      <c r="N53" s="79">
        <v>177.703778802138</v>
      </c>
      <c r="O53" s="53">
        <v>0</v>
      </c>
      <c r="P53" s="53">
        <v>0</v>
      </c>
      <c r="Q53" s="53">
        <v>1</v>
      </c>
      <c r="R53" s="53">
        <v>0</v>
      </c>
      <c r="S53" s="53">
        <v>1</v>
      </c>
      <c r="T53" s="53">
        <v>-0.25636131459066702</v>
      </c>
      <c r="X53" s="53">
        <v>-0.25636131459066702</v>
      </c>
    </row>
    <row r="54" spans="2:28" x14ac:dyDescent="0.3">
      <c r="B54" s="76">
        <v>22</v>
      </c>
      <c r="D54" s="53" t="s">
        <v>399</v>
      </c>
      <c r="E54" s="55">
        <v>-0.39850000000000002</v>
      </c>
      <c r="F54" s="54" t="s">
        <v>51</v>
      </c>
      <c r="G54" s="54">
        <v>5.3498000000000001</v>
      </c>
      <c r="H54" s="56">
        <v>210.56618041898599</v>
      </c>
      <c r="I54" s="1">
        <v>200.56789141908399</v>
      </c>
      <c r="J54" s="79">
        <v>221.06288310922699</v>
      </c>
      <c r="K54" s="54">
        <v>4.9512</v>
      </c>
      <c r="L54" s="56">
        <v>141.34447556482701</v>
      </c>
      <c r="M54" s="1">
        <v>127.221339474543</v>
      </c>
      <c r="N54" s="79">
        <v>157.03545376279999</v>
      </c>
      <c r="O54" s="53">
        <v>0</v>
      </c>
      <c r="P54" s="53">
        <v>0</v>
      </c>
      <c r="Q54" s="53">
        <v>1</v>
      </c>
      <c r="R54" s="53">
        <v>0</v>
      </c>
      <c r="S54" s="53">
        <v>1</v>
      </c>
      <c r="T54" s="53">
        <v>-0.32874084867959902</v>
      </c>
      <c r="Y54" s="53">
        <v>-0.32874084867959902</v>
      </c>
    </row>
    <row r="55" spans="2:28" x14ac:dyDescent="0.3">
      <c r="B55" s="76">
        <v>22</v>
      </c>
      <c r="D55" s="53" t="s">
        <v>400</v>
      </c>
      <c r="E55" s="55">
        <v>-0.1242</v>
      </c>
      <c r="F55" s="54">
        <v>3.3E-3</v>
      </c>
      <c r="G55" s="54">
        <v>5.3498000000000001</v>
      </c>
      <c r="H55" s="56">
        <v>210.56618041898599</v>
      </c>
      <c r="I55" s="1">
        <v>200.56789141908399</v>
      </c>
      <c r="J55" s="79">
        <v>221.06288310922699</v>
      </c>
      <c r="K55" s="54">
        <v>5.2256</v>
      </c>
      <c r="L55" s="56">
        <v>185.97272068997199</v>
      </c>
      <c r="M55" s="1">
        <v>178.41751614582199</v>
      </c>
      <c r="N55" s="79">
        <v>193.847855232797</v>
      </c>
      <c r="O55" s="53">
        <v>0</v>
      </c>
      <c r="P55" s="53">
        <v>0</v>
      </c>
      <c r="Q55" s="53">
        <v>1</v>
      </c>
      <c r="R55" s="53">
        <v>0</v>
      </c>
      <c r="S55" s="53">
        <v>1</v>
      </c>
      <c r="T55" s="53">
        <v>-0.11679681741900701</v>
      </c>
      <c r="Z55" s="53">
        <v>-0.11679681741900701</v>
      </c>
    </row>
    <row r="56" spans="2:28" x14ac:dyDescent="0.3">
      <c r="B56" s="76">
        <v>22</v>
      </c>
      <c r="D56" s="53" t="s">
        <v>353</v>
      </c>
      <c r="E56" s="55">
        <v>-0.2185</v>
      </c>
      <c r="F56" s="54" t="s">
        <v>51</v>
      </c>
      <c r="G56" s="54">
        <v>5.3498000000000001</v>
      </c>
      <c r="H56" s="56">
        <v>210.56618041898599</v>
      </c>
      <c r="I56" s="1">
        <v>200.56789141908399</v>
      </c>
      <c r="J56" s="79">
        <v>221.06288310922699</v>
      </c>
      <c r="K56" s="54">
        <v>5.1313000000000004</v>
      </c>
      <c r="L56" s="56">
        <v>169.236983179719</v>
      </c>
      <c r="M56" s="1">
        <v>164.04100056111801</v>
      </c>
      <c r="N56" s="79">
        <v>174.597548038616</v>
      </c>
      <c r="O56" s="53">
        <v>0</v>
      </c>
      <c r="P56" s="53">
        <v>0</v>
      </c>
      <c r="Q56" s="53">
        <v>1</v>
      </c>
      <c r="R56" s="53">
        <v>0</v>
      </c>
      <c r="S56" s="53">
        <v>1</v>
      </c>
      <c r="T56" s="53">
        <v>-0.196276520555344</v>
      </c>
      <c r="AA56" s="53">
        <v>-0.196276520555344</v>
      </c>
    </row>
    <row r="57" spans="2:28" x14ac:dyDescent="0.3">
      <c r="B57" s="76">
        <v>22</v>
      </c>
      <c r="D57" s="53" t="s">
        <v>401</v>
      </c>
      <c r="E57" s="55">
        <v>-0.34920000000000001</v>
      </c>
      <c r="F57" s="54" t="s">
        <v>51</v>
      </c>
      <c r="G57" s="54">
        <v>5.3601000000000001</v>
      </c>
      <c r="H57" s="56">
        <v>212.746220007852</v>
      </c>
      <c r="I57" s="1">
        <v>202.59278922668901</v>
      </c>
      <c r="J57" s="79">
        <v>223.40851468797899</v>
      </c>
      <c r="K57" s="54">
        <v>5.0109000000000004</v>
      </c>
      <c r="L57" s="56">
        <v>150.039711141217</v>
      </c>
      <c r="M57" s="1">
        <v>132.20873508396701</v>
      </c>
      <c r="N57" s="79">
        <v>170.27554877551901</v>
      </c>
      <c r="O57" s="53">
        <v>0</v>
      </c>
      <c r="P57" s="53">
        <v>0</v>
      </c>
      <c r="Q57" s="53">
        <v>1</v>
      </c>
      <c r="R57" s="53">
        <v>0</v>
      </c>
      <c r="S57" s="53">
        <v>1</v>
      </c>
      <c r="T57" s="53">
        <v>-0.294747934249177</v>
      </c>
      <c r="X57" s="53">
        <v>-0.294747934249177</v>
      </c>
    </row>
    <row r="58" spans="2:28" x14ac:dyDescent="0.3">
      <c r="B58" s="76">
        <v>22</v>
      </c>
      <c r="D58" s="53" t="s">
        <v>402</v>
      </c>
      <c r="E58" s="55">
        <v>-0.45100000000000001</v>
      </c>
      <c r="F58" s="54" t="s">
        <v>51</v>
      </c>
      <c r="G58" s="54">
        <v>5.3601000000000001</v>
      </c>
      <c r="H58" s="56">
        <v>212.746220007852</v>
      </c>
      <c r="I58" s="1">
        <v>202.59278922668901</v>
      </c>
      <c r="J58" s="79">
        <v>223.40851468797899</v>
      </c>
      <c r="K58" s="54">
        <v>4.9090999999999996</v>
      </c>
      <c r="L58" s="56">
        <v>135.51739385298399</v>
      </c>
      <c r="M58" s="1">
        <v>121.976499606229</v>
      </c>
      <c r="N58" s="79">
        <v>150.561494189385</v>
      </c>
      <c r="O58" s="53">
        <v>0</v>
      </c>
      <c r="P58" s="53">
        <v>0</v>
      </c>
      <c r="Q58" s="53">
        <v>1</v>
      </c>
      <c r="R58" s="53">
        <v>0</v>
      </c>
      <c r="S58" s="53">
        <v>1</v>
      </c>
      <c r="T58" s="53">
        <v>-0.36300915782201798</v>
      </c>
      <c r="Y58" s="53">
        <v>-0.36300915782201798</v>
      </c>
    </row>
    <row r="59" spans="2:28" x14ac:dyDescent="0.3">
      <c r="B59" s="76">
        <v>22</v>
      </c>
      <c r="D59" s="53" t="s">
        <v>403</v>
      </c>
      <c r="E59" s="55">
        <v>-0.17710000000000001</v>
      </c>
      <c r="F59" s="54" t="s">
        <v>51</v>
      </c>
      <c r="G59" s="54">
        <v>5.3601000000000001</v>
      </c>
      <c r="H59" s="56">
        <v>212.746220007852</v>
      </c>
      <c r="I59" s="1">
        <v>202.59278922668901</v>
      </c>
      <c r="J59" s="79">
        <v>223.40851468797899</v>
      </c>
      <c r="K59" s="54">
        <v>5.1829999999999998</v>
      </c>
      <c r="L59" s="56">
        <v>178.21665979916699</v>
      </c>
      <c r="M59" s="1">
        <v>170.96984569707701</v>
      </c>
      <c r="N59" s="79">
        <v>185.77064101845201</v>
      </c>
      <c r="O59" s="53">
        <v>0</v>
      </c>
      <c r="P59" s="53">
        <v>0</v>
      </c>
      <c r="Q59" s="53">
        <v>1</v>
      </c>
      <c r="R59" s="53">
        <v>0</v>
      </c>
      <c r="S59" s="53">
        <v>1</v>
      </c>
      <c r="T59" s="53">
        <v>-0.16230398926669901</v>
      </c>
      <c r="Z59" s="53">
        <v>-0.16230398926669901</v>
      </c>
    </row>
    <row r="60" spans="2:28" x14ac:dyDescent="0.3">
      <c r="B60" s="76">
        <v>22</v>
      </c>
      <c r="D60" s="53" t="s">
        <v>354</v>
      </c>
      <c r="E60" s="55">
        <v>-0.26850000000000002</v>
      </c>
      <c r="F60" s="54" t="s">
        <v>51</v>
      </c>
      <c r="G60" s="54">
        <v>5.3601000000000001</v>
      </c>
      <c r="H60" s="56">
        <v>212.746220007852</v>
      </c>
      <c r="I60" s="1">
        <v>202.59278922668901</v>
      </c>
      <c r="J60" s="79">
        <v>223.40851468797899</v>
      </c>
      <c r="K60" s="54">
        <v>5.0915999999999997</v>
      </c>
      <c r="L60" s="56">
        <v>162.649893802701</v>
      </c>
      <c r="M60" s="1">
        <v>157.65615067848799</v>
      </c>
      <c r="N60" s="79">
        <v>167.80181325104201</v>
      </c>
      <c r="O60" s="53">
        <v>0</v>
      </c>
      <c r="P60" s="53">
        <v>0</v>
      </c>
      <c r="Q60" s="53">
        <v>1</v>
      </c>
      <c r="R60" s="53">
        <v>0</v>
      </c>
      <c r="S60" s="53">
        <v>1</v>
      </c>
      <c r="T60" s="53">
        <v>-0.235474577190149</v>
      </c>
      <c r="AA60" s="53">
        <v>-0.235474577190149</v>
      </c>
    </row>
    <row r="61" spans="2:28" x14ac:dyDescent="0.3">
      <c r="B61" s="76">
        <v>22</v>
      </c>
      <c r="D61" s="53" t="s">
        <v>404</v>
      </c>
      <c r="E61" s="55">
        <v>-0.22359999999999999</v>
      </c>
      <c r="F61" s="54">
        <v>2.3900000000000001E-2</v>
      </c>
      <c r="G61" s="54">
        <v>5.3601000000000001</v>
      </c>
      <c r="H61" s="56">
        <v>212.746220007852</v>
      </c>
      <c r="I61" s="1">
        <v>202.59278922668901</v>
      </c>
      <c r="J61" s="79">
        <v>223.40851468797899</v>
      </c>
      <c r="K61" s="54">
        <v>5.1364999999999998</v>
      </c>
      <c r="L61" s="56">
        <v>170.11930754743901</v>
      </c>
      <c r="M61" s="1">
        <v>152.75528553904701</v>
      </c>
      <c r="N61" s="79">
        <v>189.45713530169601</v>
      </c>
      <c r="O61" s="53">
        <v>0</v>
      </c>
      <c r="P61" s="53">
        <v>0</v>
      </c>
      <c r="Q61" s="53">
        <v>1</v>
      </c>
      <c r="R61" s="53">
        <v>0</v>
      </c>
      <c r="S61" s="53">
        <v>1</v>
      </c>
      <c r="T61" s="53">
        <v>-0.20036507562315001</v>
      </c>
      <c r="AB61" s="53">
        <v>-0.20036507562315001</v>
      </c>
    </row>
    <row r="62" spans="2:28" x14ac:dyDescent="0.3">
      <c r="B62" s="76">
        <v>22</v>
      </c>
      <c r="D62" s="53" t="s">
        <v>405</v>
      </c>
      <c r="E62" s="55">
        <v>-0.18490000000000001</v>
      </c>
      <c r="F62" s="54">
        <v>3.1E-2</v>
      </c>
      <c r="G62" s="54">
        <v>5.4126000000000003</v>
      </c>
      <c r="H62" s="56">
        <v>224.213786338799</v>
      </c>
      <c r="I62" s="1">
        <v>213.513059624644</v>
      </c>
      <c r="J62" s="79">
        <v>235.45080601982201</v>
      </c>
      <c r="K62" s="54">
        <v>5.2276999999999996</v>
      </c>
      <c r="L62" s="56">
        <v>186.36367376046999</v>
      </c>
      <c r="M62" s="1">
        <v>172.25342610487101</v>
      </c>
      <c r="N62" s="79">
        <v>201.629771220653</v>
      </c>
      <c r="O62" s="53">
        <v>0</v>
      </c>
      <c r="P62" s="53">
        <v>0</v>
      </c>
      <c r="Q62" s="53">
        <v>1</v>
      </c>
      <c r="R62" s="53">
        <v>0</v>
      </c>
      <c r="S62" s="53">
        <v>1</v>
      </c>
      <c r="T62" s="53">
        <v>-0.16881260156382999</v>
      </c>
      <c r="W62" s="53">
        <v>-0.16881260156382999</v>
      </c>
    </row>
    <row r="63" spans="2:28" x14ac:dyDescent="0.3">
      <c r="B63" s="76">
        <v>22</v>
      </c>
      <c r="D63" s="53" t="s">
        <v>406</v>
      </c>
      <c r="E63" s="55">
        <v>-0.32419999999999999</v>
      </c>
      <c r="F63" s="54">
        <v>2.9999999999999997E-4</v>
      </c>
      <c r="G63" s="54">
        <v>5.4126000000000003</v>
      </c>
      <c r="H63" s="56">
        <v>224.213786338799</v>
      </c>
      <c r="I63" s="1">
        <v>213.513059624644</v>
      </c>
      <c r="J63" s="79">
        <v>235.45080601982201</v>
      </c>
      <c r="K63" s="54">
        <v>5.0884999999999998</v>
      </c>
      <c r="L63" s="56">
        <v>162.146459857694</v>
      </c>
      <c r="M63" s="1">
        <v>142.876697062902</v>
      </c>
      <c r="N63" s="79">
        <v>184.015133222234</v>
      </c>
      <c r="O63" s="53">
        <v>0</v>
      </c>
      <c r="P63" s="53">
        <v>0</v>
      </c>
      <c r="Q63" s="53">
        <v>1</v>
      </c>
      <c r="R63" s="53">
        <v>0</v>
      </c>
      <c r="S63" s="53">
        <v>1</v>
      </c>
      <c r="T63" s="53">
        <v>-0.276822079028265</v>
      </c>
      <c r="X63" s="53">
        <v>-0.276822079028265</v>
      </c>
    </row>
    <row r="64" spans="2:28" x14ac:dyDescent="0.3">
      <c r="B64" s="76">
        <v>22</v>
      </c>
      <c r="D64" s="53" t="s">
        <v>407</v>
      </c>
      <c r="E64" s="55">
        <v>-0.24740000000000001</v>
      </c>
      <c r="F64" s="54">
        <v>2E-3</v>
      </c>
      <c r="G64" s="54">
        <v>5.4126000000000003</v>
      </c>
      <c r="H64" s="56">
        <v>224.213786338799</v>
      </c>
      <c r="I64" s="1">
        <v>213.513059624644</v>
      </c>
      <c r="J64" s="79">
        <v>235.45080601982201</v>
      </c>
      <c r="K64" s="54">
        <v>5.1651999999999996</v>
      </c>
      <c r="L64" s="56">
        <v>175.07246956449401</v>
      </c>
      <c r="M64" s="1">
        <v>157.579233246337</v>
      </c>
      <c r="N64" s="79">
        <v>194.507670636374</v>
      </c>
      <c r="O64" s="53">
        <v>0</v>
      </c>
      <c r="P64" s="53">
        <v>0</v>
      </c>
      <c r="Q64" s="53">
        <v>1</v>
      </c>
      <c r="R64" s="53">
        <v>0</v>
      </c>
      <c r="S64" s="53">
        <v>1</v>
      </c>
      <c r="T64" s="53">
        <v>-0.219171700263113</v>
      </c>
      <c r="Y64" s="53">
        <v>-0.219171700263113</v>
      </c>
    </row>
    <row r="65" spans="2:59" x14ac:dyDescent="0.3">
      <c r="B65" s="76">
        <v>22</v>
      </c>
      <c r="D65" s="53" t="s">
        <v>408</v>
      </c>
      <c r="E65" s="55">
        <v>-0.1313</v>
      </c>
      <c r="F65" s="54">
        <v>1.1000000000000001E-3</v>
      </c>
      <c r="G65" s="54">
        <v>5.4126000000000003</v>
      </c>
      <c r="H65" s="56">
        <v>224.213786338799</v>
      </c>
      <c r="I65" s="1">
        <v>213.513059624644</v>
      </c>
      <c r="J65" s="79">
        <v>235.45080601982201</v>
      </c>
      <c r="K65" s="54">
        <v>5.2812999999999999</v>
      </c>
      <c r="L65" s="56">
        <v>196.625322194228</v>
      </c>
      <c r="M65" s="1">
        <v>188.63735211869599</v>
      </c>
      <c r="N65" s="79">
        <v>204.95154800337201</v>
      </c>
      <c r="O65" s="53">
        <v>0</v>
      </c>
      <c r="P65" s="53">
        <v>0</v>
      </c>
      <c r="Q65" s="53">
        <v>1</v>
      </c>
      <c r="R65" s="53">
        <v>0</v>
      </c>
      <c r="S65" s="53">
        <v>1</v>
      </c>
      <c r="T65" s="53">
        <v>-0.123045351470422</v>
      </c>
      <c r="Z65" s="53">
        <v>-0.123045351470422</v>
      </c>
    </row>
    <row r="66" spans="2:59" x14ac:dyDescent="0.3">
      <c r="B66" s="76">
        <v>22</v>
      </c>
      <c r="D66" s="53" t="s">
        <v>355</v>
      </c>
      <c r="E66" s="55">
        <v>-0.26700000000000002</v>
      </c>
      <c r="F66" s="54" t="s">
        <v>51</v>
      </c>
      <c r="G66" s="54">
        <v>5.4126000000000003</v>
      </c>
      <c r="H66" s="56">
        <v>224.213786338799</v>
      </c>
      <c r="I66" s="1">
        <v>213.513059624644</v>
      </c>
      <c r="J66" s="79">
        <v>235.45080601982201</v>
      </c>
      <c r="K66" s="54">
        <v>5.1456</v>
      </c>
      <c r="L66" s="56">
        <v>171.67445845091001</v>
      </c>
      <c r="M66" s="1">
        <v>166.40690101948201</v>
      </c>
      <c r="N66" s="79">
        <v>177.108758734486</v>
      </c>
      <c r="O66" s="53">
        <v>0</v>
      </c>
      <c r="P66" s="53">
        <v>0</v>
      </c>
      <c r="Q66" s="53">
        <v>1</v>
      </c>
      <c r="R66" s="53">
        <v>0</v>
      </c>
      <c r="S66" s="53">
        <v>1</v>
      </c>
      <c r="T66" s="53">
        <v>-0.234326928534626</v>
      </c>
      <c r="AA66" s="53">
        <v>-0.234326928534626</v>
      </c>
    </row>
    <row r="67" spans="2:59" x14ac:dyDescent="0.3">
      <c r="B67" s="76">
        <v>22</v>
      </c>
      <c r="D67" s="53" t="s">
        <v>409</v>
      </c>
      <c r="E67" s="55">
        <v>-0.24510000000000001</v>
      </c>
      <c r="F67" s="54">
        <v>5.0000000000000001E-3</v>
      </c>
      <c r="G67" s="54">
        <v>5.4126000000000003</v>
      </c>
      <c r="H67" s="56">
        <v>224.213786338799</v>
      </c>
      <c r="I67" s="1">
        <v>213.513059624644</v>
      </c>
      <c r="J67" s="79">
        <v>235.45080601982201</v>
      </c>
      <c r="K67" s="54">
        <v>5.1675000000000004</v>
      </c>
      <c r="L67" s="56">
        <v>175.47559966639699</v>
      </c>
      <c r="M67" s="1">
        <v>157.56486267557301</v>
      </c>
      <c r="N67" s="79">
        <v>195.422288671567</v>
      </c>
      <c r="O67" s="53">
        <v>0</v>
      </c>
      <c r="P67" s="53">
        <v>0</v>
      </c>
      <c r="Q67" s="53">
        <v>1</v>
      </c>
      <c r="R67" s="53">
        <v>0</v>
      </c>
      <c r="S67" s="53">
        <v>1</v>
      </c>
      <c r="T67" s="53">
        <v>-0.217373728298564</v>
      </c>
      <c r="AB67" s="53">
        <v>-0.217373728298564</v>
      </c>
    </row>
    <row r="68" spans="2:59" x14ac:dyDescent="0.3">
      <c r="B68" s="76">
        <v>22</v>
      </c>
      <c r="D68" s="53" t="s">
        <v>410</v>
      </c>
      <c r="E68" s="55">
        <v>-0.2092</v>
      </c>
      <c r="F68" s="54">
        <v>3.8E-3</v>
      </c>
      <c r="G68" s="54">
        <v>5.4753999999999996</v>
      </c>
      <c r="H68" s="56">
        <v>238.74594621201501</v>
      </c>
      <c r="I68" s="1">
        <v>227.36948921567699</v>
      </c>
      <c r="J68" s="79">
        <v>250.69162546519999</v>
      </c>
      <c r="K68" s="54">
        <v>5.2662000000000004</v>
      </c>
      <c r="L68" s="56">
        <v>193.67858369503799</v>
      </c>
      <c r="M68" s="1">
        <v>179.01449854164599</v>
      </c>
      <c r="N68" s="79">
        <v>209.54388659971801</v>
      </c>
      <c r="O68" s="53">
        <v>1</v>
      </c>
      <c r="P68" s="53">
        <v>0</v>
      </c>
      <c r="Q68" s="53">
        <v>1</v>
      </c>
      <c r="R68" s="53">
        <v>0</v>
      </c>
      <c r="S68" s="53">
        <v>1</v>
      </c>
      <c r="T68" s="53">
        <v>-0.188767027176894</v>
      </c>
      <c r="W68" s="53">
        <v>-0.188767027176894</v>
      </c>
    </row>
    <row r="69" spans="2:59" x14ac:dyDescent="0.3">
      <c r="B69" s="76">
        <v>22</v>
      </c>
      <c r="D69" s="53" t="s">
        <v>411</v>
      </c>
      <c r="E69" s="55">
        <v>-0.34439999999999998</v>
      </c>
      <c r="F69" s="54" t="s">
        <v>51</v>
      </c>
      <c r="G69" s="54">
        <v>5.4753999999999996</v>
      </c>
      <c r="H69" s="56">
        <v>238.74594621201501</v>
      </c>
      <c r="I69" s="1">
        <v>227.36948921567699</v>
      </c>
      <c r="J69" s="79">
        <v>250.69162546519999</v>
      </c>
      <c r="K69" s="54">
        <v>5.1310000000000002</v>
      </c>
      <c r="L69" s="56">
        <v>169.18621969966799</v>
      </c>
      <c r="M69" s="1">
        <v>152.28113730525001</v>
      </c>
      <c r="N69" s="79">
        <v>187.96797451602299</v>
      </c>
      <c r="O69" s="53">
        <v>1</v>
      </c>
      <c r="P69" s="53">
        <v>0</v>
      </c>
      <c r="Q69" s="53">
        <v>1</v>
      </c>
      <c r="R69" s="53">
        <v>0</v>
      </c>
      <c r="S69" s="53">
        <v>1</v>
      </c>
      <c r="T69" s="53">
        <v>-0.29135458681495602</v>
      </c>
      <c r="Y69" s="53">
        <v>-0.29135458681495602</v>
      </c>
    </row>
    <row r="70" spans="2:59" x14ac:dyDescent="0.3">
      <c r="B70" s="76">
        <v>22</v>
      </c>
      <c r="D70" s="53" t="s">
        <v>412</v>
      </c>
      <c r="E70" s="55">
        <v>-0.115</v>
      </c>
      <c r="F70" s="54">
        <v>1.35E-2</v>
      </c>
      <c r="G70" s="54">
        <v>5.4753999999999996</v>
      </c>
      <c r="H70" s="56">
        <v>238.74594621201501</v>
      </c>
      <c r="I70" s="1">
        <v>227.36948921567699</v>
      </c>
      <c r="J70" s="79">
        <v>250.69162546519999</v>
      </c>
      <c r="K70" s="54">
        <v>5.3604000000000003</v>
      </c>
      <c r="L70" s="56">
        <v>212.81005344839201</v>
      </c>
      <c r="M70" s="1">
        <v>204.17657843313799</v>
      </c>
      <c r="N70" s="79">
        <v>221.808589389883</v>
      </c>
      <c r="O70" s="53">
        <v>1</v>
      </c>
      <c r="P70" s="53">
        <v>0</v>
      </c>
      <c r="Q70" s="53">
        <v>1</v>
      </c>
      <c r="R70" s="53">
        <v>0</v>
      </c>
      <c r="S70" s="53">
        <v>1</v>
      </c>
      <c r="T70" s="53">
        <v>-0.108633856093168</v>
      </c>
      <c r="Z70" s="53">
        <v>-0.108633856093168</v>
      </c>
    </row>
    <row r="71" spans="2:59" x14ac:dyDescent="0.3">
      <c r="B71" s="76">
        <v>22</v>
      </c>
      <c r="D71" s="53" t="s">
        <v>356</v>
      </c>
      <c r="E71" s="55">
        <v>-0.30769999999999997</v>
      </c>
      <c r="F71" s="54" t="s">
        <v>51</v>
      </c>
      <c r="G71" s="54">
        <v>5.4753999999999996</v>
      </c>
      <c r="H71" s="56">
        <v>238.74594621201501</v>
      </c>
      <c r="I71" s="1">
        <v>227.36948921567699</v>
      </c>
      <c r="J71" s="79">
        <v>250.69162546519999</v>
      </c>
      <c r="K71" s="54">
        <v>5.1677</v>
      </c>
      <c r="L71" s="56">
        <v>175.51069829607599</v>
      </c>
      <c r="M71" s="1">
        <v>170.12876644389399</v>
      </c>
      <c r="N71" s="79">
        <v>181.06288466233599</v>
      </c>
      <c r="O71" s="53">
        <v>1</v>
      </c>
      <c r="P71" s="53">
        <v>0</v>
      </c>
      <c r="Q71" s="53">
        <v>1</v>
      </c>
      <c r="R71" s="53">
        <v>0</v>
      </c>
      <c r="S71" s="53">
        <v>1</v>
      </c>
      <c r="T71" s="53">
        <v>-0.26486417432103199</v>
      </c>
      <c r="AA71" s="53">
        <v>-0.26486417432103199</v>
      </c>
    </row>
    <row r="72" spans="2:59" x14ac:dyDescent="0.3">
      <c r="B72" s="76">
        <v>22</v>
      </c>
      <c r="D72" s="53" t="s">
        <v>413</v>
      </c>
      <c r="E72" s="55">
        <v>-0.24660000000000001</v>
      </c>
      <c r="F72" s="54">
        <v>4.4000000000000003E-3</v>
      </c>
      <c r="G72" s="54">
        <v>5.4753999999999996</v>
      </c>
      <c r="H72" s="56">
        <v>238.74594621201501</v>
      </c>
      <c r="I72" s="1">
        <v>227.36948921567699</v>
      </c>
      <c r="J72" s="79">
        <v>250.69162546519999</v>
      </c>
      <c r="K72" s="54">
        <v>5.2287999999999997</v>
      </c>
      <c r="L72" s="56">
        <v>186.56878659298201</v>
      </c>
      <c r="M72" s="1">
        <v>167.525771645509</v>
      </c>
      <c r="N72" s="79">
        <v>207.77646202658701</v>
      </c>
      <c r="O72" s="53">
        <v>1</v>
      </c>
      <c r="P72" s="53">
        <v>0</v>
      </c>
      <c r="Q72" s="53">
        <v>1</v>
      </c>
      <c r="R72" s="53">
        <v>0</v>
      </c>
      <c r="S72" s="53">
        <v>1</v>
      </c>
      <c r="T72" s="53">
        <v>-0.218546787691622</v>
      </c>
      <c r="AB72" s="53">
        <v>-0.218546787691622</v>
      </c>
    </row>
    <row r="73" spans="2:59" x14ac:dyDescent="0.3">
      <c r="B73" s="76">
        <v>22</v>
      </c>
      <c r="D73" s="53" t="s">
        <v>414</v>
      </c>
      <c r="E73" s="55">
        <v>-0.29709999999999998</v>
      </c>
      <c r="F73" s="54">
        <v>5.4999999999999997E-3</v>
      </c>
      <c r="G73" s="54">
        <v>5.2483000000000004</v>
      </c>
      <c r="H73" s="56">
        <v>190.24258101453299</v>
      </c>
      <c r="I73" s="1">
        <v>175.883457076274</v>
      </c>
      <c r="J73" s="79">
        <v>205.77398370885899</v>
      </c>
      <c r="K73" s="54">
        <v>4.9512</v>
      </c>
      <c r="L73" s="56">
        <v>141.34447556482701</v>
      </c>
      <c r="M73" s="1">
        <v>127.221339474543</v>
      </c>
      <c r="N73" s="79">
        <v>157.03545376279999</v>
      </c>
      <c r="O73" s="53">
        <v>0</v>
      </c>
      <c r="P73" s="53">
        <v>0</v>
      </c>
      <c r="Q73" s="53">
        <v>1</v>
      </c>
      <c r="R73" s="53">
        <v>0</v>
      </c>
      <c r="S73" s="53">
        <v>1</v>
      </c>
      <c r="T73" s="53">
        <v>-0.2570302883242</v>
      </c>
      <c r="AD73" s="53">
        <v>-0.2570302883242</v>
      </c>
    </row>
    <row r="74" spans="2:59" x14ac:dyDescent="0.3">
      <c r="B74" s="76">
        <v>22</v>
      </c>
      <c r="D74" s="53" t="s">
        <v>415</v>
      </c>
      <c r="E74" s="55">
        <v>-0.29339999999999999</v>
      </c>
      <c r="F74" s="54">
        <v>7.0000000000000001E-3</v>
      </c>
      <c r="G74" s="54">
        <v>5.2024999999999997</v>
      </c>
      <c r="H74" s="56">
        <v>181.72598942795301</v>
      </c>
      <c r="I74" s="1">
        <v>168.009680539149</v>
      </c>
      <c r="J74" s="79">
        <v>196.56209765765999</v>
      </c>
      <c r="K74" s="54">
        <v>4.9090999999999996</v>
      </c>
      <c r="L74" s="56">
        <v>135.51739385298399</v>
      </c>
      <c r="M74" s="1">
        <v>121.976499606229</v>
      </c>
      <c r="N74" s="79">
        <v>150.561494189385</v>
      </c>
      <c r="O74" s="53">
        <v>0</v>
      </c>
      <c r="P74" s="53">
        <v>0</v>
      </c>
      <c r="Q74" s="53">
        <v>1</v>
      </c>
      <c r="R74" s="53">
        <v>0</v>
      </c>
      <c r="S74" s="53">
        <v>1</v>
      </c>
      <c r="T74" s="53">
        <v>-0.25427620848524302</v>
      </c>
      <c r="AD74" s="53">
        <v>-0.25427620848524302</v>
      </c>
    </row>
    <row r="75" spans="2:59" x14ac:dyDescent="0.3">
      <c r="B75" s="76">
        <v>22</v>
      </c>
      <c r="D75" s="53" t="s">
        <v>416</v>
      </c>
      <c r="E75" s="55">
        <v>-0.30220000000000002</v>
      </c>
      <c r="F75" s="54">
        <v>4.4499999999999998E-2</v>
      </c>
      <c r="G75" s="54">
        <v>5.4333</v>
      </c>
      <c r="H75" s="56">
        <v>228.90338157417301</v>
      </c>
      <c r="I75" s="1">
        <v>201.427517090355</v>
      </c>
      <c r="J75" s="79">
        <v>260.12711099738902</v>
      </c>
      <c r="K75" s="54">
        <v>5.1310000000000002</v>
      </c>
      <c r="L75" s="56">
        <v>169.18621969966799</v>
      </c>
      <c r="M75" s="1">
        <v>152.28113730525001</v>
      </c>
      <c r="N75" s="79">
        <v>187.96797451602299</v>
      </c>
      <c r="O75" s="53">
        <v>1</v>
      </c>
      <c r="P75" s="53">
        <v>0</v>
      </c>
      <c r="Q75" s="53">
        <v>1</v>
      </c>
      <c r="R75" s="53">
        <v>0</v>
      </c>
      <c r="S75" s="53">
        <v>1</v>
      </c>
      <c r="T75" s="53">
        <v>-0.26088370326304899</v>
      </c>
      <c r="AH75" s="53">
        <v>-0.26088370326304899</v>
      </c>
    </row>
    <row r="76" spans="2:59" x14ac:dyDescent="0.3">
      <c r="B76" s="76">
        <v>22</v>
      </c>
      <c r="D76" s="53" t="s">
        <v>417</v>
      </c>
      <c r="E76" s="55">
        <v>-0.2656</v>
      </c>
      <c r="F76" s="54">
        <v>8.9999999999999993E-3</v>
      </c>
      <c r="G76" s="54">
        <v>5.4333</v>
      </c>
      <c r="H76" s="56">
        <v>228.90338157417301</v>
      </c>
      <c r="I76" s="1">
        <v>201.427517090355</v>
      </c>
      <c r="J76" s="79">
        <v>260.12711099738902</v>
      </c>
      <c r="K76" s="54">
        <v>5.1677</v>
      </c>
      <c r="L76" s="56">
        <v>175.51069829607599</v>
      </c>
      <c r="M76" s="1">
        <v>170.12876644389399</v>
      </c>
      <c r="N76" s="79">
        <v>181.06288466233599</v>
      </c>
      <c r="O76" s="53">
        <v>1</v>
      </c>
      <c r="P76" s="53">
        <v>0</v>
      </c>
      <c r="Q76" s="53">
        <v>1</v>
      </c>
      <c r="R76" s="53">
        <v>0</v>
      </c>
      <c r="S76" s="53">
        <v>1</v>
      </c>
      <c r="T76" s="53">
        <v>-0.233254235524674</v>
      </c>
      <c r="AJ76" s="53">
        <v>-0.233254235524674</v>
      </c>
    </row>
    <row r="77" spans="2:59" x14ac:dyDescent="0.3">
      <c r="B77" s="76">
        <v>22</v>
      </c>
      <c r="D77" s="53" t="s">
        <v>418</v>
      </c>
      <c r="E77" s="55">
        <v>0.21560000000000001</v>
      </c>
      <c r="F77" s="54">
        <v>2.1399999999999999E-2</v>
      </c>
      <c r="G77" s="54">
        <v>5.0163000000000002</v>
      </c>
      <c r="H77" s="56">
        <v>150.85211710333101</v>
      </c>
      <c r="I77" s="1">
        <v>135.77897773340399</v>
      </c>
      <c r="J77" s="79">
        <v>167.59856064933899</v>
      </c>
      <c r="K77" s="54">
        <v>5.2319000000000004</v>
      </c>
      <c r="L77" s="56">
        <v>187.14804722150399</v>
      </c>
      <c r="M77" s="1">
        <v>179.552132945995</v>
      </c>
      <c r="N77" s="79">
        <v>195.06530501287099</v>
      </c>
      <c r="O77" s="53">
        <v>0</v>
      </c>
      <c r="P77" s="53">
        <v>0</v>
      </c>
      <c r="Q77" s="53">
        <v>1</v>
      </c>
      <c r="R77" s="53">
        <v>0</v>
      </c>
      <c r="S77" s="53">
        <v>1</v>
      </c>
      <c r="T77" s="53">
        <v>0.240606037324025</v>
      </c>
      <c r="BG77" s="53">
        <v>0.240606037324025</v>
      </c>
    </row>
    <row r="78" spans="2:59" x14ac:dyDescent="0.3">
      <c r="B78" s="76">
        <v>22</v>
      </c>
      <c r="D78" s="53" t="s">
        <v>419</v>
      </c>
      <c r="E78" s="55">
        <v>0.27429999999999999</v>
      </c>
      <c r="F78" s="54">
        <v>2.0000000000000001E-4</v>
      </c>
      <c r="G78" s="54">
        <v>4.9512</v>
      </c>
      <c r="H78" s="56">
        <v>141.34447556482701</v>
      </c>
      <c r="I78" s="1">
        <v>127.221339474543</v>
      </c>
      <c r="J78" s="79">
        <v>157.03545376279999</v>
      </c>
      <c r="K78" s="54">
        <v>5.2256</v>
      </c>
      <c r="L78" s="56">
        <v>185.97272068997199</v>
      </c>
      <c r="M78" s="1">
        <v>178.41751614582199</v>
      </c>
      <c r="N78" s="79">
        <v>193.847855232797</v>
      </c>
      <c r="O78" s="53">
        <v>0</v>
      </c>
      <c r="P78" s="53">
        <v>0</v>
      </c>
      <c r="Q78" s="53">
        <v>1</v>
      </c>
      <c r="R78" s="53">
        <v>0</v>
      </c>
      <c r="S78" s="53">
        <v>1</v>
      </c>
      <c r="T78" s="53">
        <v>0.315740993390835</v>
      </c>
      <c r="BG78" s="53">
        <v>0.315740993390835</v>
      </c>
    </row>
    <row r="79" spans="2:59" x14ac:dyDescent="0.3">
      <c r="B79" s="76">
        <v>22</v>
      </c>
      <c r="D79" s="53" t="s">
        <v>420</v>
      </c>
      <c r="E79" s="55">
        <v>0.27389999999999998</v>
      </c>
      <c r="F79" s="54">
        <v>2.0000000000000001E-4</v>
      </c>
      <c r="G79" s="54">
        <v>4.9090999999999996</v>
      </c>
      <c r="H79" s="56">
        <v>135.51739385298399</v>
      </c>
      <c r="I79" s="1">
        <v>121.976499606229</v>
      </c>
      <c r="J79" s="79">
        <v>150.561494189385</v>
      </c>
      <c r="K79" s="54">
        <v>5.1829999999999998</v>
      </c>
      <c r="L79" s="56">
        <v>178.21665979916699</v>
      </c>
      <c r="M79" s="1">
        <v>170.96984569707701</v>
      </c>
      <c r="N79" s="79">
        <v>185.77064101845201</v>
      </c>
      <c r="O79" s="53">
        <v>0</v>
      </c>
      <c r="P79" s="53">
        <v>0</v>
      </c>
      <c r="Q79" s="53">
        <v>1</v>
      </c>
      <c r="R79" s="53">
        <v>0</v>
      </c>
      <c r="S79" s="53">
        <v>1</v>
      </c>
      <c r="T79" s="53">
        <v>0.31508328733435598</v>
      </c>
      <c r="BG79" s="53">
        <v>0.31508328733435598</v>
      </c>
    </row>
    <row r="80" spans="2:59" x14ac:dyDescent="0.3">
      <c r="B80" s="76">
        <v>22</v>
      </c>
      <c r="D80" s="53" t="s">
        <v>421</v>
      </c>
      <c r="E80" s="55">
        <v>0.2293</v>
      </c>
      <c r="F80" s="54">
        <v>7.6E-3</v>
      </c>
      <c r="G80" s="54">
        <v>5.1310000000000002</v>
      </c>
      <c r="H80" s="56">
        <v>169.18621969966799</v>
      </c>
      <c r="I80" s="1">
        <v>152.28113730525001</v>
      </c>
      <c r="J80" s="79">
        <v>187.96797451602299</v>
      </c>
      <c r="K80" s="54">
        <v>5.3604000000000003</v>
      </c>
      <c r="L80" s="56">
        <v>212.81005344839201</v>
      </c>
      <c r="M80" s="1">
        <v>204.17657843313799</v>
      </c>
      <c r="N80" s="79">
        <v>221.808589389883</v>
      </c>
      <c r="O80" s="53">
        <v>1</v>
      </c>
      <c r="P80" s="53">
        <v>0</v>
      </c>
      <c r="Q80" s="53">
        <v>1</v>
      </c>
      <c r="R80" s="53">
        <v>0</v>
      </c>
      <c r="S80" s="53">
        <v>1</v>
      </c>
      <c r="T80" s="53">
        <v>0.25784507642621901</v>
      </c>
      <c r="BG80" s="53">
        <v>0.25784507642621901</v>
      </c>
    </row>
    <row r="81" spans="2:65" x14ac:dyDescent="0.3">
      <c r="B81" s="76">
        <v>22</v>
      </c>
      <c r="D81" s="53" t="s">
        <v>362</v>
      </c>
      <c r="E81" s="55">
        <v>-0.1065</v>
      </c>
      <c r="F81" s="54">
        <v>2.0000000000000001E-4</v>
      </c>
      <c r="G81" s="54">
        <v>5.2319000000000004</v>
      </c>
      <c r="H81" s="56">
        <v>187.14804722150399</v>
      </c>
      <c r="I81" s="1">
        <v>179.552132945995</v>
      </c>
      <c r="J81" s="79">
        <v>195.06530501287099</v>
      </c>
      <c r="K81" s="54">
        <v>5.1253000000000002</v>
      </c>
      <c r="L81" s="56">
        <v>168.224601462934</v>
      </c>
      <c r="M81" s="1">
        <v>163.027744829505</v>
      </c>
      <c r="N81" s="79">
        <v>173.58711897142999</v>
      </c>
      <c r="O81" s="53">
        <v>0</v>
      </c>
      <c r="P81" s="53">
        <v>0</v>
      </c>
      <c r="Q81" s="53">
        <v>1</v>
      </c>
      <c r="R81" s="53">
        <v>0</v>
      </c>
      <c r="S81" s="53">
        <v>1</v>
      </c>
      <c r="T81" s="53">
        <v>-0.10111484484885901</v>
      </c>
      <c r="AO81" s="53">
        <v>-0.10111484484885901</v>
      </c>
    </row>
    <row r="82" spans="2:65" x14ac:dyDescent="0.3">
      <c r="B82" s="76">
        <v>22</v>
      </c>
      <c r="D82" s="53" t="s">
        <v>363</v>
      </c>
      <c r="E82" s="55">
        <v>-9.4270000000000007E-2</v>
      </c>
      <c r="F82" s="54">
        <v>2.3E-3</v>
      </c>
      <c r="G82" s="54">
        <v>5.2256</v>
      </c>
      <c r="H82" s="56">
        <v>185.97272068997199</v>
      </c>
      <c r="I82" s="1">
        <v>178.41751614582199</v>
      </c>
      <c r="J82" s="79">
        <v>193.847855232797</v>
      </c>
      <c r="K82" s="54">
        <v>5.1313000000000004</v>
      </c>
      <c r="L82" s="56">
        <v>169.236983179719</v>
      </c>
      <c r="M82" s="1">
        <v>164.04100056111801</v>
      </c>
      <c r="N82" s="79">
        <v>174.597548038616</v>
      </c>
      <c r="O82" s="53">
        <v>0</v>
      </c>
      <c r="P82" s="53">
        <v>0</v>
      </c>
      <c r="Q82" s="53">
        <v>1</v>
      </c>
      <c r="R82" s="53">
        <v>0</v>
      </c>
      <c r="S82" s="53">
        <v>1</v>
      </c>
      <c r="T82" s="53">
        <v>-8.9990281629276594E-2</v>
      </c>
      <c r="AO82" s="53">
        <v>-8.9990281629276594E-2</v>
      </c>
    </row>
    <row r="83" spans="2:65" x14ac:dyDescent="0.3">
      <c r="B83" s="76">
        <v>22</v>
      </c>
      <c r="D83" s="53" t="s">
        <v>364</v>
      </c>
      <c r="E83" s="55">
        <v>-9.146E-2</v>
      </c>
      <c r="F83" s="54">
        <v>4.3E-3</v>
      </c>
      <c r="G83" s="54">
        <v>5.1829999999999998</v>
      </c>
      <c r="H83" s="56">
        <v>178.21665979916699</v>
      </c>
      <c r="I83" s="1">
        <v>170.96984569707701</v>
      </c>
      <c r="J83" s="79">
        <v>185.77064101845201</v>
      </c>
      <c r="K83" s="54">
        <v>5.0915999999999997</v>
      </c>
      <c r="L83" s="56">
        <v>162.649893802701</v>
      </c>
      <c r="M83" s="1">
        <v>157.65615067848799</v>
      </c>
      <c r="N83" s="79">
        <v>167.80181325104201</v>
      </c>
      <c r="O83" s="53">
        <v>0</v>
      </c>
      <c r="P83" s="53">
        <v>0</v>
      </c>
      <c r="Q83" s="53">
        <v>1</v>
      </c>
      <c r="R83" s="53">
        <v>0</v>
      </c>
      <c r="S83" s="53">
        <v>1</v>
      </c>
      <c r="T83" s="53">
        <v>-8.7347423153415205E-2</v>
      </c>
      <c r="AO83" s="53">
        <v>-8.7347423153415205E-2</v>
      </c>
    </row>
    <row r="84" spans="2:65" x14ac:dyDescent="0.3">
      <c r="B84" s="76">
        <v>22</v>
      </c>
      <c r="D84" s="53" t="s">
        <v>365</v>
      </c>
      <c r="E84" s="55">
        <v>-0.13569999999999999</v>
      </c>
      <c r="F84" s="54" t="s">
        <v>51</v>
      </c>
      <c r="G84" s="54">
        <v>5.2812999999999999</v>
      </c>
      <c r="H84" s="56">
        <v>196.625322194228</v>
      </c>
      <c r="I84" s="1">
        <v>188.63735211869599</v>
      </c>
      <c r="J84" s="79">
        <v>204.95154800337201</v>
      </c>
      <c r="K84" s="54">
        <v>5.1456</v>
      </c>
      <c r="L84" s="56">
        <v>171.67445845091001</v>
      </c>
      <c r="M84" s="1">
        <v>166.40690101948201</v>
      </c>
      <c r="N84" s="79">
        <v>177.108758734486</v>
      </c>
      <c r="O84" s="53">
        <v>0</v>
      </c>
      <c r="P84" s="53">
        <v>0</v>
      </c>
      <c r="Q84" s="53">
        <v>1</v>
      </c>
      <c r="R84" s="53">
        <v>0</v>
      </c>
      <c r="S84" s="53">
        <v>1</v>
      </c>
      <c r="T84" s="53">
        <v>-0.12689547543968699</v>
      </c>
      <c r="AO84" s="53">
        <v>-0.12689547543968699</v>
      </c>
    </row>
    <row r="85" spans="2:65" x14ac:dyDescent="0.3">
      <c r="B85" s="76">
        <v>22</v>
      </c>
      <c r="D85" s="53" t="s">
        <v>366</v>
      </c>
      <c r="E85" s="55">
        <v>-0.19270000000000001</v>
      </c>
      <c r="F85" s="54" t="s">
        <v>51</v>
      </c>
      <c r="G85" s="54">
        <v>5.3604000000000003</v>
      </c>
      <c r="H85" s="56">
        <v>212.81005344839201</v>
      </c>
      <c r="I85" s="1">
        <v>204.17657843313799</v>
      </c>
      <c r="J85" s="79">
        <v>221.808589389883</v>
      </c>
      <c r="K85" s="54">
        <v>5.1677</v>
      </c>
      <c r="L85" s="56">
        <v>175.51069829607599</v>
      </c>
      <c r="M85" s="1">
        <v>170.12876644389399</v>
      </c>
      <c r="N85" s="79">
        <v>181.06288466233599</v>
      </c>
      <c r="O85" s="53">
        <v>1</v>
      </c>
      <c r="P85" s="53">
        <v>0</v>
      </c>
      <c r="Q85" s="53">
        <v>1</v>
      </c>
      <c r="R85" s="53">
        <v>0</v>
      </c>
      <c r="S85" s="53">
        <v>1</v>
      </c>
      <c r="T85" s="53">
        <v>-0.175270644163251</v>
      </c>
      <c r="AO85" s="53">
        <v>-0.175270644163251</v>
      </c>
    </row>
    <row r="86" spans="2:65" x14ac:dyDescent="0.3">
      <c r="B86" s="76">
        <v>22</v>
      </c>
      <c r="D86" s="53" t="s">
        <v>422</v>
      </c>
      <c r="E86" s="55">
        <v>-3.7679999999999998E-2</v>
      </c>
      <c r="F86" s="54">
        <v>2.4500000000000001E-2</v>
      </c>
      <c r="G86" s="54">
        <v>5.3875000000000002</v>
      </c>
      <c r="H86" s="56">
        <v>218.65606153016401</v>
      </c>
      <c r="I86" s="1">
        <v>208.26547749710099</v>
      </c>
      <c r="J86" s="79">
        <v>229.56504274477501</v>
      </c>
      <c r="K86" s="54">
        <v>5.3498000000000001</v>
      </c>
      <c r="L86" s="56">
        <v>210.56618041898599</v>
      </c>
      <c r="M86" s="1">
        <v>200.56789141908399</v>
      </c>
      <c r="N86" s="79">
        <v>221.06288310922699</v>
      </c>
      <c r="O86" s="53">
        <v>0</v>
      </c>
      <c r="P86" s="53">
        <v>1</v>
      </c>
      <c r="Q86" s="53">
        <v>1</v>
      </c>
      <c r="R86" s="53">
        <v>1</v>
      </c>
      <c r="S86" s="53">
        <v>2</v>
      </c>
      <c r="T86" s="53">
        <v>-3.6998201900118301E-2</v>
      </c>
      <c r="V86" s="53">
        <v>-3.6998201900118301E-2</v>
      </c>
    </row>
    <row r="87" spans="2:65" x14ac:dyDescent="0.3">
      <c r="B87" s="76">
        <v>22</v>
      </c>
      <c r="D87" s="53" t="s">
        <v>368</v>
      </c>
      <c r="E87" s="55">
        <v>8.7940000000000004E-2</v>
      </c>
      <c r="F87" s="54" t="s">
        <v>51</v>
      </c>
      <c r="G87" s="54">
        <v>5.3875000000000002</v>
      </c>
      <c r="H87" s="56">
        <v>218.65606153016401</v>
      </c>
      <c r="I87" s="1">
        <v>208.26547749710099</v>
      </c>
      <c r="J87" s="79">
        <v>229.56504274477501</v>
      </c>
      <c r="K87" s="54">
        <v>5.4753999999999996</v>
      </c>
      <c r="L87" s="56">
        <v>238.74594621201501</v>
      </c>
      <c r="M87" s="1">
        <v>227.36948921567699</v>
      </c>
      <c r="N87" s="79">
        <v>250.69162546519999</v>
      </c>
      <c r="O87" s="53">
        <v>1</v>
      </c>
      <c r="P87" s="53">
        <v>1</v>
      </c>
      <c r="Q87" s="53">
        <v>1</v>
      </c>
      <c r="R87" s="53">
        <v>1</v>
      </c>
      <c r="S87" s="53">
        <v>2</v>
      </c>
      <c r="T87" s="53">
        <v>9.1878928675752605E-2</v>
      </c>
      <c r="U87" s="53">
        <v>9.1878928675752605E-2</v>
      </c>
      <c r="BM87" s="53">
        <v>9.1878928675752605E-2</v>
      </c>
    </row>
    <row r="88" spans="2:65" x14ac:dyDescent="0.3">
      <c r="B88" s="76">
        <v>22</v>
      </c>
      <c r="D88" s="53" t="s">
        <v>423</v>
      </c>
      <c r="E88" s="55">
        <v>6.2829999999999997E-2</v>
      </c>
      <c r="F88" s="54" t="s">
        <v>51</v>
      </c>
      <c r="G88" s="54">
        <v>5.3498000000000001</v>
      </c>
      <c r="H88" s="56">
        <v>210.56618041898599</v>
      </c>
      <c r="I88" s="1">
        <v>200.56789141908399</v>
      </c>
      <c r="J88" s="79">
        <v>221.06288310922699</v>
      </c>
      <c r="K88" s="54">
        <v>5.4126000000000003</v>
      </c>
      <c r="L88" s="56">
        <v>224.213786338799</v>
      </c>
      <c r="M88" s="1">
        <v>213.513059624644</v>
      </c>
      <c r="N88" s="79">
        <v>235.45080601982201</v>
      </c>
      <c r="O88" s="53">
        <v>0</v>
      </c>
      <c r="P88" s="53">
        <v>0</v>
      </c>
      <c r="Q88" s="53">
        <v>1</v>
      </c>
      <c r="R88" s="53">
        <v>1</v>
      </c>
      <c r="S88" s="53">
        <v>1</v>
      </c>
      <c r="T88" s="53">
        <v>6.4813855162576303E-2</v>
      </c>
    </row>
    <row r="89" spans="2:65" x14ac:dyDescent="0.3">
      <c r="B89" s="76">
        <v>22</v>
      </c>
      <c r="D89" s="53" t="s">
        <v>369</v>
      </c>
      <c r="E89" s="55">
        <v>0.12559999999999999</v>
      </c>
      <c r="F89" s="54" t="s">
        <v>51</v>
      </c>
      <c r="G89" s="54">
        <v>5.3498000000000001</v>
      </c>
      <c r="H89" s="56">
        <v>210.56618041898599</v>
      </c>
      <c r="I89" s="1">
        <v>200.56789141908399</v>
      </c>
      <c r="J89" s="79">
        <v>221.06288310922699</v>
      </c>
      <c r="K89" s="54">
        <v>5.4753999999999996</v>
      </c>
      <c r="L89" s="56">
        <v>238.74594621201501</v>
      </c>
      <c r="M89" s="1">
        <v>227.36948921567699</v>
      </c>
      <c r="N89" s="79">
        <v>250.69162546519999</v>
      </c>
      <c r="O89" s="53">
        <v>1</v>
      </c>
      <c r="P89" s="53">
        <v>0</v>
      </c>
      <c r="Q89" s="53">
        <v>1</v>
      </c>
      <c r="R89" s="53">
        <v>1</v>
      </c>
      <c r="S89" s="53">
        <v>1</v>
      </c>
      <c r="T89" s="53">
        <v>0.133828546146187</v>
      </c>
    </row>
    <row r="90" spans="2:65" x14ac:dyDescent="0.3">
      <c r="B90" s="76">
        <v>22</v>
      </c>
      <c r="D90" s="53" t="s">
        <v>424</v>
      </c>
      <c r="E90" s="55">
        <v>5.2540000000000003E-2</v>
      </c>
      <c r="F90" s="54" t="s">
        <v>51</v>
      </c>
      <c r="G90" s="54">
        <v>5.3601000000000001</v>
      </c>
      <c r="H90" s="56">
        <v>212.746220007852</v>
      </c>
      <c r="I90" s="1">
        <v>202.59278922668901</v>
      </c>
      <c r="J90" s="79">
        <v>223.40851468797899</v>
      </c>
      <c r="K90" s="54">
        <v>5.4126000000000003</v>
      </c>
      <c r="L90" s="56">
        <v>224.213786338799</v>
      </c>
      <c r="M90" s="1">
        <v>213.513059624644</v>
      </c>
      <c r="N90" s="79">
        <v>235.45080601982201</v>
      </c>
      <c r="O90" s="53">
        <v>0</v>
      </c>
      <c r="P90" s="53">
        <v>0</v>
      </c>
      <c r="Q90" s="53">
        <v>1</v>
      </c>
      <c r="R90" s="53">
        <v>1</v>
      </c>
      <c r="S90" s="53">
        <v>1</v>
      </c>
      <c r="T90" s="53">
        <v>5.3902562078537601E-2</v>
      </c>
    </row>
    <row r="91" spans="2:65" x14ac:dyDescent="0.3">
      <c r="B91" s="76">
        <v>22</v>
      </c>
      <c r="D91" s="53" t="s">
        <v>370</v>
      </c>
      <c r="E91" s="55">
        <v>0.1153</v>
      </c>
      <c r="F91" s="54" t="s">
        <v>51</v>
      </c>
      <c r="G91" s="54">
        <v>5.3601000000000001</v>
      </c>
      <c r="H91" s="56">
        <v>212.746220007852</v>
      </c>
      <c r="I91" s="1">
        <v>202.59278922668901</v>
      </c>
      <c r="J91" s="79">
        <v>223.40851468797899</v>
      </c>
      <c r="K91" s="54">
        <v>5.4753999999999996</v>
      </c>
      <c r="L91" s="56">
        <v>238.74594621201501</v>
      </c>
      <c r="M91" s="1">
        <v>227.36948921567699</v>
      </c>
      <c r="N91" s="79">
        <v>250.69162546519999</v>
      </c>
      <c r="O91" s="53">
        <v>1</v>
      </c>
      <c r="P91" s="53">
        <v>0</v>
      </c>
      <c r="Q91" s="53">
        <v>1</v>
      </c>
      <c r="R91" s="53">
        <v>1</v>
      </c>
      <c r="S91" s="53">
        <v>1</v>
      </c>
      <c r="T91" s="53">
        <v>0.122210050092563</v>
      </c>
    </row>
    <row r="92" spans="2:65" x14ac:dyDescent="0.3">
      <c r="B92" s="76">
        <v>22</v>
      </c>
      <c r="D92" s="53" t="s">
        <v>371</v>
      </c>
      <c r="E92" s="55">
        <v>6.2789999999999999E-2</v>
      </c>
      <c r="F92" s="54" t="s">
        <v>51</v>
      </c>
      <c r="G92" s="54">
        <v>5.4126000000000003</v>
      </c>
      <c r="H92" s="56">
        <v>224.213786338799</v>
      </c>
      <c r="I92" s="1">
        <v>213.513059624644</v>
      </c>
      <c r="J92" s="79">
        <v>235.45080601982201</v>
      </c>
      <c r="K92" s="54">
        <v>5.4753999999999996</v>
      </c>
      <c r="L92" s="56">
        <v>238.74594621201501</v>
      </c>
      <c r="M92" s="1">
        <v>227.36948921567699</v>
      </c>
      <c r="N92" s="79">
        <v>250.69162546519999</v>
      </c>
      <c r="O92" s="53">
        <v>1</v>
      </c>
      <c r="P92" s="53">
        <v>0</v>
      </c>
      <c r="Q92" s="53">
        <v>1</v>
      </c>
      <c r="R92" s="53">
        <v>1</v>
      </c>
      <c r="S92" s="53">
        <v>1</v>
      </c>
      <c r="T92" s="53">
        <v>6.4813855162575207E-2</v>
      </c>
    </row>
    <row r="93" spans="2:65" x14ac:dyDescent="0.3">
      <c r="B93" s="76">
        <v>22</v>
      </c>
      <c r="D93" s="53" t="s">
        <v>373</v>
      </c>
      <c r="E93" s="55">
        <v>5.0639999999999998E-2</v>
      </c>
      <c r="F93" s="54">
        <v>2.0000000000000001E-4</v>
      </c>
      <c r="G93" s="54">
        <v>5.2154999999999996</v>
      </c>
      <c r="H93" s="56">
        <v>184.10384989544801</v>
      </c>
      <c r="I93" s="1">
        <v>170.21807345263301</v>
      </c>
      <c r="J93" s="79">
        <v>199.12237789342299</v>
      </c>
      <c r="K93" s="54">
        <v>5.2662000000000004</v>
      </c>
      <c r="L93" s="56">
        <v>193.67858369503799</v>
      </c>
      <c r="M93" s="1">
        <v>179.01449854164599</v>
      </c>
      <c r="N93" s="79">
        <v>209.54388659971801</v>
      </c>
      <c r="O93" s="53">
        <v>1</v>
      </c>
      <c r="P93" s="53">
        <v>1</v>
      </c>
      <c r="Q93" s="53">
        <v>1</v>
      </c>
      <c r="R93" s="53">
        <v>1</v>
      </c>
      <c r="S93" s="53">
        <v>2</v>
      </c>
      <c r="T93" s="53">
        <v>5.2007243765014997E-2</v>
      </c>
      <c r="U93" s="53">
        <v>5.2007243765014997E-2</v>
      </c>
      <c r="BM93" s="53">
        <v>5.2007243765014997E-2</v>
      </c>
    </row>
    <row r="94" spans="2:65" x14ac:dyDescent="0.3">
      <c r="B94" s="76">
        <v>22</v>
      </c>
      <c r="D94" s="53" t="s">
        <v>374</v>
      </c>
      <c r="E94" s="55">
        <v>-4.5859999999999998E-2</v>
      </c>
      <c r="F94" s="54">
        <v>5.9999999999999995E-4</v>
      </c>
      <c r="G94" s="54">
        <v>5.2483000000000004</v>
      </c>
      <c r="H94" s="56">
        <v>190.24258101453299</v>
      </c>
      <c r="I94" s="1">
        <v>175.883457076274</v>
      </c>
      <c r="J94" s="79">
        <v>205.77398370885899</v>
      </c>
      <c r="K94" s="54">
        <v>5.2024999999999997</v>
      </c>
      <c r="L94" s="56">
        <v>181.72598942795301</v>
      </c>
      <c r="M94" s="1">
        <v>168.009680539149</v>
      </c>
      <c r="N94" s="79">
        <v>196.56209765765999</v>
      </c>
      <c r="O94" s="53">
        <v>0</v>
      </c>
      <c r="P94" s="53">
        <v>0</v>
      </c>
      <c r="Q94" s="53">
        <v>1</v>
      </c>
      <c r="R94" s="53">
        <v>1</v>
      </c>
      <c r="S94" s="53">
        <v>1</v>
      </c>
      <c r="T94" s="53">
        <v>-4.4767010314735199E-2</v>
      </c>
    </row>
    <row r="95" spans="2:65" x14ac:dyDescent="0.3">
      <c r="B95" s="76">
        <v>22</v>
      </c>
      <c r="D95" s="53" t="s">
        <v>375</v>
      </c>
      <c r="E95" s="55">
        <v>6.3670000000000004E-2</v>
      </c>
      <c r="F95" s="54" t="s">
        <v>51</v>
      </c>
      <c r="G95" s="54">
        <v>5.2024999999999997</v>
      </c>
      <c r="H95" s="56">
        <v>181.72598942795301</v>
      </c>
      <c r="I95" s="1">
        <v>168.009680539149</v>
      </c>
      <c r="J95" s="79">
        <v>196.56209765765999</v>
      </c>
      <c r="K95" s="54">
        <v>5.2662000000000004</v>
      </c>
      <c r="L95" s="56">
        <v>193.67858369503799</v>
      </c>
      <c r="M95" s="1">
        <v>179.01449854164599</v>
      </c>
      <c r="N95" s="79">
        <v>209.54388659971801</v>
      </c>
      <c r="O95" s="53">
        <v>1</v>
      </c>
      <c r="P95" s="53">
        <v>0</v>
      </c>
      <c r="Q95" s="53">
        <v>1</v>
      </c>
      <c r="R95" s="53">
        <v>1</v>
      </c>
      <c r="S95" s="53">
        <v>1</v>
      </c>
      <c r="T95" s="53">
        <v>6.5772619011238501E-2</v>
      </c>
    </row>
    <row r="96" spans="2:65" x14ac:dyDescent="0.3">
      <c r="B96" s="76">
        <v>22</v>
      </c>
      <c r="D96" s="53" t="s">
        <v>425</v>
      </c>
      <c r="E96" s="55">
        <v>0.31790000000000002</v>
      </c>
      <c r="F96" s="54" t="s">
        <v>51</v>
      </c>
      <c r="G96" s="54">
        <v>5.1154000000000002</v>
      </c>
      <c r="H96" s="56">
        <v>166.567394617551</v>
      </c>
      <c r="I96" s="1">
        <v>147.00544104421999</v>
      </c>
      <c r="J96" s="79">
        <v>188.732449306642</v>
      </c>
      <c r="K96" s="54">
        <v>5.4333</v>
      </c>
      <c r="L96" s="56">
        <v>228.90338157417301</v>
      </c>
      <c r="M96" s="1">
        <v>201.427517090355</v>
      </c>
      <c r="N96" s="79">
        <v>260.12711099738902</v>
      </c>
      <c r="O96" s="53">
        <v>1</v>
      </c>
      <c r="P96" s="53">
        <v>1</v>
      </c>
      <c r="Q96" s="53">
        <v>1</v>
      </c>
      <c r="R96" s="53">
        <v>1</v>
      </c>
      <c r="S96" s="53">
        <v>2</v>
      </c>
      <c r="T96" s="53">
        <v>0.37423883047309098</v>
      </c>
      <c r="U96" s="53">
        <v>0.37423883047309098</v>
      </c>
      <c r="BM96" s="53">
        <v>0.37423883047309098</v>
      </c>
    </row>
    <row r="97" spans="2:65" x14ac:dyDescent="0.3">
      <c r="B97" s="76">
        <v>22</v>
      </c>
      <c r="D97" s="53" t="s">
        <v>426</v>
      </c>
      <c r="E97" s="55">
        <v>0.37959999999999999</v>
      </c>
      <c r="F97" s="54" t="s">
        <v>51</v>
      </c>
      <c r="G97" s="54">
        <v>5.0536000000000003</v>
      </c>
      <c r="H97" s="56">
        <v>156.585157598439</v>
      </c>
      <c r="I97" s="1">
        <v>137.97630948201899</v>
      </c>
      <c r="J97" s="79">
        <v>177.703778802138</v>
      </c>
      <c r="K97" s="54">
        <v>5.4333</v>
      </c>
      <c r="L97" s="56">
        <v>228.90338157417301</v>
      </c>
      <c r="M97" s="1">
        <v>201.427517090355</v>
      </c>
      <c r="N97" s="79">
        <v>260.12711099738902</v>
      </c>
      <c r="O97" s="53">
        <v>1</v>
      </c>
      <c r="P97" s="53">
        <v>0</v>
      </c>
      <c r="Q97" s="53">
        <v>1</v>
      </c>
      <c r="R97" s="53">
        <v>1</v>
      </c>
      <c r="S97" s="53">
        <v>1</v>
      </c>
      <c r="T97" s="53">
        <v>0.46184596985362097</v>
      </c>
    </row>
    <row r="98" spans="2:65" x14ac:dyDescent="0.3">
      <c r="B98" s="76">
        <v>22</v>
      </c>
      <c r="D98" s="53" t="s">
        <v>427</v>
      </c>
      <c r="E98" s="55">
        <v>0.4224</v>
      </c>
      <c r="F98" s="54" t="s">
        <v>51</v>
      </c>
      <c r="G98" s="54">
        <v>5.0109000000000004</v>
      </c>
      <c r="H98" s="56">
        <v>150.039711141217</v>
      </c>
      <c r="I98" s="1">
        <v>132.20873508396701</v>
      </c>
      <c r="J98" s="79">
        <v>170.27554877551901</v>
      </c>
      <c r="K98" s="54">
        <v>5.4333</v>
      </c>
      <c r="L98" s="56">
        <v>228.90338157417301</v>
      </c>
      <c r="M98" s="1">
        <v>201.427517090355</v>
      </c>
      <c r="N98" s="79">
        <v>260.12711099738902</v>
      </c>
      <c r="O98" s="53">
        <v>1</v>
      </c>
      <c r="P98" s="53">
        <v>0</v>
      </c>
      <c r="Q98" s="53">
        <v>1</v>
      </c>
      <c r="R98" s="53">
        <v>1</v>
      </c>
      <c r="S98" s="53">
        <v>1</v>
      </c>
      <c r="T98" s="53">
        <v>0.525618650110103</v>
      </c>
    </row>
    <row r="99" spans="2:65" x14ac:dyDescent="0.3">
      <c r="B99" s="76">
        <v>22</v>
      </c>
      <c r="D99" s="53" t="s">
        <v>428</v>
      </c>
      <c r="E99" s="55">
        <v>0.3448</v>
      </c>
      <c r="F99" s="54" t="s">
        <v>51</v>
      </c>
      <c r="G99" s="54">
        <v>5.0884999999999998</v>
      </c>
      <c r="H99" s="56">
        <v>162.146459857694</v>
      </c>
      <c r="I99" s="1">
        <v>142.876697062902</v>
      </c>
      <c r="J99" s="79">
        <v>184.015133222234</v>
      </c>
      <c r="K99" s="54">
        <v>5.4333</v>
      </c>
      <c r="L99" s="56">
        <v>228.90338157417301</v>
      </c>
      <c r="M99" s="1">
        <v>201.427517090355</v>
      </c>
      <c r="N99" s="79">
        <v>260.12711099738902</v>
      </c>
      <c r="O99" s="53">
        <v>1</v>
      </c>
      <c r="P99" s="53">
        <v>0</v>
      </c>
      <c r="Q99" s="53">
        <v>1</v>
      </c>
      <c r="R99" s="53">
        <v>1</v>
      </c>
      <c r="S99" s="53">
        <v>1</v>
      </c>
      <c r="T99" s="53">
        <v>0.41170754992164199</v>
      </c>
    </row>
    <row r="100" spans="2:65" x14ac:dyDescent="0.3">
      <c r="B100" s="76">
        <v>22</v>
      </c>
      <c r="D100" s="53" t="s">
        <v>429</v>
      </c>
      <c r="E100" s="55">
        <v>-0.1072</v>
      </c>
      <c r="F100" s="54">
        <v>4.0000000000000002E-4</v>
      </c>
      <c r="G100" s="54">
        <v>5.0163000000000002</v>
      </c>
      <c r="H100" s="56">
        <v>150.85211710333101</v>
      </c>
      <c r="I100" s="1">
        <v>135.77897773340399</v>
      </c>
      <c r="J100" s="79">
        <v>167.59856064933899</v>
      </c>
      <c r="K100" s="54">
        <v>4.9090999999999996</v>
      </c>
      <c r="L100" s="56">
        <v>135.51739385298399</v>
      </c>
      <c r="M100" s="1">
        <v>121.976499606229</v>
      </c>
      <c r="N100" s="79">
        <v>150.561494189385</v>
      </c>
      <c r="O100" s="53">
        <v>0</v>
      </c>
      <c r="P100" s="53">
        <v>1</v>
      </c>
      <c r="Q100" s="53">
        <v>1</v>
      </c>
      <c r="R100" s="53">
        <v>1</v>
      </c>
      <c r="S100" s="53">
        <v>2</v>
      </c>
      <c r="T100" s="53">
        <v>-0.10165401417497801</v>
      </c>
      <c r="V100" s="53">
        <v>-0.10165401417497801</v>
      </c>
    </row>
    <row r="101" spans="2:65" x14ac:dyDescent="0.3">
      <c r="B101" s="76">
        <v>22</v>
      </c>
      <c r="D101" s="53" t="s">
        <v>430</v>
      </c>
      <c r="E101" s="55">
        <v>0.14899999999999999</v>
      </c>
      <c r="F101" s="54" t="s">
        <v>51</v>
      </c>
      <c r="G101" s="54">
        <v>5.0163000000000002</v>
      </c>
      <c r="H101" s="56">
        <v>150.85211710333101</v>
      </c>
      <c r="I101" s="1">
        <v>135.77897773340399</v>
      </c>
      <c r="J101" s="79">
        <v>167.59856064933899</v>
      </c>
      <c r="K101" s="54">
        <v>5.1651999999999996</v>
      </c>
      <c r="L101" s="56">
        <v>175.07246956449401</v>
      </c>
      <c r="M101" s="1">
        <v>157.579233246337</v>
      </c>
      <c r="N101" s="79">
        <v>194.507670636374</v>
      </c>
      <c r="O101" s="53">
        <v>0</v>
      </c>
      <c r="P101" s="53">
        <v>1</v>
      </c>
      <c r="Q101" s="53">
        <v>1</v>
      </c>
      <c r="R101" s="53">
        <v>1</v>
      </c>
      <c r="S101" s="53">
        <v>2</v>
      </c>
      <c r="T101" s="53">
        <v>0.16055692771333499</v>
      </c>
      <c r="U101" s="53">
        <v>0.16055692771333499</v>
      </c>
    </row>
    <row r="102" spans="2:65" x14ac:dyDescent="0.3">
      <c r="B102" s="76">
        <v>22</v>
      </c>
      <c r="D102" s="53" t="s">
        <v>431</v>
      </c>
      <c r="E102" s="55">
        <v>0.1148</v>
      </c>
      <c r="F102" s="54" t="s">
        <v>51</v>
      </c>
      <c r="G102" s="54">
        <v>5.0163000000000002</v>
      </c>
      <c r="H102" s="56">
        <v>150.85211710333101</v>
      </c>
      <c r="I102" s="1">
        <v>135.77897773340399</v>
      </c>
      <c r="J102" s="79">
        <v>167.59856064933899</v>
      </c>
      <c r="K102" s="54">
        <v>5.1310000000000002</v>
      </c>
      <c r="L102" s="56">
        <v>169.18621969966799</v>
      </c>
      <c r="M102" s="1">
        <v>152.28113730525001</v>
      </c>
      <c r="N102" s="79">
        <v>187.96797451602299</v>
      </c>
      <c r="O102" s="53">
        <v>1</v>
      </c>
      <c r="P102" s="53">
        <v>1</v>
      </c>
      <c r="Q102" s="53">
        <v>1</v>
      </c>
      <c r="R102" s="53">
        <v>1</v>
      </c>
      <c r="S102" s="53">
        <v>2</v>
      </c>
      <c r="T102" s="53">
        <v>0.121536926019923</v>
      </c>
      <c r="U102" s="53">
        <v>0.121536926019923</v>
      </c>
      <c r="BM102" s="53">
        <v>0.121536926019923</v>
      </c>
    </row>
    <row r="103" spans="2:65" x14ac:dyDescent="0.3">
      <c r="B103" s="76">
        <v>22</v>
      </c>
      <c r="D103" s="53" t="s">
        <v>432</v>
      </c>
      <c r="E103" s="55">
        <v>0.214</v>
      </c>
      <c r="F103" s="54" t="s">
        <v>51</v>
      </c>
      <c r="G103" s="54">
        <v>4.9512</v>
      </c>
      <c r="H103" s="56">
        <v>141.34447556482701</v>
      </c>
      <c r="I103" s="1">
        <v>127.221339474543</v>
      </c>
      <c r="J103" s="79">
        <v>157.03545376279999</v>
      </c>
      <c r="K103" s="54">
        <v>5.1651999999999996</v>
      </c>
      <c r="L103" s="56">
        <v>175.07246956449401</v>
      </c>
      <c r="M103" s="1">
        <v>157.579233246337</v>
      </c>
      <c r="N103" s="79">
        <v>194.507670636374</v>
      </c>
      <c r="O103" s="53">
        <v>0</v>
      </c>
      <c r="P103" s="53">
        <v>0</v>
      </c>
      <c r="Q103" s="53">
        <v>1</v>
      </c>
      <c r="R103" s="53">
        <v>1</v>
      </c>
      <c r="S103" s="53">
        <v>1</v>
      </c>
      <c r="T103" s="53">
        <v>0.23862265479345199</v>
      </c>
    </row>
    <row r="104" spans="2:65" x14ac:dyDescent="0.3">
      <c r="B104" s="76">
        <v>22</v>
      </c>
      <c r="D104" s="53" t="s">
        <v>433</v>
      </c>
      <c r="E104" s="55">
        <v>0.17979999999999999</v>
      </c>
      <c r="F104" s="54" t="s">
        <v>51</v>
      </c>
      <c r="G104" s="54">
        <v>4.9512</v>
      </c>
      <c r="H104" s="56">
        <v>141.34447556482701</v>
      </c>
      <c r="I104" s="1">
        <v>127.221339474543</v>
      </c>
      <c r="J104" s="79">
        <v>157.03545376279999</v>
      </c>
      <c r="K104" s="54">
        <v>5.1310000000000002</v>
      </c>
      <c r="L104" s="56">
        <v>169.18621969966799</v>
      </c>
      <c r="M104" s="1">
        <v>152.28113730525001</v>
      </c>
      <c r="N104" s="79">
        <v>187.96797451602299</v>
      </c>
      <c r="O104" s="53">
        <v>1</v>
      </c>
      <c r="P104" s="53">
        <v>0</v>
      </c>
      <c r="Q104" s="53">
        <v>1</v>
      </c>
      <c r="R104" s="53">
        <v>1</v>
      </c>
      <c r="S104" s="53">
        <v>1</v>
      </c>
      <c r="T104" s="53">
        <v>0.19697794359193699</v>
      </c>
    </row>
    <row r="105" spans="2:65" x14ac:dyDescent="0.3">
      <c r="B105" s="76">
        <v>22</v>
      </c>
      <c r="D105" s="53" t="s">
        <v>434</v>
      </c>
      <c r="E105" s="55">
        <v>0.25609999999999999</v>
      </c>
      <c r="F105" s="54" t="s">
        <v>51</v>
      </c>
      <c r="G105" s="54">
        <v>4.9090999999999996</v>
      </c>
      <c r="H105" s="56">
        <v>135.51739385298399</v>
      </c>
      <c r="I105" s="1">
        <v>121.976499606229</v>
      </c>
      <c r="J105" s="79">
        <v>150.561494189385</v>
      </c>
      <c r="K105" s="54">
        <v>5.1651999999999996</v>
      </c>
      <c r="L105" s="56">
        <v>175.07246956449401</v>
      </c>
      <c r="M105" s="1">
        <v>157.579233246337</v>
      </c>
      <c r="N105" s="79">
        <v>194.507670636374</v>
      </c>
      <c r="O105" s="53">
        <v>0</v>
      </c>
      <c r="P105" s="53">
        <v>0</v>
      </c>
      <c r="Q105" s="53">
        <v>1</v>
      </c>
      <c r="R105" s="53">
        <v>1</v>
      </c>
      <c r="S105" s="53">
        <v>1</v>
      </c>
      <c r="T105" s="53">
        <v>0.29188190967147698</v>
      </c>
    </row>
    <row r="106" spans="2:65" x14ac:dyDescent="0.3">
      <c r="B106" s="76">
        <v>22</v>
      </c>
      <c r="D106" s="53" t="s">
        <v>435</v>
      </c>
      <c r="E106" s="55">
        <v>0.22189999999999999</v>
      </c>
      <c r="F106" s="54" t="s">
        <v>51</v>
      </c>
      <c r="G106" s="54">
        <v>4.9090999999999996</v>
      </c>
      <c r="H106" s="56">
        <v>135.51739385298399</v>
      </c>
      <c r="I106" s="1">
        <v>121.976499606229</v>
      </c>
      <c r="J106" s="79">
        <v>150.561494189385</v>
      </c>
      <c r="K106" s="54">
        <v>5.1310000000000002</v>
      </c>
      <c r="L106" s="56">
        <v>169.18621969966799</v>
      </c>
      <c r="M106" s="1">
        <v>152.28113730525001</v>
      </c>
      <c r="N106" s="79">
        <v>187.96797451602299</v>
      </c>
      <c r="O106" s="53">
        <v>1</v>
      </c>
      <c r="P106" s="53">
        <v>0</v>
      </c>
      <c r="Q106" s="53">
        <v>1</v>
      </c>
      <c r="R106" s="53">
        <v>1</v>
      </c>
      <c r="S106" s="53">
        <v>1</v>
      </c>
      <c r="T106" s="53">
        <v>0.24844652696914701</v>
      </c>
    </row>
    <row r="107" spans="2:65" x14ac:dyDescent="0.3">
      <c r="B107" s="76">
        <v>22</v>
      </c>
      <c r="D107" s="53" t="s">
        <v>436</v>
      </c>
      <c r="E107" s="55">
        <v>-4.8840000000000001E-2</v>
      </c>
      <c r="F107" s="54" t="s">
        <v>51</v>
      </c>
      <c r="G107" s="54">
        <v>5.2319000000000004</v>
      </c>
      <c r="H107" s="56">
        <v>187.14804722150399</v>
      </c>
      <c r="I107" s="1">
        <v>179.552132945995</v>
      </c>
      <c r="J107" s="79">
        <v>195.06530501287099</v>
      </c>
      <c r="K107" s="54">
        <v>5.1829999999999998</v>
      </c>
      <c r="L107" s="56">
        <v>178.21665979916699</v>
      </c>
      <c r="M107" s="1">
        <v>170.96984569707701</v>
      </c>
      <c r="N107" s="79">
        <v>185.77064101845201</v>
      </c>
      <c r="O107" s="53">
        <v>0</v>
      </c>
      <c r="P107" s="53">
        <v>1</v>
      </c>
      <c r="Q107" s="53">
        <v>1</v>
      </c>
      <c r="R107" s="53">
        <v>1</v>
      </c>
      <c r="S107" s="53">
        <v>2</v>
      </c>
      <c r="T107" s="53">
        <v>-4.7723647427461401E-2</v>
      </c>
      <c r="V107" s="53">
        <v>-4.7723647427461401E-2</v>
      </c>
    </row>
    <row r="108" spans="2:65" x14ac:dyDescent="0.3">
      <c r="B108" s="76">
        <v>22</v>
      </c>
      <c r="D108" s="53" t="s">
        <v>437</v>
      </c>
      <c r="E108" s="55">
        <v>4.9419999999999999E-2</v>
      </c>
      <c r="F108" s="54" t="s">
        <v>51</v>
      </c>
      <c r="G108" s="54">
        <v>5.2319000000000004</v>
      </c>
      <c r="H108" s="56">
        <v>187.14804722150399</v>
      </c>
      <c r="I108" s="1">
        <v>179.552132945995</v>
      </c>
      <c r="J108" s="79">
        <v>195.06530501287099</v>
      </c>
      <c r="K108" s="54">
        <v>5.2812999999999999</v>
      </c>
      <c r="L108" s="56">
        <v>196.625322194228</v>
      </c>
      <c r="M108" s="1">
        <v>188.63735211869599</v>
      </c>
      <c r="N108" s="79">
        <v>204.95154800337201</v>
      </c>
      <c r="O108" s="53">
        <v>0</v>
      </c>
      <c r="P108" s="53">
        <v>1</v>
      </c>
      <c r="Q108" s="53">
        <v>1</v>
      </c>
      <c r="R108" s="53">
        <v>1</v>
      </c>
      <c r="S108" s="53">
        <v>2</v>
      </c>
      <c r="T108" s="53">
        <v>5.0640522909155099E-2</v>
      </c>
      <c r="U108" s="53">
        <v>5.0640522909155099E-2</v>
      </c>
    </row>
    <row r="109" spans="2:65" x14ac:dyDescent="0.3">
      <c r="B109" s="76">
        <v>22</v>
      </c>
      <c r="D109" s="53" t="s">
        <v>377</v>
      </c>
      <c r="E109" s="55">
        <v>0.1285</v>
      </c>
      <c r="F109" s="54" t="s">
        <v>51</v>
      </c>
      <c r="G109" s="54">
        <v>5.2319000000000004</v>
      </c>
      <c r="H109" s="56">
        <v>187.14804722150399</v>
      </c>
      <c r="I109" s="1">
        <v>179.552132945995</v>
      </c>
      <c r="J109" s="79">
        <v>195.06530501287099</v>
      </c>
      <c r="K109" s="54">
        <v>5.3604000000000003</v>
      </c>
      <c r="L109" s="56">
        <v>212.81005344839201</v>
      </c>
      <c r="M109" s="1">
        <v>204.17657843313799</v>
      </c>
      <c r="N109" s="79">
        <v>221.808589389883</v>
      </c>
      <c r="O109" s="53">
        <v>1</v>
      </c>
      <c r="P109" s="53">
        <v>1</v>
      </c>
      <c r="Q109" s="53">
        <v>1</v>
      </c>
      <c r="R109" s="53">
        <v>1</v>
      </c>
      <c r="S109" s="53">
        <v>2</v>
      </c>
      <c r="T109" s="53">
        <v>0.13712142129121499</v>
      </c>
      <c r="U109" s="53">
        <v>0.13712142129121499</v>
      </c>
      <c r="BM109" s="53">
        <v>0.13712142129121499</v>
      </c>
    </row>
    <row r="110" spans="2:65" x14ac:dyDescent="0.3">
      <c r="B110" s="76">
        <v>22</v>
      </c>
      <c r="D110" s="53" t="s">
        <v>378</v>
      </c>
      <c r="E110" s="55">
        <v>-4.2560000000000001E-2</v>
      </c>
      <c r="F110" s="54" t="s">
        <v>51</v>
      </c>
      <c r="G110" s="54">
        <v>5.2256</v>
      </c>
      <c r="H110" s="56">
        <v>185.97272068997199</v>
      </c>
      <c r="I110" s="1">
        <v>178.41751614582199</v>
      </c>
      <c r="J110" s="79">
        <v>193.847855232797</v>
      </c>
      <c r="K110" s="54">
        <v>5.1829999999999998</v>
      </c>
      <c r="L110" s="56">
        <v>178.21665979916699</v>
      </c>
      <c r="M110" s="1">
        <v>170.96984569707701</v>
      </c>
      <c r="N110" s="79">
        <v>185.77064101845201</v>
      </c>
      <c r="O110" s="53">
        <v>0</v>
      </c>
      <c r="P110" s="53">
        <v>0</v>
      </c>
      <c r="Q110" s="53">
        <v>1</v>
      </c>
      <c r="R110" s="53">
        <v>1</v>
      </c>
      <c r="S110" s="53">
        <v>1</v>
      </c>
      <c r="T110" s="53">
        <v>-4.1705368733812698E-2</v>
      </c>
    </row>
    <row r="111" spans="2:65" x14ac:dyDescent="0.3">
      <c r="B111" s="76">
        <v>22</v>
      </c>
      <c r="D111" s="53" t="s">
        <v>438</v>
      </c>
      <c r="E111" s="55">
        <v>5.57E-2</v>
      </c>
      <c r="F111" s="54" t="s">
        <v>51</v>
      </c>
      <c r="G111" s="54">
        <v>5.2256</v>
      </c>
      <c r="H111" s="56">
        <v>185.97272068997199</v>
      </c>
      <c r="I111" s="1">
        <v>178.41751614582199</v>
      </c>
      <c r="J111" s="79">
        <v>193.847855232797</v>
      </c>
      <c r="K111" s="54">
        <v>5.2812999999999999</v>
      </c>
      <c r="L111" s="56">
        <v>196.625322194228</v>
      </c>
      <c r="M111" s="1">
        <v>188.63735211869599</v>
      </c>
      <c r="N111" s="79">
        <v>204.95154800337201</v>
      </c>
      <c r="O111" s="53">
        <v>0</v>
      </c>
      <c r="P111" s="53">
        <v>0</v>
      </c>
      <c r="Q111" s="53">
        <v>1</v>
      </c>
      <c r="R111" s="53">
        <v>1</v>
      </c>
      <c r="S111" s="53">
        <v>1</v>
      </c>
      <c r="T111" s="53">
        <v>5.7280452018626901E-2</v>
      </c>
    </row>
    <row r="112" spans="2:65" x14ac:dyDescent="0.3">
      <c r="B112" s="76">
        <v>22</v>
      </c>
      <c r="D112" s="53" t="s">
        <v>379</v>
      </c>
      <c r="E112" s="55">
        <v>0.1348</v>
      </c>
      <c r="F112" s="54" t="s">
        <v>51</v>
      </c>
      <c r="G112" s="54">
        <v>5.2256</v>
      </c>
      <c r="H112" s="56">
        <v>185.97272068997199</v>
      </c>
      <c r="I112" s="1">
        <v>178.41751614582199</v>
      </c>
      <c r="J112" s="79">
        <v>193.847855232797</v>
      </c>
      <c r="K112" s="54">
        <v>5.3604000000000003</v>
      </c>
      <c r="L112" s="56">
        <v>212.81005344839201</v>
      </c>
      <c r="M112" s="1">
        <v>204.17657843313799</v>
      </c>
      <c r="N112" s="79">
        <v>221.808589389883</v>
      </c>
      <c r="O112" s="53">
        <v>1</v>
      </c>
      <c r="P112" s="53">
        <v>0</v>
      </c>
      <c r="Q112" s="53">
        <v>1</v>
      </c>
      <c r="R112" s="53">
        <v>1</v>
      </c>
      <c r="S112" s="53">
        <v>1</v>
      </c>
      <c r="T112" s="53">
        <v>0.144307899883654</v>
      </c>
    </row>
    <row r="113" spans="2:65" x14ac:dyDescent="0.3">
      <c r="B113" s="76">
        <v>22</v>
      </c>
      <c r="D113" s="53" t="s">
        <v>380</v>
      </c>
      <c r="E113" s="55">
        <v>9.8250000000000004E-2</v>
      </c>
      <c r="F113" s="54" t="s">
        <v>51</v>
      </c>
      <c r="G113" s="54">
        <v>5.1829999999999998</v>
      </c>
      <c r="H113" s="56">
        <v>178.21665979916699</v>
      </c>
      <c r="I113" s="1">
        <v>170.96984569707701</v>
      </c>
      <c r="J113" s="79">
        <v>185.77064101845201</v>
      </c>
      <c r="K113" s="54">
        <v>5.2812999999999999</v>
      </c>
      <c r="L113" s="56">
        <v>196.625322194228</v>
      </c>
      <c r="M113" s="1">
        <v>188.63735211869599</v>
      </c>
      <c r="N113" s="79">
        <v>204.95154800337201</v>
      </c>
      <c r="O113" s="53">
        <v>0</v>
      </c>
      <c r="P113" s="53">
        <v>0</v>
      </c>
      <c r="Q113" s="53">
        <v>1</v>
      </c>
      <c r="R113" s="53">
        <v>1</v>
      </c>
      <c r="S113" s="53">
        <v>1</v>
      </c>
      <c r="T113" s="53">
        <v>0.10329372358232899</v>
      </c>
    </row>
    <row r="114" spans="2:65" x14ac:dyDescent="0.3">
      <c r="B114" s="76">
        <v>22</v>
      </c>
      <c r="D114" s="53" t="s">
        <v>381</v>
      </c>
      <c r="E114" s="55">
        <v>0.1774</v>
      </c>
      <c r="F114" s="54" t="s">
        <v>51</v>
      </c>
      <c r="G114" s="54">
        <v>5.1829999999999998</v>
      </c>
      <c r="H114" s="56">
        <v>178.21665979916699</v>
      </c>
      <c r="I114" s="1">
        <v>170.96984569707701</v>
      </c>
      <c r="J114" s="79">
        <v>185.77064101845201</v>
      </c>
      <c r="K114" s="54">
        <v>5.3604000000000003</v>
      </c>
      <c r="L114" s="56">
        <v>212.81005344839201</v>
      </c>
      <c r="M114" s="1">
        <v>204.17657843313799</v>
      </c>
      <c r="N114" s="79">
        <v>221.808589389883</v>
      </c>
      <c r="O114" s="53">
        <v>1</v>
      </c>
      <c r="P114" s="53">
        <v>0</v>
      </c>
      <c r="Q114" s="53">
        <v>1</v>
      </c>
      <c r="R114" s="53">
        <v>1</v>
      </c>
      <c r="S114" s="53">
        <v>1</v>
      </c>
      <c r="T114" s="53">
        <v>0.194108641067611</v>
      </c>
    </row>
    <row r="115" spans="2:65" x14ac:dyDescent="0.3">
      <c r="B115" s="76">
        <v>22</v>
      </c>
      <c r="D115" s="53" t="s">
        <v>382</v>
      </c>
      <c r="E115" s="55">
        <v>7.911E-2</v>
      </c>
      <c r="F115" s="54" t="s">
        <v>51</v>
      </c>
      <c r="G115" s="54">
        <v>5.2812999999999999</v>
      </c>
      <c r="H115" s="56">
        <v>196.625322194228</v>
      </c>
      <c r="I115" s="1">
        <v>188.63735211869599</v>
      </c>
      <c r="J115" s="79">
        <v>204.95154800337201</v>
      </c>
      <c r="K115" s="54">
        <v>5.3604000000000003</v>
      </c>
      <c r="L115" s="56">
        <v>212.81005344839201</v>
      </c>
      <c r="M115" s="1">
        <v>204.17657843313799</v>
      </c>
      <c r="N115" s="79">
        <v>221.808589389883</v>
      </c>
      <c r="O115" s="53">
        <v>1</v>
      </c>
      <c r="P115" s="53">
        <v>0</v>
      </c>
      <c r="Q115" s="53">
        <v>1</v>
      </c>
      <c r="R115" s="53">
        <v>1</v>
      </c>
      <c r="S115" s="53">
        <v>1</v>
      </c>
      <c r="T115" s="53">
        <v>8.2312547913724193E-2</v>
      </c>
    </row>
    <row r="116" spans="2:65" x14ac:dyDescent="0.3">
      <c r="B116" s="76">
        <v>22</v>
      </c>
      <c r="D116" s="53" t="s">
        <v>383</v>
      </c>
      <c r="E116" s="55">
        <v>-3.3770000000000001E-2</v>
      </c>
      <c r="F116" s="54" t="s">
        <v>51</v>
      </c>
      <c r="G116" s="54">
        <v>5.1253000000000002</v>
      </c>
      <c r="H116" s="56">
        <v>168.224601462934</v>
      </c>
      <c r="I116" s="1">
        <v>163.027744829505</v>
      </c>
      <c r="J116" s="79">
        <v>173.58711897142999</v>
      </c>
      <c r="K116" s="54">
        <v>5.0915999999999997</v>
      </c>
      <c r="L116" s="56">
        <v>162.649893802701</v>
      </c>
      <c r="M116" s="1">
        <v>157.65615067848799</v>
      </c>
      <c r="N116" s="79">
        <v>167.80181325104201</v>
      </c>
      <c r="O116" s="53">
        <v>0</v>
      </c>
      <c r="P116" s="53">
        <v>1</v>
      </c>
      <c r="Q116" s="53">
        <v>1</v>
      </c>
      <c r="R116" s="53">
        <v>1</v>
      </c>
      <c r="S116" s="53">
        <v>2</v>
      </c>
      <c r="T116" s="53">
        <v>-3.31384804110351E-2</v>
      </c>
      <c r="V116" s="53">
        <v>-3.31384804110351E-2</v>
      </c>
    </row>
    <row r="117" spans="2:65" x14ac:dyDescent="0.3">
      <c r="B117" s="76">
        <v>22</v>
      </c>
      <c r="D117" s="53" t="s">
        <v>439</v>
      </c>
      <c r="E117" s="55">
        <v>2.026E-2</v>
      </c>
      <c r="F117" s="54">
        <v>3.2000000000000002E-3</v>
      </c>
      <c r="G117" s="54">
        <v>5.1253000000000002</v>
      </c>
      <c r="H117" s="56">
        <v>168.224601462934</v>
      </c>
      <c r="I117" s="1">
        <v>163.027744829505</v>
      </c>
      <c r="J117" s="79">
        <v>173.58711897142999</v>
      </c>
      <c r="K117" s="54">
        <v>5.1456</v>
      </c>
      <c r="L117" s="56">
        <v>171.67445845091001</v>
      </c>
      <c r="M117" s="1">
        <v>166.40690101948201</v>
      </c>
      <c r="N117" s="79">
        <v>177.108758734486</v>
      </c>
      <c r="O117" s="53">
        <v>0</v>
      </c>
      <c r="P117" s="53">
        <v>1</v>
      </c>
      <c r="Q117" s="53">
        <v>1</v>
      </c>
      <c r="R117" s="53">
        <v>1</v>
      </c>
      <c r="S117" s="53">
        <v>2</v>
      </c>
      <c r="T117" s="53">
        <v>2.0507446342415098E-2</v>
      </c>
      <c r="U117" s="53">
        <v>2.0507446342415098E-2</v>
      </c>
    </row>
    <row r="118" spans="2:65" x14ac:dyDescent="0.3">
      <c r="B118" s="76">
        <v>22</v>
      </c>
      <c r="D118" s="53" t="s">
        <v>384</v>
      </c>
      <c r="E118" s="55">
        <v>4.233E-2</v>
      </c>
      <c r="F118" s="54" t="s">
        <v>51</v>
      </c>
      <c r="G118" s="54">
        <v>5.1253000000000002</v>
      </c>
      <c r="H118" s="56">
        <v>168.224601462934</v>
      </c>
      <c r="I118" s="1">
        <v>163.027744829505</v>
      </c>
      <c r="J118" s="79">
        <v>173.58711897142999</v>
      </c>
      <c r="K118" s="54">
        <v>5.1677</v>
      </c>
      <c r="L118" s="56">
        <v>175.51069829607599</v>
      </c>
      <c r="M118" s="1">
        <v>170.12876644389399</v>
      </c>
      <c r="N118" s="79">
        <v>181.06288466233599</v>
      </c>
      <c r="O118" s="53">
        <v>1</v>
      </c>
      <c r="P118" s="53">
        <v>1</v>
      </c>
      <c r="Q118" s="53">
        <v>1</v>
      </c>
      <c r="R118" s="53">
        <v>1</v>
      </c>
      <c r="S118" s="53">
        <v>2</v>
      </c>
      <c r="T118" s="53">
        <v>4.33117199849469E-2</v>
      </c>
      <c r="U118" s="53">
        <v>4.33117199849469E-2</v>
      </c>
      <c r="BM118" s="53">
        <v>4.33117199849469E-2</v>
      </c>
    </row>
    <row r="119" spans="2:65" x14ac:dyDescent="0.3">
      <c r="B119" s="76">
        <v>22</v>
      </c>
      <c r="D119" s="53" t="s">
        <v>385</v>
      </c>
      <c r="E119" s="55">
        <v>-3.9750000000000001E-2</v>
      </c>
      <c r="F119" s="54" t="s">
        <v>51</v>
      </c>
      <c r="G119" s="54">
        <v>5.1313000000000004</v>
      </c>
      <c r="H119" s="56">
        <v>169.236983179719</v>
      </c>
      <c r="I119" s="1">
        <v>164.04100056111801</v>
      </c>
      <c r="J119" s="79">
        <v>174.597548038616</v>
      </c>
      <c r="K119" s="54">
        <v>5.0915999999999997</v>
      </c>
      <c r="L119" s="56">
        <v>162.649893802701</v>
      </c>
      <c r="M119" s="1">
        <v>157.65615067848799</v>
      </c>
      <c r="N119" s="79">
        <v>167.80181325104201</v>
      </c>
      <c r="O119" s="53">
        <v>0</v>
      </c>
      <c r="P119" s="53">
        <v>0</v>
      </c>
      <c r="Q119" s="53">
        <v>1</v>
      </c>
      <c r="R119" s="53">
        <v>1</v>
      </c>
      <c r="S119" s="53">
        <v>1</v>
      </c>
      <c r="T119" s="53">
        <v>-3.8922280776083201E-2</v>
      </c>
    </row>
    <row r="120" spans="2:65" x14ac:dyDescent="0.3">
      <c r="B120" s="76">
        <v>22</v>
      </c>
      <c r="D120" s="53" t="s">
        <v>386</v>
      </c>
      <c r="E120" s="55">
        <v>3.635E-2</v>
      </c>
      <c r="F120" s="54" t="s">
        <v>51</v>
      </c>
      <c r="G120" s="54">
        <v>5.1313000000000004</v>
      </c>
      <c r="H120" s="56">
        <v>169.236983179719</v>
      </c>
      <c r="I120" s="1">
        <v>164.04100056111801</v>
      </c>
      <c r="J120" s="79">
        <v>174.597548038616</v>
      </c>
      <c r="K120" s="54">
        <v>5.1677</v>
      </c>
      <c r="L120" s="56">
        <v>175.51069829607599</v>
      </c>
      <c r="M120" s="1">
        <v>170.12876644389399</v>
      </c>
      <c r="N120" s="79">
        <v>181.06288466233599</v>
      </c>
      <c r="O120" s="53">
        <v>1</v>
      </c>
      <c r="P120" s="53">
        <v>0</v>
      </c>
      <c r="Q120" s="53">
        <v>1</v>
      </c>
      <c r="R120" s="53">
        <v>1</v>
      </c>
      <c r="S120" s="53">
        <v>1</v>
      </c>
      <c r="T120" s="53">
        <v>3.7070591773046099E-2</v>
      </c>
    </row>
    <row r="121" spans="2:65" x14ac:dyDescent="0.3">
      <c r="B121" s="76">
        <v>22</v>
      </c>
      <c r="D121" s="53" t="s">
        <v>387</v>
      </c>
      <c r="E121" s="55">
        <v>5.4030000000000002E-2</v>
      </c>
      <c r="F121" s="54" t="s">
        <v>51</v>
      </c>
      <c r="G121" s="54">
        <v>5.0915999999999997</v>
      </c>
      <c r="H121" s="56">
        <v>162.649893802701</v>
      </c>
      <c r="I121" s="1">
        <v>157.65615067848799</v>
      </c>
      <c r="J121" s="79">
        <v>167.80181325104201</v>
      </c>
      <c r="K121" s="54">
        <v>5.1456</v>
      </c>
      <c r="L121" s="56">
        <v>171.67445845091001</v>
      </c>
      <c r="M121" s="1">
        <v>166.40690101948201</v>
      </c>
      <c r="N121" s="79">
        <v>177.108758734486</v>
      </c>
      <c r="O121" s="53">
        <v>0</v>
      </c>
      <c r="P121" s="53">
        <v>0</v>
      </c>
      <c r="Q121" s="53">
        <v>1</v>
      </c>
      <c r="R121" s="53">
        <v>1</v>
      </c>
      <c r="S121" s="53">
        <v>1</v>
      </c>
      <c r="T121" s="53">
        <v>5.5484602155080401E-2</v>
      </c>
    </row>
    <row r="122" spans="2:65" x14ac:dyDescent="0.3">
      <c r="B122" s="76">
        <v>22</v>
      </c>
      <c r="D122" s="53" t="s">
        <v>388</v>
      </c>
      <c r="E122" s="55">
        <v>7.6100000000000001E-2</v>
      </c>
      <c r="F122" s="54" t="s">
        <v>51</v>
      </c>
      <c r="G122" s="54">
        <v>5.0915999999999997</v>
      </c>
      <c r="H122" s="56">
        <v>162.649893802701</v>
      </c>
      <c r="I122" s="1">
        <v>157.65615067848799</v>
      </c>
      <c r="J122" s="79">
        <v>167.80181325104201</v>
      </c>
      <c r="K122" s="54">
        <v>5.1677</v>
      </c>
      <c r="L122" s="56">
        <v>175.51069829607599</v>
      </c>
      <c r="M122" s="1">
        <v>170.12876644389399</v>
      </c>
      <c r="N122" s="79">
        <v>181.06288466233599</v>
      </c>
      <c r="O122" s="53">
        <v>1</v>
      </c>
      <c r="P122" s="53">
        <v>0</v>
      </c>
      <c r="Q122" s="53">
        <v>1</v>
      </c>
      <c r="R122" s="53">
        <v>1</v>
      </c>
      <c r="S122" s="53">
        <v>1</v>
      </c>
      <c r="T122" s="53">
        <v>7.9070475809692703E-2</v>
      </c>
    </row>
    <row r="123" spans="2:65" x14ac:dyDescent="0.3">
      <c r="B123" s="76">
        <v>22</v>
      </c>
      <c r="D123" s="53" t="s">
        <v>389</v>
      </c>
      <c r="E123" s="55">
        <v>2.2069999999999999E-2</v>
      </c>
      <c r="F123" s="54" t="s">
        <v>51</v>
      </c>
      <c r="G123" s="54">
        <v>5.1456</v>
      </c>
      <c r="H123" s="56">
        <v>171.67445845091001</v>
      </c>
      <c r="I123" s="1">
        <v>166.40690101948201</v>
      </c>
      <c r="J123" s="79">
        <v>177.108758734486</v>
      </c>
      <c r="K123" s="54">
        <v>5.1677</v>
      </c>
      <c r="L123" s="56">
        <v>175.51069829607599</v>
      </c>
      <c r="M123" s="1">
        <v>170.12876644389399</v>
      </c>
      <c r="N123" s="79">
        <v>181.06288466233599</v>
      </c>
      <c r="O123" s="53">
        <v>1</v>
      </c>
      <c r="P123" s="53">
        <v>0</v>
      </c>
      <c r="Q123" s="53">
        <v>1</v>
      </c>
      <c r="R123" s="53">
        <v>1</v>
      </c>
      <c r="S123" s="53">
        <v>1</v>
      </c>
      <c r="T123" s="53">
        <v>2.2346013960274601E-2</v>
      </c>
    </row>
    <row r="124" spans="2:65" x14ac:dyDescent="0.3">
      <c r="B124" s="76">
        <v>22</v>
      </c>
      <c r="D124" s="53" t="s">
        <v>392</v>
      </c>
      <c r="E124" s="55">
        <v>9.2280000000000001E-2</v>
      </c>
      <c r="F124" s="54">
        <v>1.78E-2</v>
      </c>
      <c r="G124" s="54">
        <v>5.1364999999999998</v>
      </c>
      <c r="H124" s="56">
        <v>170.11930754743901</v>
      </c>
      <c r="I124" s="1">
        <v>152.75528553904701</v>
      </c>
      <c r="J124" s="79">
        <v>189.45713530169601</v>
      </c>
      <c r="K124" s="54">
        <v>5.2287999999999997</v>
      </c>
      <c r="L124" s="56">
        <v>186.56878659298201</v>
      </c>
      <c r="M124" s="1">
        <v>167.525771645509</v>
      </c>
      <c r="N124" s="79">
        <v>207.77646202658701</v>
      </c>
      <c r="O124" s="53">
        <v>1</v>
      </c>
      <c r="P124" s="53">
        <v>0</v>
      </c>
      <c r="Q124" s="53">
        <v>1</v>
      </c>
      <c r="R124" s="53">
        <v>1</v>
      </c>
      <c r="S124" s="53">
        <v>1</v>
      </c>
      <c r="T124" s="53">
        <v>9.6693780868792004E-2</v>
      </c>
    </row>
    <row r="126" spans="2:65" x14ac:dyDescent="0.3">
      <c r="B126" s="76">
        <v>23</v>
      </c>
      <c r="D126" s="53" t="s">
        <v>494</v>
      </c>
      <c r="E126" s="55" t="s">
        <v>75</v>
      </c>
      <c r="F126" s="54" t="s">
        <v>41</v>
      </c>
      <c r="G126" s="54" t="s">
        <v>42</v>
      </c>
      <c r="H126" s="56" t="s">
        <v>43</v>
      </c>
      <c r="I126" s="94" t="s">
        <v>336</v>
      </c>
      <c r="J126" s="95"/>
      <c r="K126" s="54" t="s">
        <v>46</v>
      </c>
      <c r="L126" s="56" t="s">
        <v>47</v>
      </c>
      <c r="M126" s="94" t="s">
        <v>336</v>
      </c>
      <c r="N126" s="95"/>
      <c r="O126" s="53" t="s">
        <v>81</v>
      </c>
      <c r="P126" s="53" t="s">
        <v>82</v>
      </c>
      <c r="Q126" s="53" t="s">
        <v>83</v>
      </c>
      <c r="R126" s="53" t="s">
        <v>84</v>
      </c>
      <c r="S126" s="53" t="s">
        <v>85</v>
      </c>
      <c r="T126" s="53" t="s">
        <v>86</v>
      </c>
      <c r="U126" s="53" t="s">
        <v>87</v>
      </c>
      <c r="V126" s="53" t="s">
        <v>88</v>
      </c>
      <c r="W126" s="53" t="s">
        <v>89</v>
      </c>
      <c r="X126" s="53" t="s">
        <v>119</v>
      </c>
      <c r="Y126" s="53" t="s">
        <v>120</v>
      </c>
      <c r="Z126" s="53" t="s">
        <v>90</v>
      </c>
      <c r="AA126" s="53" t="s">
        <v>91</v>
      </c>
      <c r="AB126" s="53" t="s">
        <v>121</v>
      </c>
      <c r="AC126" s="53" t="s">
        <v>122</v>
      </c>
      <c r="AD126" s="53" t="s">
        <v>123</v>
      </c>
      <c r="AE126" s="53" t="s">
        <v>92</v>
      </c>
      <c r="AF126" s="53" t="s">
        <v>93</v>
      </c>
      <c r="AG126" s="53" t="s">
        <v>124</v>
      </c>
      <c r="AH126" s="53" t="s">
        <v>125</v>
      </c>
      <c r="AI126" s="53" t="s">
        <v>126</v>
      </c>
      <c r="AJ126" s="53" t="s">
        <v>127</v>
      </c>
      <c r="AK126" s="53" t="s">
        <v>128</v>
      </c>
      <c r="AL126" s="53" t="s">
        <v>129</v>
      </c>
      <c r="AM126" s="53" t="s">
        <v>130</v>
      </c>
      <c r="AN126" s="53" t="s">
        <v>147</v>
      </c>
      <c r="AO126" s="53" t="s">
        <v>94</v>
      </c>
      <c r="AP126" s="53" t="s">
        <v>131</v>
      </c>
      <c r="AQ126" s="53" t="s">
        <v>132</v>
      </c>
      <c r="AR126" s="53" t="s">
        <v>95</v>
      </c>
      <c r="AS126" s="53" t="s">
        <v>133</v>
      </c>
      <c r="AT126" s="53" t="s">
        <v>134</v>
      </c>
      <c r="AU126" s="53" t="s">
        <v>96</v>
      </c>
      <c r="AV126" s="53" t="s">
        <v>97</v>
      </c>
      <c r="AW126" s="53" t="s">
        <v>135</v>
      </c>
      <c r="AX126" s="53" t="s">
        <v>136</v>
      </c>
      <c r="AY126" s="53" t="s">
        <v>137</v>
      </c>
      <c r="AZ126" s="53" t="s">
        <v>98</v>
      </c>
      <c r="BA126" s="53" t="s">
        <v>99</v>
      </c>
      <c r="BB126" s="53" t="s">
        <v>138</v>
      </c>
      <c r="BC126" s="53" t="s">
        <v>139</v>
      </c>
      <c r="BD126" s="53" t="s">
        <v>140</v>
      </c>
      <c r="BE126" s="53" t="s">
        <v>141</v>
      </c>
      <c r="BF126" s="53" t="s">
        <v>142</v>
      </c>
      <c r="BG126" s="53" t="s">
        <v>143</v>
      </c>
      <c r="BH126" s="53" t="s">
        <v>144</v>
      </c>
      <c r="BI126" s="53" t="s">
        <v>251</v>
      </c>
      <c r="BJ126" s="53" t="s">
        <v>100</v>
      </c>
      <c r="BK126" s="53" t="s">
        <v>145</v>
      </c>
      <c r="BL126" s="53" t="s">
        <v>146</v>
      </c>
      <c r="BM126" s="53" t="s">
        <v>101</v>
      </c>
    </row>
    <row r="127" spans="2:65" x14ac:dyDescent="0.3">
      <c r="B127" s="76">
        <v>23</v>
      </c>
      <c r="C127" s="21" t="s">
        <v>285</v>
      </c>
      <c r="D127" s="53" t="s">
        <v>440</v>
      </c>
      <c r="E127" s="55">
        <v>-0.28179999999999999</v>
      </c>
      <c r="F127" s="54" t="s">
        <v>51</v>
      </c>
      <c r="G127" s="54">
        <v>4.7864000000000004</v>
      </c>
      <c r="H127" s="56">
        <v>119.869062354275</v>
      </c>
      <c r="I127" s="1">
        <v>113.741780968665</v>
      </c>
      <c r="J127" s="79">
        <v>126.326421015435</v>
      </c>
      <c r="K127" s="54">
        <v>4.5046999999999997</v>
      </c>
      <c r="L127" s="56">
        <v>90.441207616322799</v>
      </c>
      <c r="M127" s="1">
        <v>85.296651657070996</v>
      </c>
      <c r="N127" s="79">
        <v>95.896050738126803</v>
      </c>
      <c r="O127" s="53">
        <v>0</v>
      </c>
      <c r="P127" s="53">
        <v>0</v>
      </c>
      <c r="Q127" s="53">
        <v>1</v>
      </c>
      <c r="R127" s="53">
        <v>0</v>
      </c>
      <c r="S127" s="53">
        <v>1</v>
      </c>
      <c r="T127" s="53">
        <v>-0.245499999415841</v>
      </c>
      <c r="W127" s="53">
        <v>-0.245499999415841</v>
      </c>
    </row>
    <row r="128" spans="2:65" x14ac:dyDescent="0.3">
      <c r="B128" s="76">
        <v>23</v>
      </c>
      <c r="D128" s="53" t="s">
        <v>394</v>
      </c>
      <c r="E128" s="55">
        <v>-0.30590000000000001</v>
      </c>
      <c r="F128" s="54">
        <v>8.8999999999999999E-3</v>
      </c>
      <c r="G128" s="54">
        <v>4.7864000000000004</v>
      </c>
      <c r="H128" s="56">
        <v>119.869062354275</v>
      </c>
      <c r="I128" s="1">
        <v>113.741780968665</v>
      </c>
      <c r="J128" s="79">
        <v>126.326421015435</v>
      </c>
      <c r="K128" s="54">
        <v>4.4805000000000001</v>
      </c>
      <c r="L128" s="56">
        <v>88.278801043161806</v>
      </c>
      <c r="M128" s="1">
        <v>76.786312376079906</v>
      </c>
      <c r="N128" s="79">
        <v>101.491352722466</v>
      </c>
      <c r="O128" s="53">
        <v>0</v>
      </c>
      <c r="P128" s="53">
        <v>0</v>
      </c>
      <c r="Q128" s="53">
        <v>1</v>
      </c>
      <c r="R128" s="53">
        <v>0</v>
      </c>
      <c r="S128" s="53">
        <v>1</v>
      </c>
      <c r="T128" s="53">
        <v>-0.26353973819989901</v>
      </c>
      <c r="X128" s="53">
        <v>-0.26353973819989901</v>
      </c>
    </row>
    <row r="129" spans="2:27" x14ac:dyDescent="0.3">
      <c r="B129" s="76">
        <v>23</v>
      </c>
      <c r="D129" s="53" t="s">
        <v>395</v>
      </c>
      <c r="E129" s="55">
        <v>-0.38740000000000002</v>
      </c>
      <c r="F129" s="54" t="s">
        <v>51</v>
      </c>
      <c r="G129" s="54">
        <v>4.7864000000000004</v>
      </c>
      <c r="H129" s="56">
        <v>119.869062354275</v>
      </c>
      <c r="I129" s="1">
        <v>113.741780968665</v>
      </c>
      <c r="J129" s="79">
        <v>126.326421015435</v>
      </c>
      <c r="K129" s="54">
        <v>4.3990999999999998</v>
      </c>
      <c r="L129" s="56">
        <v>81.377595860877406</v>
      </c>
      <c r="M129" s="1">
        <v>72.395692372194901</v>
      </c>
      <c r="N129" s="79">
        <v>91.473855572099296</v>
      </c>
      <c r="O129" s="53">
        <v>0</v>
      </c>
      <c r="P129" s="53">
        <v>0</v>
      </c>
      <c r="Q129" s="53">
        <v>1</v>
      </c>
      <c r="R129" s="53">
        <v>0</v>
      </c>
      <c r="S129" s="53">
        <v>1</v>
      </c>
      <c r="T129" s="53">
        <v>-0.32111260184579798</v>
      </c>
      <c r="Y129" s="53">
        <v>-0.32111260184579798</v>
      </c>
    </row>
    <row r="130" spans="2:27" x14ac:dyDescent="0.3">
      <c r="B130" s="76">
        <v>23</v>
      </c>
      <c r="D130" s="53" t="s">
        <v>396</v>
      </c>
      <c r="E130" s="55">
        <v>-0.1326</v>
      </c>
      <c r="F130" s="54">
        <v>8.3999999999999995E-3</v>
      </c>
      <c r="G130" s="54">
        <v>4.7864000000000004</v>
      </c>
      <c r="H130" s="56">
        <v>119.869062354275</v>
      </c>
      <c r="I130" s="1">
        <v>113.741780968665</v>
      </c>
      <c r="J130" s="79">
        <v>126.326421015435</v>
      </c>
      <c r="K130" s="54">
        <v>4.6538000000000004</v>
      </c>
      <c r="L130" s="56">
        <v>104.983164583277</v>
      </c>
      <c r="M130" s="1">
        <v>100.452040033553</v>
      </c>
      <c r="N130" s="79">
        <v>109.718676118852</v>
      </c>
      <c r="O130" s="53">
        <v>0</v>
      </c>
      <c r="P130" s="53">
        <v>0</v>
      </c>
      <c r="Q130" s="53">
        <v>1</v>
      </c>
      <c r="R130" s="53">
        <v>0</v>
      </c>
      <c r="S130" s="53">
        <v>1</v>
      </c>
      <c r="T130" s="53">
        <v>-0.124184651807839</v>
      </c>
      <c r="Z130" s="53">
        <v>-0.124184651807839</v>
      </c>
    </row>
    <row r="131" spans="2:27" x14ac:dyDescent="0.3">
      <c r="B131" s="76">
        <v>23</v>
      </c>
      <c r="D131" s="53" t="s">
        <v>352</v>
      </c>
      <c r="E131" s="55">
        <v>-0.2601</v>
      </c>
      <c r="F131" s="54" t="s">
        <v>51</v>
      </c>
      <c r="G131" s="54">
        <v>4.7864000000000004</v>
      </c>
      <c r="H131" s="56">
        <v>119.869062354275</v>
      </c>
      <c r="I131" s="1">
        <v>113.741780968665</v>
      </c>
      <c r="J131" s="79">
        <v>126.326421015435</v>
      </c>
      <c r="K131" s="54">
        <v>4.5263</v>
      </c>
      <c r="L131" s="56">
        <v>92.415988556099094</v>
      </c>
      <c r="M131" s="1">
        <v>89.447011529472206</v>
      </c>
      <c r="N131" s="79">
        <v>95.483513588231304</v>
      </c>
      <c r="O131" s="53">
        <v>0</v>
      </c>
      <c r="P131" s="53">
        <v>0</v>
      </c>
      <c r="Q131" s="53">
        <v>1</v>
      </c>
      <c r="R131" s="53">
        <v>0</v>
      </c>
      <c r="S131" s="53">
        <v>1</v>
      </c>
      <c r="T131" s="53">
        <v>-0.22902551549988501</v>
      </c>
      <c r="AA131" s="53">
        <v>-0.22902551549988501</v>
      </c>
    </row>
    <row r="132" spans="2:27" x14ac:dyDescent="0.3">
      <c r="B132" s="76">
        <v>23</v>
      </c>
      <c r="D132" s="53" t="s">
        <v>441</v>
      </c>
      <c r="E132" s="55">
        <v>-0.2034</v>
      </c>
      <c r="F132" s="54" t="s">
        <v>51</v>
      </c>
      <c r="G132" s="54">
        <v>4.7450000000000001</v>
      </c>
      <c r="H132" s="56">
        <v>115.007805503109</v>
      </c>
      <c r="I132" s="1">
        <v>109.133292269859</v>
      </c>
      <c r="J132" s="79">
        <v>121.19853668424599</v>
      </c>
      <c r="K132" s="54">
        <v>4.5415999999999999</v>
      </c>
      <c r="L132" s="56">
        <v>93.840825387874403</v>
      </c>
      <c r="M132" s="1">
        <v>88.489013228800204</v>
      </c>
      <c r="N132" s="79">
        <v>99.516314943056102</v>
      </c>
      <c r="O132" s="53">
        <v>0</v>
      </c>
      <c r="P132" s="53">
        <v>0</v>
      </c>
      <c r="Q132" s="53">
        <v>1</v>
      </c>
      <c r="R132" s="53">
        <v>0</v>
      </c>
      <c r="S132" s="53">
        <v>1</v>
      </c>
      <c r="T132" s="53">
        <v>-0.184048204577407</v>
      </c>
      <c r="W132" s="53">
        <v>-0.184048204577407</v>
      </c>
    </row>
    <row r="133" spans="2:27" x14ac:dyDescent="0.3">
      <c r="B133" s="76">
        <v>23</v>
      </c>
      <c r="D133" s="53" t="s">
        <v>398</v>
      </c>
      <c r="E133" s="55">
        <v>-0.32619999999999999</v>
      </c>
      <c r="F133" s="54">
        <v>3.3999999999999998E-3</v>
      </c>
      <c r="G133" s="54">
        <v>4.7450000000000001</v>
      </c>
      <c r="H133" s="56">
        <v>115.007805503109</v>
      </c>
      <c r="I133" s="1">
        <v>109.133292269859</v>
      </c>
      <c r="J133" s="79">
        <v>121.19853668424599</v>
      </c>
      <c r="K133" s="54">
        <v>4.4188000000000001</v>
      </c>
      <c r="L133" s="56">
        <v>82.996629621314696</v>
      </c>
      <c r="M133" s="1">
        <v>72.053262321653904</v>
      </c>
      <c r="N133" s="79">
        <v>95.602063064777198</v>
      </c>
      <c r="O133" s="53">
        <v>0</v>
      </c>
      <c r="P133" s="53">
        <v>0</v>
      </c>
      <c r="Q133" s="53">
        <v>1</v>
      </c>
      <c r="R133" s="53">
        <v>0</v>
      </c>
      <c r="S133" s="53">
        <v>1</v>
      </c>
      <c r="T133" s="53">
        <v>-0.27833915917062901</v>
      </c>
      <c r="X133" s="53">
        <v>-0.27833915917062901</v>
      </c>
    </row>
    <row r="134" spans="2:27" x14ac:dyDescent="0.3">
      <c r="B134" s="76">
        <v>23</v>
      </c>
      <c r="D134" s="53" t="s">
        <v>399</v>
      </c>
      <c r="E134" s="55">
        <v>-0.41089999999999999</v>
      </c>
      <c r="F134" s="54" t="s">
        <v>51</v>
      </c>
      <c r="G134" s="54">
        <v>4.7450000000000001</v>
      </c>
      <c r="H134" s="56">
        <v>115.007805503109</v>
      </c>
      <c r="I134" s="1">
        <v>109.133292269859</v>
      </c>
      <c r="J134" s="79">
        <v>121.19853668424599</v>
      </c>
      <c r="K134" s="54">
        <v>4.3339999999999996</v>
      </c>
      <c r="L134" s="56">
        <v>76.248672080639693</v>
      </c>
      <c r="M134" s="1">
        <v>67.832864185069397</v>
      </c>
      <c r="N134" s="79">
        <v>85.708602517488998</v>
      </c>
      <c r="O134" s="53">
        <v>0</v>
      </c>
      <c r="P134" s="53">
        <v>0</v>
      </c>
      <c r="Q134" s="53">
        <v>1</v>
      </c>
      <c r="R134" s="53">
        <v>0</v>
      </c>
      <c r="S134" s="53">
        <v>1</v>
      </c>
      <c r="T134" s="53">
        <v>-0.33701306839927297</v>
      </c>
      <c r="Y134" s="53">
        <v>-0.33701306839927297</v>
      </c>
    </row>
    <row r="135" spans="2:27" x14ac:dyDescent="0.3">
      <c r="B135" s="76">
        <v>23</v>
      </c>
      <c r="D135" s="53" t="s">
        <v>353</v>
      </c>
      <c r="E135" s="55">
        <v>-0.20669999999999999</v>
      </c>
      <c r="F135" s="54" t="s">
        <v>51</v>
      </c>
      <c r="G135" s="54">
        <v>4.7450000000000001</v>
      </c>
      <c r="H135" s="56">
        <v>115.007805503109</v>
      </c>
      <c r="I135" s="1">
        <v>109.133292269859</v>
      </c>
      <c r="J135" s="79">
        <v>121.19853668424599</v>
      </c>
      <c r="K135" s="54">
        <v>4.5381999999999998</v>
      </c>
      <c r="L135" s="56">
        <v>93.522308367328606</v>
      </c>
      <c r="M135" s="1">
        <v>90.539081747269094</v>
      </c>
      <c r="N135" s="79">
        <v>96.603831114263699</v>
      </c>
      <c r="O135" s="53">
        <v>0</v>
      </c>
      <c r="P135" s="53">
        <v>0</v>
      </c>
      <c r="Q135" s="53">
        <v>1</v>
      </c>
      <c r="R135" s="53">
        <v>0</v>
      </c>
      <c r="S135" s="53">
        <v>1</v>
      </c>
      <c r="T135" s="53">
        <v>-0.18681772982095499</v>
      </c>
      <c r="AA135" s="53">
        <v>-0.18681772982095499</v>
      </c>
    </row>
    <row r="136" spans="2:27" x14ac:dyDescent="0.3">
      <c r="B136" s="76">
        <v>23</v>
      </c>
      <c r="D136" s="53" t="s">
        <v>442</v>
      </c>
      <c r="E136" s="55">
        <v>-0.2319</v>
      </c>
      <c r="F136" s="54" t="s">
        <v>51</v>
      </c>
      <c r="G136" s="54">
        <v>4.7275999999999998</v>
      </c>
      <c r="H136" s="56">
        <v>113.023979029366</v>
      </c>
      <c r="I136" s="1">
        <v>107.21716960097601</v>
      </c>
      <c r="J136" s="79">
        <v>119.145281331082</v>
      </c>
      <c r="K136" s="54">
        <v>4.4957000000000003</v>
      </c>
      <c r="L136" s="56">
        <v>89.630888652757605</v>
      </c>
      <c r="M136" s="1">
        <v>84.519172321003893</v>
      </c>
      <c r="N136" s="79">
        <v>95.051761394101902</v>
      </c>
      <c r="O136" s="53">
        <v>0</v>
      </c>
      <c r="P136" s="53">
        <v>0</v>
      </c>
      <c r="Q136" s="53">
        <v>1</v>
      </c>
      <c r="R136" s="53">
        <v>0</v>
      </c>
      <c r="S136" s="53">
        <v>1</v>
      </c>
      <c r="T136" s="53">
        <v>-0.20697457811612199</v>
      </c>
      <c r="W136" s="53">
        <v>-0.20697457811612199</v>
      </c>
    </row>
    <row r="137" spans="2:27" x14ac:dyDescent="0.3">
      <c r="B137" s="76">
        <v>23</v>
      </c>
      <c r="D137" s="53" t="s">
        <v>401</v>
      </c>
      <c r="E137" s="55">
        <v>-0.35099999999999998</v>
      </c>
      <c r="F137" s="54">
        <v>8.0000000000000004E-4</v>
      </c>
      <c r="G137" s="54">
        <v>4.7275999999999998</v>
      </c>
      <c r="H137" s="56">
        <v>113.023979029366</v>
      </c>
      <c r="I137" s="1">
        <v>107.21716960097601</v>
      </c>
      <c r="J137" s="79">
        <v>119.145281331082</v>
      </c>
      <c r="K137" s="54">
        <v>4.3766999999999996</v>
      </c>
      <c r="L137" s="56">
        <v>79.575002135143905</v>
      </c>
      <c r="M137" s="1">
        <v>69.082787207749703</v>
      </c>
      <c r="N137" s="79">
        <v>91.660762698610696</v>
      </c>
      <c r="O137" s="53">
        <v>0</v>
      </c>
      <c r="P137" s="53">
        <v>0</v>
      </c>
      <c r="Q137" s="53">
        <v>1</v>
      </c>
      <c r="R137" s="53">
        <v>0</v>
      </c>
      <c r="S137" s="53">
        <v>1</v>
      </c>
      <c r="T137" s="53">
        <v>-0.29594584424895798</v>
      </c>
      <c r="X137" s="53">
        <v>-0.29594584424895798</v>
      </c>
    </row>
    <row r="138" spans="2:27" x14ac:dyDescent="0.3">
      <c r="B138" s="76">
        <v>23</v>
      </c>
      <c r="D138" s="53" t="s">
        <v>402</v>
      </c>
      <c r="E138" s="55">
        <v>-0.43580000000000002</v>
      </c>
      <c r="F138" s="54" t="s">
        <v>51</v>
      </c>
      <c r="G138" s="54">
        <v>4.7275999999999998</v>
      </c>
      <c r="H138" s="56">
        <v>113.023979029366</v>
      </c>
      <c r="I138" s="1">
        <v>107.21716960097601</v>
      </c>
      <c r="J138" s="79">
        <v>119.145281331082</v>
      </c>
      <c r="K138" s="54">
        <v>4.2919</v>
      </c>
      <c r="L138" s="56">
        <v>73.105236577710201</v>
      </c>
      <c r="M138" s="1">
        <v>65.036379633584502</v>
      </c>
      <c r="N138" s="79">
        <v>82.175170961133304</v>
      </c>
      <c r="O138" s="53">
        <v>0</v>
      </c>
      <c r="P138" s="53">
        <v>0</v>
      </c>
      <c r="Q138" s="53">
        <v>1</v>
      </c>
      <c r="R138" s="53">
        <v>0</v>
      </c>
      <c r="S138" s="53">
        <v>1</v>
      </c>
      <c r="T138" s="53">
        <v>-0.35318825964607198</v>
      </c>
      <c r="Y138" s="53">
        <v>-0.35318825964607198</v>
      </c>
    </row>
    <row r="139" spans="2:27" x14ac:dyDescent="0.3">
      <c r="B139" s="76">
        <v>23</v>
      </c>
      <c r="D139" s="53" t="s">
        <v>403</v>
      </c>
      <c r="E139" s="55">
        <v>-0.12970000000000001</v>
      </c>
      <c r="F139" s="54">
        <v>1.32E-2</v>
      </c>
      <c r="G139" s="54">
        <v>4.7275999999999998</v>
      </c>
      <c r="H139" s="56">
        <v>113.023979029366</v>
      </c>
      <c r="I139" s="1">
        <v>107.21716960097601</v>
      </c>
      <c r="J139" s="79">
        <v>119.145281331082</v>
      </c>
      <c r="K139" s="54">
        <v>4.5979000000000001</v>
      </c>
      <c r="L139" s="56">
        <v>99.275617788528294</v>
      </c>
      <c r="M139" s="1">
        <v>94.9815250946139</v>
      </c>
      <c r="N139" s="79">
        <v>103.763845416005</v>
      </c>
      <c r="O139" s="53">
        <v>0</v>
      </c>
      <c r="P139" s="53">
        <v>0</v>
      </c>
      <c r="Q139" s="53">
        <v>1</v>
      </c>
      <c r="R139" s="53">
        <v>0</v>
      </c>
      <c r="S139" s="53">
        <v>1</v>
      </c>
      <c r="T139" s="53">
        <v>-0.121641100931916</v>
      </c>
      <c r="Z139" s="53">
        <v>-0.121641100931916</v>
      </c>
    </row>
    <row r="140" spans="2:27" x14ac:dyDescent="0.3">
      <c r="B140" s="76">
        <v>23</v>
      </c>
      <c r="D140" s="53" t="s">
        <v>354</v>
      </c>
      <c r="E140" s="55">
        <v>-0.22550000000000001</v>
      </c>
      <c r="F140" s="54" t="s">
        <v>51</v>
      </c>
      <c r="G140" s="54">
        <v>4.7275999999999998</v>
      </c>
      <c r="H140" s="56">
        <v>113.023979029366</v>
      </c>
      <c r="I140" s="1">
        <v>107.21716960097601</v>
      </c>
      <c r="J140" s="79">
        <v>119.145281331082</v>
      </c>
      <c r="K140" s="54">
        <v>4.5021000000000004</v>
      </c>
      <c r="L140" s="56">
        <v>90.206365903041899</v>
      </c>
      <c r="M140" s="1">
        <v>87.328913060413001</v>
      </c>
      <c r="N140" s="79">
        <v>93.178629668781895</v>
      </c>
      <c r="O140" s="53">
        <v>0</v>
      </c>
      <c r="P140" s="53">
        <v>0</v>
      </c>
      <c r="Q140" s="53">
        <v>1</v>
      </c>
      <c r="R140" s="53">
        <v>0</v>
      </c>
      <c r="S140" s="53">
        <v>1</v>
      </c>
      <c r="T140" s="53">
        <v>-0.20188293955210801</v>
      </c>
      <c r="AA140" s="53">
        <v>-0.20188293955210801</v>
      </c>
    </row>
    <row r="141" spans="2:27" x14ac:dyDescent="0.3">
      <c r="B141" s="76">
        <v>23</v>
      </c>
      <c r="D141" s="53" t="s">
        <v>405</v>
      </c>
      <c r="E141" s="55">
        <v>-0.2601</v>
      </c>
      <c r="F141" s="54" t="s">
        <v>51</v>
      </c>
      <c r="G141" s="54">
        <v>4.7809999999999997</v>
      </c>
      <c r="H141" s="56">
        <v>119.223513966889</v>
      </c>
      <c r="I141" s="1">
        <v>113.09819232333901</v>
      </c>
      <c r="J141" s="79">
        <v>125.680578890028</v>
      </c>
      <c r="K141" s="54">
        <v>4.5209000000000001</v>
      </c>
      <c r="L141" s="56">
        <v>91.918287220914806</v>
      </c>
      <c r="M141" s="1">
        <v>86.648941476061594</v>
      </c>
      <c r="N141" s="79">
        <v>97.508075479038396</v>
      </c>
      <c r="O141" s="53">
        <v>0</v>
      </c>
      <c r="P141" s="53">
        <v>0</v>
      </c>
      <c r="Q141" s="53">
        <v>1</v>
      </c>
      <c r="R141" s="53">
        <v>0</v>
      </c>
      <c r="S141" s="53">
        <v>1</v>
      </c>
      <c r="T141" s="53">
        <v>-0.22902551549988401</v>
      </c>
      <c r="W141" s="53">
        <v>-0.22902551549988401</v>
      </c>
    </row>
    <row r="142" spans="2:27" x14ac:dyDescent="0.3">
      <c r="B142" s="76">
        <v>23</v>
      </c>
      <c r="D142" s="53" t="s">
        <v>406</v>
      </c>
      <c r="E142" s="55">
        <v>-0.30049999999999999</v>
      </c>
      <c r="F142" s="54">
        <v>1.4999999999999999E-2</v>
      </c>
      <c r="G142" s="54">
        <v>4.7809999999999997</v>
      </c>
      <c r="H142" s="56">
        <v>119.223513966889</v>
      </c>
      <c r="I142" s="1">
        <v>113.09819232333901</v>
      </c>
      <c r="J142" s="79">
        <v>125.680578890028</v>
      </c>
      <c r="K142" s="54">
        <v>4.4805000000000001</v>
      </c>
      <c r="L142" s="56">
        <v>88.278801043161806</v>
      </c>
      <c r="M142" s="1">
        <v>76.638962787116597</v>
      </c>
      <c r="N142" s="79">
        <v>101.68648465749099</v>
      </c>
      <c r="O142" s="53">
        <v>0</v>
      </c>
      <c r="P142" s="53">
        <v>0</v>
      </c>
      <c r="Q142" s="53">
        <v>1</v>
      </c>
      <c r="R142" s="53">
        <v>0</v>
      </c>
      <c r="S142" s="53">
        <v>1</v>
      </c>
      <c r="T142" s="53">
        <v>-0.25955209584177702</v>
      </c>
      <c r="X142" s="53">
        <v>-0.25955209584177702</v>
      </c>
    </row>
    <row r="143" spans="2:27" x14ac:dyDescent="0.3">
      <c r="B143" s="76">
        <v>23</v>
      </c>
      <c r="D143" s="53" t="s">
        <v>355</v>
      </c>
      <c r="E143" s="55">
        <v>-0.22520000000000001</v>
      </c>
      <c r="F143" s="54" t="s">
        <v>51</v>
      </c>
      <c r="G143" s="54">
        <v>4.7809999999999997</v>
      </c>
      <c r="H143" s="56">
        <v>119.223513966889</v>
      </c>
      <c r="I143" s="1">
        <v>113.09819232333901</v>
      </c>
      <c r="J143" s="79">
        <v>125.680578890028</v>
      </c>
      <c r="K143" s="54">
        <v>4.5557999999999996</v>
      </c>
      <c r="L143" s="56">
        <v>95.182871082045494</v>
      </c>
      <c r="M143" s="1">
        <v>92.150287129173293</v>
      </c>
      <c r="N143" s="79">
        <v>98.315254674373193</v>
      </c>
      <c r="O143" s="53">
        <v>0</v>
      </c>
      <c r="P143" s="53">
        <v>0</v>
      </c>
      <c r="Q143" s="53">
        <v>1</v>
      </c>
      <c r="R143" s="53">
        <v>0</v>
      </c>
      <c r="S143" s="53">
        <v>1</v>
      </c>
      <c r="T143" s="53">
        <v>-0.201643468515115</v>
      </c>
      <c r="AA143" s="53">
        <v>-0.201643468515115</v>
      </c>
    </row>
    <row r="144" spans="2:27" x14ac:dyDescent="0.3">
      <c r="B144" s="76">
        <v>23</v>
      </c>
      <c r="D144" s="53" t="s">
        <v>410</v>
      </c>
      <c r="E144" s="55">
        <v>-0.2848</v>
      </c>
      <c r="F144" s="54" t="s">
        <v>51</v>
      </c>
      <c r="G144" s="54">
        <v>4.8441999999999998</v>
      </c>
      <c r="H144" s="56">
        <v>127.001640030348</v>
      </c>
      <c r="I144" s="1">
        <v>120.48851051963599</v>
      </c>
      <c r="J144" s="79">
        <v>133.86684340968401</v>
      </c>
      <c r="K144" s="54">
        <v>4.5594000000000001</v>
      </c>
      <c r="L144" s="56">
        <v>95.5261469437541</v>
      </c>
      <c r="M144" s="1">
        <v>90.049975540445402</v>
      </c>
      <c r="N144" s="79">
        <v>101.335338462376</v>
      </c>
      <c r="O144" s="53">
        <v>1</v>
      </c>
      <c r="P144" s="53">
        <v>0</v>
      </c>
      <c r="Q144" s="53">
        <v>1</v>
      </c>
      <c r="R144" s="53">
        <v>0</v>
      </c>
      <c r="S144" s="53">
        <v>1</v>
      </c>
      <c r="T144" s="53">
        <v>-0.24783532778846601</v>
      </c>
      <c r="W144" s="53">
        <v>-0.24783532778846601</v>
      </c>
    </row>
    <row r="145" spans="2:59" x14ac:dyDescent="0.3">
      <c r="B145" s="76">
        <v>23</v>
      </c>
      <c r="D145" s="53" t="s">
        <v>411</v>
      </c>
      <c r="E145" s="55">
        <v>-0.29409999999999997</v>
      </c>
      <c r="F145" s="54">
        <v>5.9999999999999995E-4</v>
      </c>
      <c r="G145" s="54">
        <v>4.8441999999999998</v>
      </c>
      <c r="H145" s="56">
        <v>127.001640030348</v>
      </c>
      <c r="I145" s="1">
        <v>120.48851051963599</v>
      </c>
      <c r="J145" s="79">
        <v>133.86684340968401</v>
      </c>
      <c r="K145" s="54">
        <v>4.5500999999999996</v>
      </c>
      <c r="L145" s="56">
        <v>94.641872028933307</v>
      </c>
      <c r="M145" s="1">
        <v>84.195948288382198</v>
      </c>
      <c r="N145" s="79">
        <v>106.383788332211</v>
      </c>
      <c r="O145" s="53">
        <v>1</v>
      </c>
      <c r="P145" s="53">
        <v>0</v>
      </c>
      <c r="Q145" s="53">
        <v>1</v>
      </c>
      <c r="R145" s="53">
        <v>0</v>
      </c>
      <c r="S145" s="53">
        <v>1</v>
      </c>
      <c r="T145" s="53">
        <v>-0.25479803247959798</v>
      </c>
      <c r="Y145" s="53">
        <v>-0.25479803247959798</v>
      </c>
    </row>
    <row r="146" spans="2:59" x14ac:dyDescent="0.3">
      <c r="B146" s="76">
        <v>23</v>
      </c>
      <c r="D146" s="53" t="s">
        <v>356</v>
      </c>
      <c r="E146" s="55">
        <v>-0.26700000000000002</v>
      </c>
      <c r="F146" s="54" t="s">
        <v>51</v>
      </c>
      <c r="G146" s="54">
        <v>4.8441999999999998</v>
      </c>
      <c r="H146" s="56">
        <v>127.001640030348</v>
      </c>
      <c r="I146" s="1">
        <v>120.48851051963599</v>
      </c>
      <c r="J146" s="79">
        <v>133.86684340968401</v>
      </c>
      <c r="K146" s="54">
        <v>4.5772000000000004</v>
      </c>
      <c r="L146" s="56">
        <v>97.241735803176496</v>
      </c>
      <c r="M146" s="1">
        <v>94.145400404395104</v>
      </c>
      <c r="N146" s="79">
        <v>100.439906160018</v>
      </c>
      <c r="O146" s="53">
        <v>1</v>
      </c>
      <c r="P146" s="53">
        <v>0</v>
      </c>
      <c r="Q146" s="53">
        <v>1</v>
      </c>
      <c r="R146" s="53">
        <v>0</v>
      </c>
      <c r="S146" s="53">
        <v>1</v>
      </c>
      <c r="T146" s="53">
        <v>-0.234326928534626</v>
      </c>
      <c r="AA146" s="53">
        <v>-0.234326928534626</v>
      </c>
    </row>
    <row r="147" spans="2:59" x14ac:dyDescent="0.3">
      <c r="B147" s="76">
        <v>23</v>
      </c>
      <c r="D147" s="53" t="s">
        <v>443</v>
      </c>
      <c r="E147" s="55">
        <v>0.1492</v>
      </c>
      <c r="F147" s="54">
        <v>1.9E-3</v>
      </c>
      <c r="G147" s="54">
        <v>4.5046999999999997</v>
      </c>
      <c r="H147" s="56">
        <v>90.441207616322799</v>
      </c>
      <c r="I147" s="1">
        <v>85.296651657070996</v>
      </c>
      <c r="J147" s="79">
        <v>95.896050738126803</v>
      </c>
      <c r="K147" s="54">
        <v>4.6538000000000004</v>
      </c>
      <c r="L147" s="56">
        <v>104.983164583277</v>
      </c>
      <c r="M147" s="1">
        <v>100.452040033553</v>
      </c>
      <c r="N147" s="79">
        <v>109.718676118852</v>
      </c>
      <c r="O147" s="53">
        <v>0</v>
      </c>
      <c r="P147" s="53">
        <v>0</v>
      </c>
      <c r="Q147" s="53">
        <v>1</v>
      </c>
      <c r="R147" s="53">
        <v>0</v>
      </c>
      <c r="S147" s="53">
        <v>1</v>
      </c>
      <c r="T147" s="53">
        <v>0.16078906231156601</v>
      </c>
      <c r="AZ147" s="53">
        <v>0.16078906231156601</v>
      </c>
    </row>
    <row r="148" spans="2:59" x14ac:dyDescent="0.3">
      <c r="B148" s="76">
        <v>23</v>
      </c>
      <c r="D148" s="53" t="s">
        <v>444</v>
      </c>
      <c r="E148" s="55">
        <v>0.20960000000000001</v>
      </c>
      <c r="F148" s="54" t="s">
        <v>51</v>
      </c>
      <c r="G148" s="54">
        <v>4.5209000000000001</v>
      </c>
      <c r="H148" s="56">
        <v>91.918287220914806</v>
      </c>
      <c r="I148" s="1">
        <v>86.648941476061594</v>
      </c>
      <c r="J148" s="79">
        <v>97.508075479038396</v>
      </c>
      <c r="K148" s="54">
        <v>4.7305999999999999</v>
      </c>
      <c r="L148" s="56">
        <v>113.36356008335</v>
      </c>
      <c r="M148" s="1">
        <v>108.470733579436</v>
      </c>
      <c r="N148" s="79">
        <v>118.477088986955</v>
      </c>
      <c r="O148" s="53">
        <v>0</v>
      </c>
      <c r="P148" s="53">
        <v>0</v>
      </c>
      <c r="Q148" s="53">
        <v>1</v>
      </c>
      <c r="R148" s="53">
        <v>0</v>
      </c>
      <c r="S148" s="53">
        <v>1</v>
      </c>
      <c r="T148" s="53">
        <v>0.23330801204871801</v>
      </c>
      <c r="AZ148" s="53">
        <v>0.23330801204871801</v>
      </c>
    </row>
    <row r="149" spans="2:59" x14ac:dyDescent="0.3">
      <c r="B149" s="76">
        <v>23</v>
      </c>
      <c r="D149" s="53" t="s">
        <v>445</v>
      </c>
      <c r="E149" s="55">
        <v>0.32169999999999999</v>
      </c>
      <c r="F149" s="54">
        <v>7.1999999999999998E-3</v>
      </c>
      <c r="G149" s="54">
        <v>4.5594000000000001</v>
      </c>
      <c r="H149" s="56">
        <v>95.5261469437541</v>
      </c>
      <c r="I149" s="1">
        <v>90.049975540445402</v>
      </c>
      <c r="J149" s="79">
        <v>101.335338462376</v>
      </c>
      <c r="K149" s="54">
        <v>4.8811</v>
      </c>
      <c r="L149" s="56">
        <v>131.77553728186399</v>
      </c>
      <c r="M149" s="1">
        <v>114.210084622501</v>
      </c>
      <c r="N149" s="79">
        <v>152.04254758517899</v>
      </c>
      <c r="O149" s="53">
        <v>1</v>
      </c>
      <c r="P149" s="53">
        <v>0</v>
      </c>
      <c r="Q149" s="53">
        <v>1</v>
      </c>
      <c r="R149" s="53">
        <v>0</v>
      </c>
      <c r="S149" s="53">
        <v>1</v>
      </c>
      <c r="T149" s="53">
        <v>0.379470872613065</v>
      </c>
      <c r="AX149" s="53">
        <v>0.379470872613065</v>
      </c>
    </row>
    <row r="150" spans="2:59" x14ac:dyDescent="0.3">
      <c r="B150" s="76">
        <v>23</v>
      </c>
      <c r="D150" s="53" t="s">
        <v>446</v>
      </c>
      <c r="E150" s="55">
        <v>0.2266</v>
      </c>
      <c r="F150" s="54" t="s">
        <v>51</v>
      </c>
      <c r="G150" s="54">
        <v>4.5594000000000001</v>
      </c>
      <c r="H150" s="56">
        <v>95.5261469437541</v>
      </c>
      <c r="I150" s="1">
        <v>90.049975540445402</v>
      </c>
      <c r="J150" s="79">
        <v>101.335338462376</v>
      </c>
      <c r="K150" s="54">
        <v>4.7859999999999996</v>
      </c>
      <c r="L150" s="56">
        <v>119.82112431757901</v>
      </c>
      <c r="M150" s="1">
        <v>114.649586194053</v>
      </c>
      <c r="N150" s="79">
        <v>125.225936781214</v>
      </c>
      <c r="O150" s="53">
        <v>1</v>
      </c>
      <c r="P150" s="53">
        <v>0</v>
      </c>
      <c r="Q150" s="53">
        <v>1</v>
      </c>
      <c r="R150" s="53">
        <v>0</v>
      </c>
      <c r="S150" s="53">
        <v>1</v>
      </c>
      <c r="T150" s="53">
        <v>0.25432803636610801</v>
      </c>
      <c r="AZ150" s="53">
        <v>0.25432803636610801</v>
      </c>
    </row>
    <row r="151" spans="2:59" x14ac:dyDescent="0.3">
      <c r="B151" s="76">
        <v>23</v>
      </c>
      <c r="D151" s="53" t="s">
        <v>417</v>
      </c>
      <c r="E151" s="55">
        <v>-0.3039</v>
      </c>
      <c r="F151" s="54">
        <v>6.7000000000000002E-3</v>
      </c>
      <c r="G151" s="54">
        <v>4.8811</v>
      </c>
      <c r="H151" s="56">
        <v>131.77553728186399</v>
      </c>
      <c r="I151" s="1">
        <v>114.210084622501</v>
      </c>
      <c r="J151" s="79">
        <v>152.04254758517899</v>
      </c>
      <c r="K151" s="54">
        <v>4.5772000000000004</v>
      </c>
      <c r="L151" s="56">
        <v>97.241735803176496</v>
      </c>
      <c r="M151" s="1">
        <v>94.145400404395104</v>
      </c>
      <c r="N151" s="79">
        <v>100.439906160018</v>
      </c>
      <c r="O151" s="53">
        <v>1</v>
      </c>
      <c r="P151" s="53">
        <v>0</v>
      </c>
      <c r="Q151" s="53">
        <v>1</v>
      </c>
      <c r="R151" s="53">
        <v>0</v>
      </c>
      <c r="S151" s="53">
        <v>1</v>
      </c>
      <c r="T151" s="53">
        <v>-0.26206534377333601</v>
      </c>
      <c r="AJ151" s="53">
        <v>-0.26206534377333601</v>
      </c>
    </row>
    <row r="152" spans="2:59" x14ac:dyDescent="0.3">
      <c r="B152" s="76">
        <v>23</v>
      </c>
      <c r="D152" s="53" t="s">
        <v>418</v>
      </c>
      <c r="E152" s="55">
        <v>0.25480000000000003</v>
      </c>
      <c r="F152" s="54">
        <v>9.7999999999999997E-3</v>
      </c>
      <c r="G152" s="54">
        <v>4.3990999999999998</v>
      </c>
      <c r="H152" s="56">
        <v>81.377595860877406</v>
      </c>
      <c r="I152" s="1">
        <v>72.395692372194901</v>
      </c>
      <c r="J152" s="79">
        <v>91.473855572099296</v>
      </c>
      <c r="K152" s="54">
        <v>4.6538000000000004</v>
      </c>
      <c r="L152" s="56">
        <v>104.983164583277</v>
      </c>
      <c r="M152" s="1">
        <v>100.452040033553</v>
      </c>
      <c r="N152" s="79">
        <v>109.718676118852</v>
      </c>
      <c r="O152" s="53">
        <v>0</v>
      </c>
      <c r="P152" s="53">
        <v>0</v>
      </c>
      <c r="Q152" s="53">
        <v>1</v>
      </c>
      <c r="R152" s="53">
        <v>0</v>
      </c>
      <c r="S152" s="53">
        <v>1</v>
      </c>
      <c r="T152" s="53">
        <v>0.29007454045159498</v>
      </c>
      <c r="BG152" s="53">
        <v>0.29007454045159498</v>
      </c>
    </row>
    <row r="153" spans="2:59" x14ac:dyDescent="0.3">
      <c r="B153" s="76">
        <v>23</v>
      </c>
      <c r="D153" s="53" t="s">
        <v>419</v>
      </c>
      <c r="E153" s="55">
        <v>0.30719999999999997</v>
      </c>
      <c r="F153" s="54">
        <v>2.0000000000000001E-4</v>
      </c>
      <c r="G153" s="54">
        <v>4.3339999999999996</v>
      </c>
      <c r="H153" s="56">
        <v>76.248672080639693</v>
      </c>
      <c r="I153" s="1">
        <v>67.832864185069397</v>
      </c>
      <c r="J153" s="79">
        <v>85.708602517488998</v>
      </c>
      <c r="K153" s="54">
        <v>4.6412000000000004</v>
      </c>
      <c r="L153" s="56">
        <v>103.668675382141</v>
      </c>
      <c r="M153" s="1">
        <v>99.1903964872361</v>
      </c>
      <c r="N153" s="79">
        <v>108.34914100651601</v>
      </c>
      <c r="O153" s="53">
        <v>0</v>
      </c>
      <c r="P153" s="53">
        <v>0</v>
      </c>
      <c r="Q153" s="53">
        <v>1</v>
      </c>
      <c r="R153" s="53">
        <v>0</v>
      </c>
      <c r="S153" s="53">
        <v>1</v>
      </c>
      <c r="T153" s="53">
        <v>0.35961286345422799</v>
      </c>
      <c r="BG153" s="53">
        <v>0.35961286345422799</v>
      </c>
    </row>
    <row r="154" spans="2:59" x14ac:dyDescent="0.3">
      <c r="B154" s="76">
        <v>23</v>
      </c>
      <c r="D154" s="53" t="s">
        <v>420</v>
      </c>
      <c r="E154" s="55">
        <v>0.30609999999999998</v>
      </c>
      <c r="F154" s="54">
        <v>2.0000000000000001E-4</v>
      </c>
      <c r="G154" s="54">
        <v>4.2919</v>
      </c>
      <c r="H154" s="56">
        <v>73.105236577710201</v>
      </c>
      <c r="I154" s="1">
        <v>65.036379633584502</v>
      </c>
      <c r="J154" s="79">
        <v>82.175170961133304</v>
      </c>
      <c r="K154" s="54">
        <v>4.5979000000000001</v>
      </c>
      <c r="L154" s="56">
        <v>99.275617788528294</v>
      </c>
      <c r="M154" s="1">
        <v>94.9815250946139</v>
      </c>
      <c r="N154" s="79">
        <v>103.763845416005</v>
      </c>
      <c r="O154" s="53">
        <v>0</v>
      </c>
      <c r="P154" s="53">
        <v>0</v>
      </c>
      <c r="Q154" s="53">
        <v>1</v>
      </c>
      <c r="R154" s="53">
        <v>0</v>
      </c>
      <c r="S154" s="53">
        <v>1</v>
      </c>
      <c r="T154" s="53">
        <v>0.35798230654789298</v>
      </c>
      <c r="BG154" s="53">
        <v>0.35798230654789298</v>
      </c>
    </row>
    <row r="155" spans="2:59" x14ac:dyDescent="0.3">
      <c r="B155" s="76">
        <v>23</v>
      </c>
      <c r="D155" s="53" t="s">
        <v>421</v>
      </c>
      <c r="E155" s="55">
        <v>0.2359</v>
      </c>
      <c r="F155" s="54">
        <v>3.3700000000000001E-2</v>
      </c>
      <c r="G155" s="54">
        <v>4.5500999999999996</v>
      </c>
      <c r="H155" s="56">
        <v>94.641872028933307</v>
      </c>
      <c r="I155" s="1">
        <v>84.195948288382198</v>
      </c>
      <c r="J155" s="79">
        <v>106.383788332211</v>
      </c>
      <c r="K155" s="54">
        <v>4.7859999999999996</v>
      </c>
      <c r="L155" s="56">
        <v>119.82112431757901</v>
      </c>
      <c r="M155" s="1">
        <v>114.649586194053</v>
      </c>
      <c r="N155" s="79">
        <v>125.225936781214</v>
      </c>
      <c r="O155" s="53">
        <v>1</v>
      </c>
      <c r="P155" s="53">
        <v>0</v>
      </c>
      <c r="Q155" s="53">
        <v>1</v>
      </c>
      <c r="R155" s="53">
        <v>0</v>
      </c>
      <c r="S155" s="53">
        <v>1</v>
      </c>
      <c r="T155" s="53">
        <v>0.26604769906652398</v>
      </c>
      <c r="BG155" s="53">
        <v>0.26604769906652398</v>
      </c>
    </row>
    <row r="156" spans="2:59" x14ac:dyDescent="0.3">
      <c r="B156" s="76">
        <v>23</v>
      </c>
      <c r="D156" s="53" t="s">
        <v>362</v>
      </c>
      <c r="E156" s="55">
        <v>-0.1275</v>
      </c>
      <c r="F156" s="54" t="s">
        <v>51</v>
      </c>
      <c r="G156" s="54">
        <v>4.6538000000000004</v>
      </c>
      <c r="H156" s="56">
        <v>104.983164583277</v>
      </c>
      <c r="I156" s="1">
        <v>100.452040033553</v>
      </c>
      <c r="J156" s="79">
        <v>109.718676118852</v>
      </c>
      <c r="K156" s="54">
        <v>4.5263</v>
      </c>
      <c r="L156" s="56">
        <v>92.415988556099094</v>
      </c>
      <c r="M156" s="1">
        <v>89.447011529472206</v>
      </c>
      <c r="N156" s="79">
        <v>95.483513588231304</v>
      </c>
      <c r="O156" s="53">
        <v>0</v>
      </c>
      <c r="P156" s="53">
        <v>0</v>
      </c>
      <c r="Q156" s="53">
        <v>1</v>
      </c>
      <c r="R156" s="53">
        <v>0</v>
      </c>
      <c r="S156" s="53">
        <v>1</v>
      </c>
      <c r="T156" s="53">
        <v>-0.11970658416577901</v>
      </c>
      <c r="AO156" s="53">
        <v>-0.11970658416577901</v>
      </c>
    </row>
    <row r="157" spans="2:59" x14ac:dyDescent="0.3">
      <c r="B157" s="76">
        <v>23</v>
      </c>
      <c r="D157" s="53" t="s">
        <v>363</v>
      </c>
      <c r="E157" s="55">
        <v>-0.10290000000000001</v>
      </c>
      <c r="F157" s="54">
        <v>3.8999999999999998E-3</v>
      </c>
      <c r="G157" s="54">
        <v>4.6412000000000004</v>
      </c>
      <c r="H157" s="56">
        <v>103.668675382141</v>
      </c>
      <c r="I157" s="1">
        <v>99.1903964872361</v>
      </c>
      <c r="J157" s="79">
        <v>108.34914100651601</v>
      </c>
      <c r="K157" s="54">
        <v>4.5381999999999998</v>
      </c>
      <c r="L157" s="56">
        <v>93.522308367328606</v>
      </c>
      <c r="M157" s="1">
        <v>90.539081747269094</v>
      </c>
      <c r="N157" s="79">
        <v>96.603831114263699</v>
      </c>
      <c r="O157" s="53">
        <v>0</v>
      </c>
      <c r="P157" s="53">
        <v>0</v>
      </c>
      <c r="Q157" s="53">
        <v>1</v>
      </c>
      <c r="R157" s="53">
        <v>0</v>
      </c>
      <c r="S157" s="53">
        <v>1</v>
      </c>
      <c r="T157" s="53">
        <v>-9.7873026518483994E-2</v>
      </c>
      <c r="AO157" s="53">
        <v>-9.7873026518483994E-2</v>
      </c>
    </row>
    <row r="158" spans="2:59" x14ac:dyDescent="0.3">
      <c r="B158" s="76">
        <v>23</v>
      </c>
      <c r="D158" s="53" t="s">
        <v>364</v>
      </c>
      <c r="E158" s="55">
        <v>-9.5839999999999995E-2</v>
      </c>
      <c r="F158" s="54">
        <v>1.43E-2</v>
      </c>
      <c r="G158" s="54">
        <v>4.5979000000000001</v>
      </c>
      <c r="H158" s="56">
        <v>99.275617788528294</v>
      </c>
      <c r="I158" s="1">
        <v>94.9815250946139</v>
      </c>
      <c r="J158" s="79">
        <v>103.763845416005</v>
      </c>
      <c r="K158" s="54">
        <v>4.5021000000000004</v>
      </c>
      <c r="L158" s="56">
        <v>90.206365903041899</v>
      </c>
      <c r="M158" s="1">
        <v>87.328913060413001</v>
      </c>
      <c r="N158" s="79">
        <v>93.178629668781895</v>
      </c>
      <c r="O158" s="53">
        <v>0</v>
      </c>
      <c r="P158" s="53">
        <v>0</v>
      </c>
      <c r="Q158" s="53">
        <v>1</v>
      </c>
      <c r="R158" s="53">
        <v>0</v>
      </c>
      <c r="S158" s="53">
        <v>1</v>
      </c>
      <c r="T158" s="53">
        <v>-9.1354272957587995E-2</v>
      </c>
      <c r="AO158" s="53">
        <v>-9.1354272957587995E-2</v>
      </c>
    </row>
    <row r="159" spans="2:59" x14ac:dyDescent="0.3">
      <c r="B159" s="76">
        <v>23</v>
      </c>
      <c r="D159" s="53" t="s">
        <v>365</v>
      </c>
      <c r="E159" s="55">
        <v>-0.17469999999999999</v>
      </c>
      <c r="F159" s="54" t="s">
        <v>51</v>
      </c>
      <c r="G159" s="54">
        <v>4.7305999999999999</v>
      </c>
      <c r="H159" s="56">
        <v>113.36356008335</v>
      </c>
      <c r="I159" s="1">
        <v>108.470733579436</v>
      </c>
      <c r="J159" s="79">
        <v>118.477088986955</v>
      </c>
      <c r="K159" s="54">
        <v>4.5557999999999996</v>
      </c>
      <c r="L159" s="56">
        <v>95.182871082045494</v>
      </c>
      <c r="M159" s="1">
        <v>92.150287129173293</v>
      </c>
      <c r="N159" s="79">
        <v>98.315254674373193</v>
      </c>
      <c r="O159" s="53">
        <v>0</v>
      </c>
      <c r="P159" s="53">
        <v>0</v>
      </c>
      <c r="Q159" s="53">
        <v>1</v>
      </c>
      <c r="R159" s="53">
        <v>0</v>
      </c>
      <c r="S159" s="53">
        <v>1</v>
      </c>
      <c r="T159" s="53">
        <v>-0.16037507103637899</v>
      </c>
      <c r="AO159" s="53">
        <v>-0.16037507103637899</v>
      </c>
    </row>
    <row r="160" spans="2:59" x14ac:dyDescent="0.3">
      <c r="B160" s="76">
        <v>23</v>
      </c>
      <c r="D160" s="53" t="s">
        <v>366</v>
      </c>
      <c r="E160" s="55">
        <v>-0.2087</v>
      </c>
      <c r="F160" s="54" t="s">
        <v>51</v>
      </c>
      <c r="G160" s="54">
        <v>4.7859999999999996</v>
      </c>
      <c r="H160" s="56">
        <v>119.82112431757901</v>
      </c>
      <c r="I160" s="1">
        <v>114.649586194053</v>
      </c>
      <c r="J160" s="79">
        <v>125.225936781214</v>
      </c>
      <c r="K160" s="54">
        <v>4.5772000000000004</v>
      </c>
      <c r="L160" s="56">
        <v>97.241735803176496</v>
      </c>
      <c r="M160" s="1">
        <v>94.145400404395104</v>
      </c>
      <c r="N160" s="79">
        <v>100.439906160018</v>
      </c>
      <c r="O160" s="53">
        <v>1</v>
      </c>
      <c r="P160" s="53">
        <v>0</v>
      </c>
      <c r="Q160" s="53">
        <v>1</v>
      </c>
      <c r="R160" s="53">
        <v>0</v>
      </c>
      <c r="S160" s="53">
        <v>1</v>
      </c>
      <c r="T160" s="53">
        <v>-0.18844246908047299</v>
      </c>
      <c r="AO160" s="53">
        <v>-0.18844246908047299</v>
      </c>
    </row>
    <row r="161" spans="2:65" x14ac:dyDescent="0.3">
      <c r="B161" s="76">
        <v>23</v>
      </c>
      <c r="D161" s="53" t="s">
        <v>367</v>
      </c>
      <c r="E161" s="55">
        <v>-5.8799999999999998E-2</v>
      </c>
      <c r="F161" s="54">
        <v>2.0000000000000001E-4</v>
      </c>
      <c r="G161" s="54">
        <v>4.7864000000000004</v>
      </c>
      <c r="H161" s="56">
        <v>119.869062354275</v>
      </c>
      <c r="I161" s="1">
        <v>113.741780968665</v>
      </c>
      <c r="J161" s="79">
        <v>126.326421015435</v>
      </c>
      <c r="K161" s="54">
        <v>4.7275999999999998</v>
      </c>
      <c r="L161" s="56">
        <v>113.023979029366</v>
      </c>
      <c r="M161" s="1">
        <v>107.21716960097601</v>
      </c>
      <c r="N161" s="79">
        <v>119.145281331082</v>
      </c>
      <c r="O161" s="53">
        <v>0</v>
      </c>
      <c r="P161" s="53">
        <v>1</v>
      </c>
      <c r="Q161" s="53">
        <v>1</v>
      </c>
      <c r="R161" s="53">
        <v>1</v>
      </c>
      <c r="S161" s="53">
        <v>2</v>
      </c>
      <c r="T161" s="53">
        <v>-5.71046706336771E-2</v>
      </c>
      <c r="V161" s="53">
        <v>-5.71046706336771E-2</v>
      </c>
    </row>
    <row r="162" spans="2:65" x14ac:dyDescent="0.3">
      <c r="B162" s="76">
        <v>23</v>
      </c>
      <c r="D162" s="53" t="s">
        <v>368</v>
      </c>
      <c r="E162" s="55">
        <v>5.7759999999999999E-2</v>
      </c>
      <c r="F162" s="54">
        <v>2.9999999999999997E-4</v>
      </c>
      <c r="G162" s="54">
        <v>4.7864000000000004</v>
      </c>
      <c r="H162" s="56">
        <v>119.869062354275</v>
      </c>
      <c r="I162" s="1">
        <v>113.741780968665</v>
      </c>
      <c r="J162" s="79">
        <v>126.326421015435</v>
      </c>
      <c r="K162" s="54">
        <v>4.8441999999999998</v>
      </c>
      <c r="L162" s="56">
        <v>127.001640030348</v>
      </c>
      <c r="M162" s="1">
        <v>120.48851051963599</v>
      </c>
      <c r="N162" s="79">
        <v>133.86684340968401</v>
      </c>
      <c r="O162" s="53">
        <v>1</v>
      </c>
      <c r="P162" s="53">
        <v>1</v>
      </c>
      <c r="Q162" s="53">
        <v>1</v>
      </c>
      <c r="R162" s="53">
        <v>1</v>
      </c>
      <c r="S162" s="53">
        <v>2</v>
      </c>
      <c r="T162" s="53">
        <v>5.9503073904031999E-2</v>
      </c>
      <c r="U162" s="53">
        <v>5.9503073904031999E-2</v>
      </c>
      <c r="BM162" s="53">
        <v>5.9503073904031999E-2</v>
      </c>
    </row>
    <row r="163" spans="2:65" x14ac:dyDescent="0.3">
      <c r="B163" s="76">
        <v>23</v>
      </c>
      <c r="D163" s="53" t="s">
        <v>369</v>
      </c>
      <c r="E163" s="55">
        <v>9.9250000000000005E-2</v>
      </c>
      <c r="F163" s="54" t="s">
        <v>51</v>
      </c>
      <c r="G163" s="54">
        <v>4.7450000000000001</v>
      </c>
      <c r="H163" s="56">
        <v>115.007805503109</v>
      </c>
      <c r="I163" s="1">
        <v>109.133292269859</v>
      </c>
      <c r="J163" s="79">
        <v>121.19853668424599</v>
      </c>
      <c r="K163" s="54">
        <v>4.8441999999999998</v>
      </c>
      <c r="L163" s="56">
        <v>127.001640030348</v>
      </c>
      <c r="M163" s="1">
        <v>120.48851051963599</v>
      </c>
      <c r="N163" s="79">
        <v>133.86684340968401</v>
      </c>
      <c r="O163" s="53">
        <v>1</v>
      </c>
      <c r="P163" s="53">
        <v>0</v>
      </c>
      <c r="Q163" s="53">
        <v>1</v>
      </c>
      <c r="R163" s="53">
        <v>1</v>
      </c>
      <c r="S163" s="53">
        <v>1</v>
      </c>
      <c r="T163" s="53">
        <v>0.104287134901592</v>
      </c>
    </row>
    <row r="164" spans="2:65" x14ac:dyDescent="0.3">
      <c r="B164" s="76">
        <v>23</v>
      </c>
      <c r="D164" s="53" t="s">
        <v>424</v>
      </c>
      <c r="E164" s="55">
        <v>5.3339999999999999E-2</v>
      </c>
      <c r="F164" s="54">
        <v>1.6000000000000001E-3</v>
      </c>
      <c r="G164" s="54">
        <v>4.7275999999999998</v>
      </c>
      <c r="H164" s="56">
        <v>113.023979029366</v>
      </c>
      <c r="I164" s="1">
        <v>107.21716960097601</v>
      </c>
      <c r="J164" s="79">
        <v>119.145281331082</v>
      </c>
      <c r="K164" s="54">
        <v>4.7809999999999997</v>
      </c>
      <c r="L164" s="56">
        <v>119.223513966889</v>
      </c>
      <c r="M164" s="1">
        <v>113.09819232333901</v>
      </c>
      <c r="N164" s="79">
        <v>125.680578890028</v>
      </c>
      <c r="O164" s="53">
        <v>0</v>
      </c>
      <c r="P164" s="53">
        <v>0</v>
      </c>
      <c r="Q164" s="53">
        <v>1</v>
      </c>
      <c r="R164" s="53">
        <v>1</v>
      </c>
      <c r="S164" s="53">
        <v>1</v>
      </c>
      <c r="T164" s="53">
        <v>5.4851501343023502E-2</v>
      </c>
    </row>
    <row r="165" spans="2:65" x14ac:dyDescent="0.3">
      <c r="B165" s="76">
        <v>23</v>
      </c>
      <c r="D165" s="53" t="s">
        <v>370</v>
      </c>
      <c r="E165" s="55">
        <v>0.1166</v>
      </c>
      <c r="F165" s="54" t="s">
        <v>51</v>
      </c>
      <c r="G165" s="54">
        <v>4.7275999999999998</v>
      </c>
      <c r="H165" s="56">
        <v>113.023979029366</v>
      </c>
      <c r="I165" s="1">
        <v>107.21716960097601</v>
      </c>
      <c r="J165" s="79">
        <v>119.145281331082</v>
      </c>
      <c r="K165" s="54">
        <v>4.8441999999999998</v>
      </c>
      <c r="L165" s="56">
        <v>127.001640030348</v>
      </c>
      <c r="M165" s="1">
        <v>120.48851051963599</v>
      </c>
      <c r="N165" s="79">
        <v>133.86684340968401</v>
      </c>
      <c r="O165" s="53">
        <v>1</v>
      </c>
      <c r="P165" s="53">
        <v>0</v>
      </c>
      <c r="Q165" s="53">
        <v>1</v>
      </c>
      <c r="R165" s="53">
        <v>1</v>
      </c>
      <c r="S165" s="53">
        <v>1</v>
      </c>
      <c r="T165" s="53">
        <v>0.12366987183622601</v>
      </c>
    </row>
    <row r="166" spans="2:65" x14ac:dyDescent="0.3">
      <c r="B166" s="76">
        <v>23</v>
      </c>
      <c r="D166" s="53" t="s">
        <v>371</v>
      </c>
      <c r="E166" s="55">
        <v>6.3229999999999995E-2</v>
      </c>
      <c r="F166" s="54" t="s">
        <v>51</v>
      </c>
      <c r="G166" s="54">
        <v>4.7809999999999997</v>
      </c>
      <c r="H166" s="56">
        <v>119.223513966889</v>
      </c>
      <c r="I166" s="1">
        <v>113.09819232333901</v>
      </c>
      <c r="J166" s="79">
        <v>125.680578890028</v>
      </c>
      <c r="K166" s="54">
        <v>4.8441999999999998</v>
      </c>
      <c r="L166" s="56">
        <v>127.001640030348</v>
      </c>
      <c r="M166" s="1">
        <v>120.48851051963599</v>
      </c>
      <c r="N166" s="79">
        <v>133.86684340968401</v>
      </c>
      <c r="O166" s="53">
        <v>1</v>
      </c>
      <c r="P166" s="53">
        <v>0</v>
      </c>
      <c r="Q166" s="53">
        <v>1</v>
      </c>
      <c r="R166" s="53">
        <v>1</v>
      </c>
      <c r="S166" s="53">
        <v>1</v>
      </c>
      <c r="T166" s="53">
        <v>6.5239865901108904E-2</v>
      </c>
    </row>
    <row r="167" spans="2:65" x14ac:dyDescent="0.3">
      <c r="B167" s="76">
        <v>23</v>
      </c>
      <c r="D167" s="53" t="s">
        <v>373</v>
      </c>
      <c r="E167" s="55">
        <v>5.4710000000000002E-2</v>
      </c>
      <c r="F167" s="54">
        <v>1E-3</v>
      </c>
      <c r="G167" s="54">
        <v>4.5046999999999997</v>
      </c>
      <c r="H167" s="56">
        <v>90.441207616322799</v>
      </c>
      <c r="I167" s="1">
        <v>85.296651657070996</v>
      </c>
      <c r="J167" s="79">
        <v>95.896050738126803</v>
      </c>
      <c r="K167" s="54">
        <v>4.5594000000000001</v>
      </c>
      <c r="L167" s="56">
        <v>95.5261469437541</v>
      </c>
      <c r="M167" s="1">
        <v>90.049975540445402</v>
      </c>
      <c r="N167" s="79">
        <v>101.335338462376</v>
      </c>
      <c r="O167" s="53">
        <v>1</v>
      </c>
      <c r="P167" s="53">
        <v>1</v>
      </c>
      <c r="Q167" s="53">
        <v>1</v>
      </c>
      <c r="R167" s="53">
        <v>1</v>
      </c>
      <c r="S167" s="53">
        <v>2</v>
      </c>
      <c r="T167" s="53">
        <v>5.6223700030665603E-2</v>
      </c>
      <c r="U167" s="53">
        <v>5.6223700030665603E-2</v>
      </c>
      <c r="BM167" s="53">
        <v>5.6223700030665603E-2</v>
      </c>
    </row>
    <row r="168" spans="2:65" x14ac:dyDescent="0.3">
      <c r="B168" s="76">
        <v>23</v>
      </c>
      <c r="D168" s="53" t="s">
        <v>374</v>
      </c>
      <c r="E168" s="55">
        <v>-4.5859999999999998E-2</v>
      </c>
      <c r="F168" s="54">
        <v>1.46E-2</v>
      </c>
      <c r="G168" s="54">
        <v>4.5415999999999999</v>
      </c>
      <c r="H168" s="56">
        <v>93.840825387874403</v>
      </c>
      <c r="I168" s="1">
        <v>88.489013228800204</v>
      </c>
      <c r="J168" s="79">
        <v>99.516314943056102</v>
      </c>
      <c r="K168" s="54">
        <v>4.4957000000000003</v>
      </c>
      <c r="L168" s="56">
        <v>89.630888652757605</v>
      </c>
      <c r="M168" s="1">
        <v>84.519172321003893</v>
      </c>
      <c r="N168" s="79">
        <v>95.051761394101902</v>
      </c>
      <c r="O168" s="53">
        <v>0</v>
      </c>
      <c r="P168" s="53">
        <v>0</v>
      </c>
      <c r="Q168" s="53">
        <v>1</v>
      </c>
      <c r="R168" s="53">
        <v>1</v>
      </c>
      <c r="S168" s="53">
        <v>1</v>
      </c>
      <c r="T168" s="53">
        <v>-4.4862528837696897E-2</v>
      </c>
    </row>
    <row r="169" spans="2:65" x14ac:dyDescent="0.3">
      <c r="B169" s="76">
        <v>23</v>
      </c>
      <c r="D169" s="53" t="s">
        <v>375</v>
      </c>
      <c r="E169" s="55">
        <v>6.3640000000000002E-2</v>
      </c>
      <c r="F169" s="54" t="s">
        <v>51</v>
      </c>
      <c r="G169" s="54">
        <v>4.4957000000000003</v>
      </c>
      <c r="H169" s="56">
        <v>89.630888652757605</v>
      </c>
      <c r="I169" s="1">
        <v>84.519172321003893</v>
      </c>
      <c r="J169" s="79">
        <v>95.051761394101902</v>
      </c>
      <c r="K169" s="54">
        <v>4.5594000000000001</v>
      </c>
      <c r="L169" s="56">
        <v>95.5261469437541</v>
      </c>
      <c r="M169" s="1">
        <v>90.049975540445402</v>
      </c>
      <c r="N169" s="79">
        <v>101.335338462376</v>
      </c>
      <c r="O169" s="53">
        <v>1</v>
      </c>
      <c r="P169" s="53">
        <v>0</v>
      </c>
      <c r="Q169" s="53">
        <v>1</v>
      </c>
      <c r="R169" s="53">
        <v>1</v>
      </c>
      <c r="S169" s="53">
        <v>1</v>
      </c>
      <c r="T169" s="53">
        <v>6.5772619011237501E-2</v>
      </c>
    </row>
    <row r="170" spans="2:65" x14ac:dyDescent="0.3">
      <c r="B170" s="76">
        <v>23</v>
      </c>
      <c r="D170" s="53" t="s">
        <v>425</v>
      </c>
      <c r="E170" s="55">
        <v>0.40060000000000001</v>
      </c>
      <c r="F170" s="54" t="s">
        <v>51</v>
      </c>
      <c r="G170" s="54">
        <v>4.4805000000000001</v>
      </c>
      <c r="H170" s="56">
        <v>88.278801043161806</v>
      </c>
      <c r="I170" s="1">
        <v>76.786312376079906</v>
      </c>
      <c r="J170" s="79">
        <v>101.491352722466</v>
      </c>
      <c r="K170" s="54">
        <v>4.8811</v>
      </c>
      <c r="L170" s="56">
        <v>131.77553728186399</v>
      </c>
      <c r="M170" s="1">
        <v>114.210084622501</v>
      </c>
      <c r="N170" s="79">
        <v>152.04254758517899</v>
      </c>
      <c r="O170" s="53">
        <v>1</v>
      </c>
      <c r="P170" s="53">
        <v>1</v>
      </c>
      <c r="Q170" s="53">
        <v>1</v>
      </c>
      <c r="R170" s="53">
        <v>1</v>
      </c>
      <c r="S170" s="53">
        <v>2</v>
      </c>
      <c r="T170" s="53">
        <v>0.49272006104201399</v>
      </c>
      <c r="U170" s="53">
        <v>0.49272006104201399</v>
      </c>
      <c r="BM170" s="53">
        <v>0.49272006104201399</v>
      </c>
    </row>
    <row r="171" spans="2:65" x14ac:dyDescent="0.3">
      <c r="B171" s="76">
        <v>23</v>
      </c>
      <c r="D171" s="53" t="s">
        <v>426</v>
      </c>
      <c r="E171" s="55">
        <v>0.46229999999999999</v>
      </c>
      <c r="F171" s="54" t="s">
        <v>51</v>
      </c>
      <c r="G171" s="54">
        <v>4.4188000000000001</v>
      </c>
      <c r="H171" s="56">
        <v>82.996629621314696</v>
      </c>
      <c r="I171" s="1">
        <v>72.053262321653904</v>
      </c>
      <c r="J171" s="79">
        <v>95.602063064777198</v>
      </c>
      <c r="K171" s="54">
        <v>4.8811</v>
      </c>
      <c r="L171" s="56">
        <v>131.77553728186399</v>
      </c>
      <c r="M171" s="1">
        <v>114.210084622501</v>
      </c>
      <c r="N171" s="79">
        <v>152.04254758517899</v>
      </c>
      <c r="O171" s="53">
        <v>1</v>
      </c>
      <c r="P171" s="53">
        <v>0</v>
      </c>
      <c r="Q171" s="53">
        <v>1</v>
      </c>
      <c r="R171" s="53">
        <v>1</v>
      </c>
      <c r="S171" s="53">
        <v>1</v>
      </c>
      <c r="T171" s="53">
        <v>0.58772154824974498</v>
      </c>
    </row>
    <row r="172" spans="2:65" x14ac:dyDescent="0.3">
      <c r="B172" s="76">
        <v>23</v>
      </c>
      <c r="D172" s="53" t="s">
        <v>427</v>
      </c>
      <c r="E172" s="55">
        <v>0.50449999999999995</v>
      </c>
      <c r="F172" s="54" t="s">
        <v>51</v>
      </c>
      <c r="G172" s="54">
        <v>4.3766999999999996</v>
      </c>
      <c r="H172" s="56">
        <v>79.575002135143905</v>
      </c>
      <c r="I172" s="1">
        <v>69.082787207749703</v>
      </c>
      <c r="J172" s="79">
        <v>91.660762698610696</v>
      </c>
      <c r="K172" s="54">
        <v>4.8811</v>
      </c>
      <c r="L172" s="56">
        <v>131.77553728186399</v>
      </c>
      <c r="M172" s="1">
        <v>114.210084622501</v>
      </c>
      <c r="N172" s="79">
        <v>152.04254758517899</v>
      </c>
      <c r="O172" s="53">
        <v>1</v>
      </c>
      <c r="P172" s="53">
        <v>0</v>
      </c>
      <c r="Q172" s="53">
        <v>1</v>
      </c>
      <c r="R172" s="53">
        <v>1</v>
      </c>
      <c r="S172" s="53">
        <v>1</v>
      </c>
      <c r="T172" s="53">
        <v>0.65599162734632599</v>
      </c>
    </row>
    <row r="173" spans="2:65" x14ac:dyDescent="0.3">
      <c r="B173" s="76">
        <v>23</v>
      </c>
      <c r="D173" s="53" t="s">
        <v>428</v>
      </c>
      <c r="E173" s="55">
        <v>0.4007</v>
      </c>
      <c r="F173" s="54" t="s">
        <v>51</v>
      </c>
      <c r="G173" s="54">
        <v>4.4805000000000001</v>
      </c>
      <c r="H173" s="56">
        <v>88.278801043161806</v>
      </c>
      <c r="I173" s="1">
        <v>76.638962787116597</v>
      </c>
      <c r="J173" s="79">
        <v>101.68648465749099</v>
      </c>
      <c r="K173" s="54">
        <v>4.8811</v>
      </c>
      <c r="L173" s="56">
        <v>131.77553728186399</v>
      </c>
      <c r="M173" s="1">
        <v>114.210084622501</v>
      </c>
      <c r="N173" s="79">
        <v>152.04254758517899</v>
      </c>
      <c r="O173" s="53">
        <v>1</v>
      </c>
      <c r="P173" s="53">
        <v>0</v>
      </c>
      <c r="Q173" s="53">
        <v>1</v>
      </c>
      <c r="R173" s="53">
        <v>1</v>
      </c>
      <c r="S173" s="53">
        <v>1</v>
      </c>
      <c r="T173" s="53">
        <v>0.49272006104201399</v>
      </c>
    </row>
    <row r="174" spans="2:65" x14ac:dyDescent="0.3">
      <c r="B174" s="76">
        <v>23</v>
      </c>
      <c r="D174" s="53" t="s">
        <v>429</v>
      </c>
      <c r="E174" s="55">
        <v>-0.1072</v>
      </c>
      <c r="F174" s="54">
        <v>1.0500000000000001E-2</v>
      </c>
      <c r="G174" s="54">
        <v>4.3990999999999998</v>
      </c>
      <c r="H174" s="56">
        <v>81.377595860877406</v>
      </c>
      <c r="I174" s="1">
        <v>72.395692372194901</v>
      </c>
      <c r="J174" s="79">
        <v>91.473855572099296</v>
      </c>
      <c r="K174" s="54">
        <v>4.2919</v>
      </c>
      <c r="L174" s="56">
        <v>73.105236577710201</v>
      </c>
      <c r="M174" s="1">
        <v>65.036379633584502</v>
      </c>
      <c r="N174" s="79">
        <v>82.175170961133304</v>
      </c>
      <c r="O174" s="53">
        <v>0</v>
      </c>
      <c r="P174" s="53">
        <v>1</v>
      </c>
      <c r="Q174" s="53">
        <v>1</v>
      </c>
      <c r="R174" s="53">
        <v>1</v>
      </c>
      <c r="S174" s="53">
        <v>2</v>
      </c>
      <c r="T174" s="53">
        <v>-0.10165401417497701</v>
      </c>
      <c r="V174" s="53">
        <v>-0.10165401417497701</v>
      </c>
    </row>
    <row r="175" spans="2:65" x14ac:dyDescent="0.3">
      <c r="B175" s="76">
        <v>23</v>
      </c>
      <c r="D175" s="53" t="s">
        <v>430</v>
      </c>
      <c r="E175" s="55">
        <v>0.18340000000000001</v>
      </c>
      <c r="F175" s="54" t="s">
        <v>51</v>
      </c>
      <c r="G175" s="54">
        <v>4.3990999999999998</v>
      </c>
      <c r="H175" s="56">
        <v>81.377595860877406</v>
      </c>
      <c r="I175" s="1">
        <v>72.395692372194901</v>
      </c>
      <c r="J175" s="79">
        <v>91.473855572099296</v>
      </c>
      <c r="K175" s="54">
        <v>4.5824999999999996</v>
      </c>
      <c r="L175" s="56">
        <v>97.758485179155997</v>
      </c>
      <c r="M175" s="1">
        <v>86.968570955343196</v>
      </c>
      <c r="N175" s="79">
        <v>109.887069771797</v>
      </c>
      <c r="O175" s="53">
        <v>0</v>
      </c>
      <c r="P175" s="53">
        <v>1</v>
      </c>
      <c r="Q175" s="53">
        <v>1</v>
      </c>
      <c r="R175" s="53">
        <v>1</v>
      </c>
      <c r="S175" s="53">
        <v>2</v>
      </c>
      <c r="T175" s="53">
        <v>0.20129482992202499</v>
      </c>
      <c r="U175" s="53">
        <v>0.20129482992202499</v>
      </c>
    </row>
    <row r="176" spans="2:65" x14ac:dyDescent="0.3">
      <c r="B176" s="76">
        <v>23</v>
      </c>
      <c r="D176" s="53" t="s">
        <v>431</v>
      </c>
      <c r="E176" s="55">
        <v>0.151</v>
      </c>
      <c r="F176" s="54" t="s">
        <v>51</v>
      </c>
      <c r="G176" s="54">
        <v>4.3990999999999998</v>
      </c>
      <c r="H176" s="56">
        <v>81.377595860877406</v>
      </c>
      <c r="I176" s="1">
        <v>72.395692372194901</v>
      </c>
      <c r="J176" s="79">
        <v>91.473855572099296</v>
      </c>
      <c r="K176" s="54">
        <v>4.5500999999999996</v>
      </c>
      <c r="L176" s="56">
        <v>94.641872028933307</v>
      </c>
      <c r="M176" s="1">
        <v>84.195948288382198</v>
      </c>
      <c r="N176" s="79">
        <v>106.383788332211</v>
      </c>
      <c r="O176" s="53">
        <v>1</v>
      </c>
      <c r="P176" s="53">
        <v>1</v>
      </c>
      <c r="Q176" s="53">
        <v>1</v>
      </c>
      <c r="R176" s="53">
        <v>1</v>
      </c>
      <c r="S176" s="53">
        <v>2</v>
      </c>
      <c r="T176" s="53">
        <v>0.16299665808182001</v>
      </c>
      <c r="U176" s="53">
        <v>0.16299665808182001</v>
      </c>
      <c r="BM176" s="53">
        <v>0.16299665808182001</v>
      </c>
    </row>
    <row r="177" spans="2:65" x14ac:dyDescent="0.3">
      <c r="B177" s="76">
        <v>23</v>
      </c>
      <c r="D177" s="53" t="s">
        <v>432</v>
      </c>
      <c r="E177" s="55">
        <v>0.2485</v>
      </c>
      <c r="F177" s="54" t="s">
        <v>51</v>
      </c>
      <c r="G177" s="54">
        <v>4.3339999999999996</v>
      </c>
      <c r="H177" s="56">
        <v>76.248672080639693</v>
      </c>
      <c r="I177" s="1">
        <v>67.832864185069397</v>
      </c>
      <c r="J177" s="79">
        <v>85.708602517488998</v>
      </c>
      <c r="K177" s="54">
        <v>4.5824999999999996</v>
      </c>
      <c r="L177" s="56">
        <v>97.758485179155997</v>
      </c>
      <c r="M177" s="1">
        <v>86.968570955343196</v>
      </c>
      <c r="N177" s="79">
        <v>109.887069771797</v>
      </c>
      <c r="O177" s="53">
        <v>0</v>
      </c>
      <c r="P177" s="53">
        <v>0</v>
      </c>
      <c r="Q177" s="53">
        <v>1</v>
      </c>
      <c r="R177" s="53">
        <v>1</v>
      </c>
      <c r="S177" s="53">
        <v>1</v>
      </c>
      <c r="T177" s="53">
        <v>0.28210082236931</v>
      </c>
    </row>
    <row r="178" spans="2:65" x14ac:dyDescent="0.3">
      <c r="B178" s="76">
        <v>23</v>
      </c>
      <c r="D178" s="53" t="s">
        <v>433</v>
      </c>
      <c r="E178" s="55">
        <v>0.21609999999999999</v>
      </c>
      <c r="F178" s="54" t="s">
        <v>51</v>
      </c>
      <c r="G178" s="54">
        <v>4.3339999999999996</v>
      </c>
      <c r="H178" s="56">
        <v>76.248672080639693</v>
      </c>
      <c r="I178" s="1">
        <v>67.832864185069397</v>
      </c>
      <c r="J178" s="79">
        <v>85.708602517488998</v>
      </c>
      <c r="K178" s="54">
        <v>4.5500999999999996</v>
      </c>
      <c r="L178" s="56">
        <v>94.641872028933307</v>
      </c>
      <c r="M178" s="1">
        <v>84.195948288382198</v>
      </c>
      <c r="N178" s="79">
        <v>106.383788332211</v>
      </c>
      <c r="O178" s="53">
        <v>1</v>
      </c>
      <c r="P178" s="53">
        <v>0</v>
      </c>
      <c r="Q178" s="53">
        <v>1</v>
      </c>
      <c r="R178" s="53">
        <v>1</v>
      </c>
      <c r="S178" s="53">
        <v>1</v>
      </c>
      <c r="T178" s="53">
        <v>0.24122649544429101</v>
      </c>
    </row>
    <row r="179" spans="2:65" x14ac:dyDescent="0.3">
      <c r="B179" s="76">
        <v>23</v>
      </c>
      <c r="D179" s="53" t="s">
        <v>434</v>
      </c>
      <c r="E179" s="55">
        <v>0.29060000000000002</v>
      </c>
      <c r="F179" s="54" t="s">
        <v>51</v>
      </c>
      <c r="G179" s="54">
        <v>4.2919</v>
      </c>
      <c r="H179" s="56">
        <v>73.105236577710201</v>
      </c>
      <c r="I179" s="1">
        <v>65.036379633584502</v>
      </c>
      <c r="J179" s="79">
        <v>82.175170961133304</v>
      </c>
      <c r="K179" s="54">
        <v>4.5824999999999996</v>
      </c>
      <c r="L179" s="56">
        <v>97.758485179155997</v>
      </c>
      <c r="M179" s="1">
        <v>86.968570955343196</v>
      </c>
      <c r="N179" s="79">
        <v>109.887069771797</v>
      </c>
      <c r="O179" s="53">
        <v>0</v>
      </c>
      <c r="P179" s="53">
        <v>0</v>
      </c>
      <c r="Q179" s="53">
        <v>1</v>
      </c>
      <c r="R179" s="53">
        <v>1</v>
      </c>
      <c r="S179" s="53">
        <v>1</v>
      </c>
      <c r="T179" s="53">
        <v>0.33722958512335299</v>
      </c>
    </row>
    <row r="180" spans="2:65" x14ac:dyDescent="0.3">
      <c r="B180" s="76">
        <v>23</v>
      </c>
      <c r="D180" s="53" t="s">
        <v>435</v>
      </c>
      <c r="E180" s="55">
        <v>0.25819999999999999</v>
      </c>
      <c r="F180" s="54" t="s">
        <v>51</v>
      </c>
      <c r="G180" s="54">
        <v>4.2919</v>
      </c>
      <c r="H180" s="56">
        <v>73.105236577710201</v>
      </c>
      <c r="I180" s="1">
        <v>65.036379633584502</v>
      </c>
      <c r="J180" s="79">
        <v>82.175170961133304</v>
      </c>
      <c r="K180" s="54">
        <v>4.5500999999999996</v>
      </c>
      <c r="L180" s="56">
        <v>94.641872028933307</v>
      </c>
      <c r="M180" s="1">
        <v>84.195948288382198</v>
      </c>
      <c r="N180" s="79">
        <v>106.383788332211</v>
      </c>
      <c r="O180" s="53">
        <v>1</v>
      </c>
      <c r="P180" s="53">
        <v>0</v>
      </c>
      <c r="Q180" s="53">
        <v>1</v>
      </c>
      <c r="R180" s="53">
        <v>1</v>
      </c>
      <c r="S180" s="53">
        <v>1</v>
      </c>
      <c r="T180" s="53">
        <v>0.29459771227646397</v>
      </c>
    </row>
    <row r="181" spans="2:65" x14ac:dyDescent="0.3">
      <c r="B181" s="76">
        <v>23</v>
      </c>
      <c r="D181" s="53" t="s">
        <v>436</v>
      </c>
      <c r="E181" s="55">
        <v>-5.5910000000000001E-2</v>
      </c>
      <c r="F181" s="54" t="s">
        <v>51</v>
      </c>
      <c r="G181" s="54">
        <v>4.6538000000000004</v>
      </c>
      <c r="H181" s="56">
        <v>104.983164583277</v>
      </c>
      <c r="I181" s="1">
        <v>100.452040033553</v>
      </c>
      <c r="J181" s="79">
        <v>109.718676118852</v>
      </c>
      <c r="K181" s="54">
        <v>4.5979000000000001</v>
      </c>
      <c r="L181" s="56">
        <v>99.275617788528294</v>
      </c>
      <c r="M181" s="1">
        <v>94.9815250946139</v>
      </c>
      <c r="N181" s="79">
        <v>103.763845416005</v>
      </c>
      <c r="O181" s="53">
        <v>0</v>
      </c>
      <c r="P181" s="53">
        <v>1</v>
      </c>
      <c r="Q181" s="53">
        <v>1</v>
      </c>
      <c r="R181" s="53">
        <v>1</v>
      </c>
      <c r="S181" s="53">
        <v>2</v>
      </c>
      <c r="T181" s="53">
        <v>-5.4366305468161701E-2</v>
      </c>
      <c r="V181" s="53">
        <v>-5.4366305468161701E-2</v>
      </c>
    </row>
    <row r="182" spans="2:65" x14ac:dyDescent="0.3">
      <c r="B182" s="76">
        <v>23</v>
      </c>
      <c r="D182" s="53" t="s">
        <v>437</v>
      </c>
      <c r="E182" s="55">
        <v>7.671E-2</v>
      </c>
      <c r="F182" s="54" t="s">
        <v>51</v>
      </c>
      <c r="G182" s="54">
        <v>4.6538000000000004</v>
      </c>
      <c r="H182" s="56">
        <v>104.983164583277</v>
      </c>
      <c r="I182" s="1">
        <v>100.452040033553</v>
      </c>
      <c r="J182" s="79">
        <v>109.718676118852</v>
      </c>
      <c r="K182" s="54">
        <v>4.7305999999999999</v>
      </c>
      <c r="L182" s="56">
        <v>113.36356008335</v>
      </c>
      <c r="M182" s="1">
        <v>108.470733579436</v>
      </c>
      <c r="N182" s="79">
        <v>118.477088986955</v>
      </c>
      <c r="O182" s="53">
        <v>0</v>
      </c>
      <c r="P182" s="53">
        <v>1</v>
      </c>
      <c r="Q182" s="53">
        <v>1</v>
      </c>
      <c r="R182" s="53">
        <v>1</v>
      </c>
      <c r="S182" s="53">
        <v>2</v>
      </c>
      <c r="T182" s="53">
        <v>7.9826089576722895E-2</v>
      </c>
      <c r="U182" s="53">
        <v>7.9826089576722895E-2</v>
      </c>
    </row>
    <row r="183" spans="2:65" x14ac:dyDescent="0.3">
      <c r="B183" s="76">
        <v>23</v>
      </c>
      <c r="D183" s="53" t="s">
        <v>377</v>
      </c>
      <c r="E183" s="55">
        <v>0.1321</v>
      </c>
      <c r="F183" s="54" t="s">
        <v>51</v>
      </c>
      <c r="G183" s="54">
        <v>4.6538000000000004</v>
      </c>
      <c r="H183" s="56">
        <v>104.983164583277</v>
      </c>
      <c r="I183" s="1">
        <v>100.452040033553</v>
      </c>
      <c r="J183" s="79">
        <v>109.718676118852</v>
      </c>
      <c r="K183" s="54">
        <v>4.7859999999999996</v>
      </c>
      <c r="L183" s="56">
        <v>119.82112431757901</v>
      </c>
      <c r="M183" s="1">
        <v>114.649586194053</v>
      </c>
      <c r="N183" s="79">
        <v>125.225936781214</v>
      </c>
      <c r="O183" s="53">
        <v>1</v>
      </c>
      <c r="P183" s="53">
        <v>1</v>
      </c>
      <c r="Q183" s="53">
        <v>1</v>
      </c>
      <c r="R183" s="53">
        <v>1</v>
      </c>
      <c r="S183" s="53">
        <v>2</v>
      </c>
      <c r="T183" s="53">
        <v>0.14133656375477599</v>
      </c>
      <c r="U183" s="53">
        <v>0.14133656375477599</v>
      </c>
      <c r="BM183" s="53">
        <v>0.14133656375477599</v>
      </c>
    </row>
    <row r="184" spans="2:65" x14ac:dyDescent="0.3">
      <c r="B184" s="76">
        <v>23</v>
      </c>
      <c r="D184" s="53" t="s">
        <v>378</v>
      </c>
      <c r="E184" s="55">
        <v>-4.3249999999999997E-2</v>
      </c>
      <c r="F184" s="54">
        <v>2.3E-3</v>
      </c>
      <c r="G184" s="54">
        <v>4.6412000000000004</v>
      </c>
      <c r="H184" s="56">
        <v>103.668675382141</v>
      </c>
      <c r="I184" s="1">
        <v>99.1903964872361</v>
      </c>
      <c r="J184" s="79">
        <v>108.34914100651601</v>
      </c>
      <c r="K184" s="54">
        <v>4.5979000000000001</v>
      </c>
      <c r="L184" s="56">
        <v>99.275617788528294</v>
      </c>
      <c r="M184" s="1">
        <v>94.9815250946139</v>
      </c>
      <c r="N184" s="79">
        <v>103.763845416005</v>
      </c>
      <c r="O184" s="53">
        <v>0</v>
      </c>
      <c r="P184" s="53">
        <v>0</v>
      </c>
      <c r="Q184" s="53">
        <v>1</v>
      </c>
      <c r="R184" s="53">
        <v>1</v>
      </c>
      <c r="S184" s="53">
        <v>1</v>
      </c>
      <c r="T184" s="53">
        <v>-4.2375940248287502E-2</v>
      </c>
    </row>
    <row r="185" spans="2:65" x14ac:dyDescent="0.3">
      <c r="B185" s="76">
        <v>23</v>
      </c>
      <c r="D185" s="53" t="s">
        <v>438</v>
      </c>
      <c r="E185" s="55">
        <v>8.9370000000000005E-2</v>
      </c>
      <c r="F185" s="54" t="s">
        <v>51</v>
      </c>
      <c r="G185" s="54">
        <v>4.6412000000000004</v>
      </c>
      <c r="H185" s="56">
        <v>103.668675382141</v>
      </c>
      <c r="I185" s="1">
        <v>99.1903964872361</v>
      </c>
      <c r="J185" s="79">
        <v>108.34914100651601</v>
      </c>
      <c r="K185" s="54">
        <v>4.7305999999999999</v>
      </c>
      <c r="L185" s="56">
        <v>113.36356008335</v>
      </c>
      <c r="M185" s="1">
        <v>108.470733579436</v>
      </c>
      <c r="N185" s="79">
        <v>118.477088986955</v>
      </c>
      <c r="O185" s="53">
        <v>0</v>
      </c>
      <c r="P185" s="53">
        <v>0</v>
      </c>
      <c r="Q185" s="53">
        <v>1</v>
      </c>
      <c r="R185" s="53">
        <v>1</v>
      </c>
      <c r="S185" s="53">
        <v>1</v>
      </c>
      <c r="T185" s="53">
        <v>9.35179760469734E-2</v>
      </c>
    </row>
    <row r="186" spans="2:65" x14ac:dyDescent="0.3">
      <c r="B186" s="76">
        <v>23</v>
      </c>
      <c r="D186" s="53" t="s">
        <v>379</v>
      </c>
      <c r="E186" s="55">
        <v>0.14480000000000001</v>
      </c>
      <c r="F186" s="54" t="s">
        <v>51</v>
      </c>
      <c r="G186" s="54">
        <v>4.6412000000000004</v>
      </c>
      <c r="H186" s="56">
        <v>103.668675382141</v>
      </c>
      <c r="I186" s="1">
        <v>99.1903964872361</v>
      </c>
      <c r="J186" s="79">
        <v>108.34914100651601</v>
      </c>
      <c r="K186" s="54">
        <v>4.7859999999999996</v>
      </c>
      <c r="L186" s="56">
        <v>119.82112431757901</v>
      </c>
      <c r="M186" s="1">
        <v>114.649586194053</v>
      </c>
      <c r="N186" s="79">
        <v>125.225936781214</v>
      </c>
      <c r="O186" s="53">
        <v>1</v>
      </c>
      <c r="P186" s="53">
        <v>0</v>
      </c>
      <c r="Q186" s="53">
        <v>1</v>
      </c>
      <c r="R186" s="53">
        <v>1</v>
      </c>
      <c r="S186" s="53">
        <v>1</v>
      </c>
      <c r="T186" s="53">
        <v>0.15580838547321699</v>
      </c>
    </row>
    <row r="187" spans="2:65" x14ac:dyDescent="0.3">
      <c r="B187" s="76">
        <v>23</v>
      </c>
      <c r="D187" s="53" t="s">
        <v>380</v>
      </c>
      <c r="E187" s="55">
        <v>0.1326</v>
      </c>
      <c r="F187" s="54" t="s">
        <v>51</v>
      </c>
      <c r="G187" s="54">
        <v>4.5979000000000001</v>
      </c>
      <c r="H187" s="56">
        <v>99.275617788528294</v>
      </c>
      <c r="I187" s="1">
        <v>94.9815250946139</v>
      </c>
      <c r="J187" s="79">
        <v>103.763845416005</v>
      </c>
      <c r="K187" s="54">
        <v>4.7305999999999999</v>
      </c>
      <c r="L187" s="56">
        <v>113.36356008335</v>
      </c>
      <c r="M187" s="1">
        <v>108.470733579436</v>
      </c>
      <c r="N187" s="79">
        <v>118.477088986955</v>
      </c>
      <c r="O187" s="53">
        <v>0</v>
      </c>
      <c r="P187" s="53">
        <v>0</v>
      </c>
      <c r="Q187" s="53">
        <v>1</v>
      </c>
      <c r="R187" s="53">
        <v>1</v>
      </c>
      <c r="S187" s="53">
        <v>1</v>
      </c>
      <c r="T187" s="53">
        <v>0.141907374727505</v>
      </c>
    </row>
    <row r="188" spans="2:65" x14ac:dyDescent="0.3">
      <c r="B188" s="76">
        <v>23</v>
      </c>
      <c r="D188" s="53" t="s">
        <v>381</v>
      </c>
      <c r="E188" s="55">
        <v>0.188</v>
      </c>
      <c r="F188" s="54" t="s">
        <v>51</v>
      </c>
      <c r="G188" s="54">
        <v>4.5979000000000001</v>
      </c>
      <c r="H188" s="56">
        <v>99.275617788528294</v>
      </c>
      <c r="I188" s="1">
        <v>94.9815250946139</v>
      </c>
      <c r="J188" s="79">
        <v>103.763845416005</v>
      </c>
      <c r="K188" s="54">
        <v>4.7859999999999996</v>
      </c>
      <c r="L188" s="56">
        <v>119.82112431757901</v>
      </c>
      <c r="M188" s="1">
        <v>114.649586194053</v>
      </c>
      <c r="N188" s="79">
        <v>125.225936781214</v>
      </c>
      <c r="O188" s="53">
        <v>1</v>
      </c>
      <c r="P188" s="53">
        <v>0</v>
      </c>
      <c r="Q188" s="53">
        <v>1</v>
      </c>
      <c r="R188" s="53">
        <v>1</v>
      </c>
      <c r="S188" s="53">
        <v>1</v>
      </c>
      <c r="T188" s="53">
        <v>0.20695420473550799</v>
      </c>
    </row>
    <row r="189" spans="2:65" x14ac:dyDescent="0.3">
      <c r="B189" s="76">
        <v>23</v>
      </c>
      <c r="D189" s="53" t="s">
        <v>382</v>
      </c>
      <c r="E189" s="55">
        <v>5.5419999999999997E-2</v>
      </c>
      <c r="F189" s="54" t="s">
        <v>51</v>
      </c>
      <c r="G189" s="54">
        <v>4.7305999999999999</v>
      </c>
      <c r="H189" s="56">
        <v>113.36356008335</v>
      </c>
      <c r="I189" s="1">
        <v>108.470733579436</v>
      </c>
      <c r="J189" s="79">
        <v>118.477088986955</v>
      </c>
      <c r="K189" s="54">
        <v>4.7859999999999996</v>
      </c>
      <c r="L189" s="56">
        <v>119.82112431757901</v>
      </c>
      <c r="M189" s="1">
        <v>114.649586194053</v>
      </c>
      <c r="N189" s="79">
        <v>125.225936781214</v>
      </c>
      <c r="O189" s="53">
        <v>1</v>
      </c>
      <c r="P189" s="53">
        <v>0</v>
      </c>
      <c r="Q189" s="53">
        <v>1</v>
      </c>
      <c r="R189" s="53">
        <v>1</v>
      </c>
      <c r="S189" s="53">
        <v>1</v>
      </c>
      <c r="T189" s="53">
        <v>5.6963315455884199E-2</v>
      </c>
    </row>
    <row r="190" spans="2:65" x14ac:dyDescent="0.3">
      <c r="B190" s="76">
        <v>23</v>
      </c>
      <c r="D190" s="53" t="s">
        <v>383</v>
      </c>
      <c r="E190" s="55">
        <v>-2.4240000000000001E-2</v>
      </c>
      <c r="F190" s="54">
        <v>1.2999999999999999E-3</v>
      </c>
      <c r="G190" s="54">
        <v>4.5263</v>
      </c>
      <c r="H190" s="56">
        <v>92.415988556099094</v>
      </c>
      <c r="I190" s="1">
        <v>89.447011529472206</v>
      </c>
      <c r="J190" s="79">
        <v>95.483513588231304</v>
      </c>
      <c r="K190" s="54">
        <v>4.5021000000000004</v>
      </c>
      <c r="L190" s="56">
        <v>90.206365903041899</v>
      </c>
      <c r="M190" s="1">
        <v>87.328913060413001</v>
      </c>
      <c r="N190" s="79">
        <v>93.178629668781895</v>
      </c>
      <c r="O190" s="53">
        <v>0</v>
      </c>
      <c r="P190" s="53">
        <v>1</v>
      </c>
      <c r="Q190" s="53">
        <v>1</v>
      </c>
      <c r="R190" s="53">
        <v>1</v>
      </c>
      <c r="S190" s="53">
        <v>2</v>
      </c>
      <c r="T190" s="53">
        <v>-2.3909527859629201E-2</v>
      </c>
      <c r="V190" s="53">
        <v>-2.3909527859629201E-2</v>
      </c>
    </row>
    <row r="191" spans="2:65" x14ac:dyDescent="0.3">
      <c r="B191" s="76">
        <v>23</v>
      </c>
      <c r="D191" s="53" t="s">
        <v>439</v>
      </c>
      <c r="E191" s="55">
        <v>2.9479999999999999E-2</v>
      </c>
      <c r="F191" s="54" t="s">
        <v>51</v>
      </c>
      <c r="G191" s="54">
        <v>4.5263</v>
      </c>
      <c r="H191" s="56">
        <v>92.415988556099094</v>
      </c>
      <c r="I191" s="1">
        <v>89.447011529472206</v>
      </c>
      <c r="J191" s="79">
        <v>95.483513588231304</v>
      </c>
      <c r="K191" s="54">
        <v>4.5557999999999996</v>
      </c>
      <c r="L191" s="56">
        <v>95.182871082045494</v>
      </c>
      <c r="M191" s="1">
        <v>92.150287129173293</v>
      </c>
      <c r="N191" s="79">
        <v>98.315254674373193</v>
      </c>
      <c r="O191" s="53">
        <v>0</v>
      </c>
      <c r="P191" s="53">
        <v>1</v>
      </c>
      <c r="Q191" s="53">
        <v>1</v>
      </c>
      <c r="R191" s="53">
        <v>1</v>
      </c>
      <c r="S191" s="53">
        <v>2</v>
      </c>
      <c r="T191" s="53">
        <v>2.9939435471891401E-2</v>
      </c>
      <c r="U191" s="53">
        <v>2.9939435471891401E-2</v>
      </c>
    </row>
    <row r="192" spans="2:65" x14ac:dyDescent="0.3">
      <c r="B192" s="76">
        <v>23</v>
      </c>
      <c r="D192" s="53" t="s">
        <v>384</v>
      </c>
      <c r="E192" s="55">
        <v>5.0889999999999998E-2</v>
      </c>
      <c r="F192" s="54" t="s">
        <v>51</v>
      </c>
      <c r="G192" s="54">
        <v>4.5263</v>
      </c>
      <c r="H192" s="56">
        <v>92.415988556099094</v>
      </c>
      <c r="I192" s="1">
        <v>89.447011529472206</v>
      </c>
      <c r="J192" s="79">
        <v>95.483513588231304</v>
      </c>
      <c r="K192" s="54">
        <v>4.5772000000000004</v>
      </c>
      <c r="L192" s="56">
        <v>97.241735803176496</v>
      </c>
      <c r="M192" s="1">
        <v>94.145400404395104</v>
      </c>
      <c r="N192" s="79">
        <v>100.439906160018</v>
      </c>
      <c r="O192" s="53">
        <v>1</v>
      </c>
      <c r="P192" s="53">
        <v>1</v>
      </c>
      <c r="Q192" s="53">
        <v>1</v>
      </c>
      <c r="R192" s="53">
        <v>1</v>
      </c>
      <c r="S192" s="53">
        <v>2</v>
      </c>
      <c r="T192" s="53">
        <v>5.2217666255315098E-2</v>
      </c>
      <c r="U192" s="53">
        <v>5.2217666255315098E-2</v>
      </c>
      <c r="BM192" s="53">
        <v>5.2217666255315098E-2</v>
      </c>
    </row>
    <row r="193" spans="2:65" x14ac:dyDescent="0.3">
      <c r="B193" s="76">
        <v>23</v>
      </c>
      <c r="D193" s="53" t="s">
        <v>385</v>
      </c>
      <c r="E193" s="55">
        <v>-3.6139999999999999E-2</v>
      </c>
      <c r="F193" s="54" t="s">
        <v>51</v>
      </c>
      <c r="G193" s="54">
        <v>4.5381999999999998</v>
      </c>
      <c r="H193" s="56">
        <v>93.522308367328606</v>
      </c>
      <c r="I193" s="1">
        <v>90.539081747269094</v>
      </c>
      <c r="J193" s="79">
        <v>96.603831114263699</v>
      </c>
      <c r="K193" s="54">
        <v>4.5021000000000004</v>
      </c>
      <c r="L193" s="56">
        <v>90.206365903041899</v>
      </c>
      <c r="M193" s="1">
        <v>87.328913060413001</v>
      </c>
      <c r="N193" s="79">
        <v>93.178629668781895</v>
      </c>
      <c r="O193" s="53">
        <v>0</v>
      </c>
      <c r="P193" s="53">
        <v>0</v>
      </c>
      <c r="Q193" s="53">
        <v>1</v>
      </c>
      <c r="R193" s="53">
        <v>1</v>
      </c>
      <c r="S193" s="53">
        <v>1</v>
      </c>
      <c r="T193" s="53">
        <v>-3.5456165723183997E-2</v>
      </c>
    </row>
    <row r="194" spans="2:65" x14ac:dyDescent="0.3">
      <c r="B194" s="76">
        <v>23</v>
      </c>
      <c r="D194" s="53" t="s">
        <v>386</v>
      </c>
      <c r="E194" s="55">
        <v>3.8989999999999997E-2</v>
      </c>
      <c r="F194" s="54" t="s">
        <v>51</v>
      </c>
      <c r="G194" s="54">
        <v>4.5381999999999998</v>
      </c>
      <c r="H194" s="56">
        <v>93.522308367328606</v>
      </c>
      <c r="I194" s="1">
        <v>90.539081747269094</v>
      </c>
      <c r="J194" s="79">
        <v>96.603831114263699</v>
      </c>
      <c r="K194" s="54">
        <v>4.5772000000000004</v>
      </c>
      <c r="L194" s="56">
        <v>97.241735803176496</v>
      </c>
      <c r="M194" s="1">
        <v>94.145400404395104</v>
      </c>
      <c r="N194" s="79">
        <v>100.439906160018</v>
      </c>
      <c r="O194" s="53">
        <v>1</v>
      </c>
      <c r="P194" s="53">
        <v>0</v>
      </c>
      <c r="Q194" s="53">
        <v>1</v>
      </c>
      <c r="R194" s="53">
        <v>1</v>
      </c>
      <c r="S194" s="53">
        <v>1</v>
      </c>
      <c r="T194" s="53">
        <v>3.9770483650158298E-2</v>
      </c>
    </row>
    <row r="195" spans="2:65" x14ac:dyDescent="0.3">
      <c r="B195" s="76">
        <v>23</v>
      </c>
      <c r="D195" s="53" t="s">
        <v>387</v>
      </c>
      <c r="E195" s="55">
        <v>5.3719999999999997E-2</v>
      </c>
      <c r="F195" s="54" t="s">
        <v>51</v>
      </c>
      <c r="G195" s="54">
        <v>4.5021000000000004</v>
      </c>
      <c r="H195" s="56">
        <v>90.206365903041899</v>
      </c>
      <c r="I195" s="1">
        <v>87.328913060413001</v>
      </c>
      <c r="J195" s="79">
        <v>93.178629668781895</v>
      </c>
      <c r="K195" s="54">
        <v>4.5557999999999996</v>
      </c>
      <c r="L195" s="56">
        <v>95.182871082045494</v>
      </c>
      <c r="M195" s="1">
        <v>92.150287129173293</v>
      </c>
      <c r="N195" s="79">
        <v>98.315254674373193</v>
      </c>
      <c r="O195" s="53">
        <v>0</v>
      </c>
      <c r="P195" s="53">
        <v>0</v>
      </c>
      <c r="Q195" s="53">
        <v>1</v>
      </c>
      <c r="R195" s="53">
        <v>1</v>
      </c>
      <c r="S195" s="53">
        <v>1</v>
      </c>
      <c r="T195" s="53">
        <v>5.5168004266490399E-2</v>
      </c>
    </row>
    <row r="196" spans="2:65" x14ac:dyDescent="0.3">
      <c r="B196" s="76">
        <v>23</v>
      </c>
      <c r="D196" s="53" t="s">
        <v>388</v>
      </c>
      <c r="E196" s="55">
        <v>7.5130000000000002E-2</v>
      </c>
      <c r="F196" s="54" t="s">
        <v>51</v>
      </c>
      <c r="G196" s="54">
        <v>4.5021000000000004</v>
      </c>
      <c r="H196" s="56">
        <v>90.206365903041899</v>
      </c>
      <c r="I196" s="1">
        <v>87.328913060413001</v>
      </c>
      <c r="J196" s="79">
        <v>93.178629668781895</v>
      </c>
      <c r="K196" s="54">
        <v>4.5772000000000004</v>
      </c>
      <c r="L196" s="56">
        <v>97.241735803176496</v>
      </c>
      <c r="M196" s="1">
        <v>94.145400404395104</v>
      </c>
      <c r="N196" s="79">
        <v>100.439906160018</v>
      </c>
      <c r="O196" s="53">
        <v>1</v>
      </c>
      <c r="P196" s="53">
        <v>0</v>
      </c>
      <c r="Q196" s="53">
        <v>1</v>
      </c>
      <c r="R196" s="53">
        <v>1</v>
      </c>
      <c r="S196" s="53">
        <v>1</v>
      </c>
      <c r="T196" s="53">
        <v>7.7991944689320206E-2</v>
      </c>
    </row>
    <row r="197" spans="2:65" x14ac:dyDescent="0.3">
      <c r="B197" s="76">
        <v>23</v>
      </c>
      <c r="D197" s="53" t="s">
        <v>389</v>
      </c>
      <c r="E197" s="55">
        <v>2.1409999999999998E-2</v>
      </c>
      <c r="F197" s="54">
        <v>2.5999999999999999E-3</v>
      </c>
      <c r="G197" s="54">
        <v>4.5557999999999996</v>
      </c>
      <c r="H197" s="56">
        <v>95.182871082045494</v>
      </c>
      <c r="I197" s="1">
        <v>92.150287129173293</v>
      </c>
      <c r="J197" s="79">
        <v>98.315254674373193</v>
      </c>
      <c r="K197" s="54">
        <v>4.5772000000000004</v>
      </c>
      <c r="L197" s="56">
        <v>97.241735803176496</v>
      </c>
      <c r="M197" s="1">
        <v>94.145400404395104</v>
      </c>
      <c r="N197" s="79">
        <v>100.439906160018</v>
      </c>
      <c r="O197" s="53">
        <v>1</v>
      </c>
      <c r="P197" s="53">
        <v>0</v>
      </c>
      <c r="Q197" s="53">
        <v>1</v>
      </c>
      <c r="R197" s="53">
        <v>1</v>
      </c>
      <c r="S197" s="53">
        <v>1</v>
      </c>
      <c r="T197" s="53">
        <v>2.1630622166842601E-2</v>
      </c>
    </row>
    <row r="199" spans="2:65" x14ac:dyDescent="0.3">
      <c r="B199" s="76">
        <v>9</v>
      </c>
      <c r="D199" s="53" t="s">
        <v>494</v>
      </c>
      <c r="E199" s="55" t="s">
        <v>75</v>
      </c>
      <c r="F199" s="54" t="s">
        <v>41</v>
      </c>
      <c r="G199" s="54" t="s">
        <v>42</v>
      </c>
      <c r="H199" s="56" t="s">
        <v>43</v>
      </c>
      <c r="I199" s="94" t="s">
        <v>336</v>
      </c>
      <c r="J199" s="95"/>
      <c r="K199" s="54" t="s">
        <v>46</v>
      </c>
      <c r="L199" s="56" t="s">
        <v>47</v>
      </c>
      <c r="M199" s="94" t="s">
        <v>336</v>
      </c>
      <c r="N199" s="95"/>
      <c r="O199" s="53" t="s">
        <v>81</v>
      </c>
      <c r="P199" s="53" t="s">
        <v>82</v>
      </c>
      <c r="Q199" s="53" t="s">
        <v>83</v>
      </c>
      <c r="R199" s="53" t="s">
        <v>84</v>
      </c>
      <c r="S199" s="53" t="s">
        <v>85</v>
      </c>
      <c r="T199" s="53" t="s">
        <v>86</v>
      </c>
      <c r="U199" s="53" t="s">
        <v>87</v>
      </c>
      <c r="V199" s="53" t="s">
        <v>88</v>
      </c>
      <c r="W199" s="53" t="s">
        <v>89</v>
      </c>
      <c r="X199" s="53" t="s">
        <v>119</v>
      </c>
      <c r="Y199" s="53" t="s">
        <v>120</v>
      </c>
      <c r="Z199" s="53" t="s">
        <v>90</v>
      </c>
      <c r="AA199" s="53" t="s">
        <v>91</v>
      </c>
      <c r="AB199" s="53" t="s">
        <v>121</v>
      </c>
      <c r="AC199" s="53" t="s">
        <v>122</v>
      </c>
      <c r="AD199" s="53" t="s">
        <v>123</v>
      </c>
      <c r="AE199" s="53" t="s">
        <v>92</v>
      </c>
      <c r="AF199" s="53" t="s">
        <v>93</v>
      </c>
      <c r="AG199" s="53" t="s">
        <v>124</v>
      </c>
      <c r="AH199" s="53" t="s">
        <v>125</v>
      </c>
      <c r="AI199" s="53" t="s">
        <v>126</v>
      </c>
      <c r="AJ199" s="53" t="s">
        <v>127</v>
      </c>
      <c r="AK199" s="53" t="s">
        <v>128</v>
      </c>
      <c r="AL199" s="53" t="s">
        <v>129</v>
      </c>
      <c r="AM199" s="53" t="s">
        <v>130</v>
      </c>
      <c r="AN199" s="53" t="s">
        <v>147</v>
      </c>
      <c r="AO199" s="53" t="s">
        <v>94</v>
      </c>
      <c r="AP199" s="53" t="s">
        <v>131</v>
      </c>
      <c r="AQ199" s="53" t="s">
        <v>132</v>
      </c>
      <c r="AR199" s="53" t="s">
        <v>95</v>
      </c>
      <c r="AS199" s="53" t="s">
        <v>133</v>
      </c>
      <c r="AT199" s="53" t="s">
        <v>134</v>
      </c>
      <c r="AU199" s="53" t="s">
        <v>96</v>
      </c>
      <c r="AV199" s="53" t="s">
        <v>97</v>
      </c>
      <c r="AW199" s="53" t="s">
        <v>135</v>
      </c>
      <c r="AX199" s="53" t="s">
        <v>136</v>
      </c>
      <c r="AY199" s="53" t="s">
        <v>137</v>
      </c>
      <c r="AZ199" s="53" t="s">
        <v>98</v>
      </c>
      <c r="BA199" s="53" t="s">
        <v>99</v>
      </c>
      <c r="BB199" s="53" t="s">
        <v>138</v>
      </c>
      <c r="BC199" s="53" t="s">
        <v>139</v>
      </c>
      <c r="BD199" s="53" t="s">
        <v>140</v>
      </c>
      <c r="BE199" s="53" t="s">
        <v>141</v>
      </c>
      <c r="BF199" s="53" t="s">
        <v>142</v>
      </c>
      <c r="BG199" s="53" t="s">
        <v>143</v>
      </c>
      <c r="BH199" s="53" t="s">
        <v>144</v>
      </c>
      <c r="BI199" s="53" t="s">
        <v>251</v>
      </c>
      <c r="BJ199" s="53" t="s">
        <v>100</v>
      </c>
      <c r="BK199" s="53" t="s">
        <v>145</v>
      </c>
      <c r="BL199" s="53" t="s">
        <v>146</v>
      </c>
      <c r="BM199" s="53" t="s">
        <v>101</v>
      </c>
    </row>
    <row r="200" spans="2:65" x14ac:dyDescent="0.3">
      <c r="B200" s="76">
        <v>9</v>
      </c>
      <c r="C200" s="21" t="s">
        <v>61</v>
      </c>
      <c r="D200" s="53" t="s">
        <v>352</v>
      </c>
      <c r="E200" s="55">
        <v>-0.23200000000000001</v>
      </c>
      <c r="F200" s="54" t="s">
        <v>51</v>
      </c>
      <c r="G200" s="54">
        <v>6.2361000000000004</v>
      </c>
      <c r="H200" s="56">
        <v>510.86225797369201</v>
      </c>
      <c r="I200" s="1">
        <v>478.00290027788299</v>
      </c>
      <c r="J200" s="79">
        <v>545.98046679269203</v>
      </c>
      <c r="K200" s="54">
        <v>6.0041000000000002</v>
      </c>
      <c r="L200" s="56">
        <v>405.08624700393801</v>
      </c>
      <c r="M200" s="1">
        <v>389.92655465829301</v>
      </c>
      <c r="N200" s="79">
        <v>420.83532283544503</v>
      </c>
      <c r="O200" s="53">
        <v>0</v>
      </c>
      <c r="P200" s="53">
        <v>0</v>
      </c>
      <c r="Q200" s="53">
        <v>1</v>
      </c>
      <c r="R200" s="53">
        <v>0</v>
      </c>
      <c r="S200" s="53">
        <v>1</v>
      </c>
      <c r="T200" s="53">
        <v>-0.20705387669331601</v>
      </c>
      <c r="AA200" s="53">
        <v>-0.20705387669331601</v>
      </c>
    </row>
    <row r="201" spans="2:65" x14ac:dyDescent="0.3">
      <c r="B201" s="76">
        <v>9</v>
      </c>
      <c r="D201" s="53" t="s">
        <v>353</v>
      </c>
      <c r="E201" s="55">
        <v>-0.2102</v>
      </c>
      <c r="F201" s="54" t="s">
        <v>51</v>
      </c>
      <c r="G201" s="54">
        <v>6.2138999999999998</v>
      </c>
      <c r="H201" s="56">
        <v>499.64607611016601</v>
      </c>
      <c r="I201" s="1">
        <v>467.50815854050097</v>
      </c>
      <c r="J201" s="79">
        <v>533.993250837907</v>
      </c>
      <c r="K201" s="54">
        <v>6.0037000000000003</v>
      </c>
      <c r="L201" s="56">
        <v>404.924244907716</v>
      </c>
      <c r="M201" s="1">
        <v>389.78589453398502</v>
      </c>
      <c r="N201" s="79">
        <v>420.65053254457399</v>
      </c>
      <c r="O201" s="53">
        <v>0</v>
      </c>
      <c r="P201" s="53">
        <v>0</v>
      </c>
      <c r="Q201" s="53">
        <v>1</v>
      </c>
      <c r="R201" s="53">
        <v>0</v>
      </c>
      <c r="S201" s="53">
        <v>1</v>
      </c>
      <c r="T201" s="53">
        <v>-0.18957785466840199</v>
      </c>
      <c r="AA201" s="53">
        <v>-0.18957785466840199</v>
      </c>
    </row>
    <row r="202" spans="2:65" x14ac:dyDescent="0.3">
      <c r="B202" s="76">
        <v>9</v>
      </c>
      <c r="D202" s="53" t="s">
        <v>354</v>
      </c>
      <c r="E202" s="55">
        <v>-0.22539999999999999</v>
      </c>
      <c r="F202" s="54" t="s">
        <v>51</v>
      </c>
      <c r="G202" s="54">
        <v>6.1843000000000004</v>
      </c>
      <c r="H202" s="56">
        <v>485.07329343283197</v>
      </c>
      <c r="I202" s="1">
        <v>453.77487272518698</v>
      </c>
      <c r="J202" s="79">
        <v>518.53047434883797</v>
      </c>
      <c r="K202" s="54">
        <v>5.9588999999999999</v>
      </c>
      <c r="L202" s="56">
        <v>387.18398751928601</v>
      </c>
      <c r="M202" s="1">
        <v>372.70886794846098</v>
      </c>
      <c r="N202" s="79">
        <v>402.221286057687</v>
      </c>
      <c r="O202" s="53">
        <v>0</v>
      </c>
      <c r="P202" s="53">
        <v>0</v>
      </c>
      <c r="Q202" s="53">
        <v>1</v>
      </c>
      <c r="R202" s="53">
        <v>0</v>
      </c>
      <c r="S202" s="53">
        <v>1</v>
      </c>
      <c r="T202" s="53">
        <v>-0.20180312385534599</v>
      </c>
      <c r="AA202" s="53">
        <v>-0.20180312385534599</v>
      </c>
    </row>
    <row r="203" spans="2:65" x14ac:dyDescent="0.3">
      <c r="B203" s="76">
        <v>9</v>
      </c>
      <c r="D203" s="53" t="s">
        <v>355</v>
      </c>
      <c r="E203" s="55">
        <v>-0.2135</v>
      </c>
      <c r="F203" s="54" t="s">
        <v>51</v>
      </c>
      <c r="G203" s="54">
        <v>6.2107000000000001</v>
      </c>
      <c r="H203" s="56">
        <v>498.049764127971</v>
      </c>
      <c r="I203" s="1">
        <v>465.91406162267702</v>
      </c>
      <c r="J203" s="79">
        <v>532.40197705991397</v>
      </c>
      <c r="K203" s="54">
        <v>5.9970999999999997</v>
      </c>
      <c r="L203" s="56">
        <v>402.26054477100001</v>
      </c>
      <c r="M203" s="1">
        <v>387.22177852063902</v>
      </c>
      <c r="N203" s="79">
        <v>417.88338067569998</v>
      </c>
      <c r="O203" s="53">
        <v>0</v>
      </c>
      <c r="P203" s="53">
        <v>0</v>
      </c>
      <c r="Q203" s="53">
        <v>1</v>
      </c>
      <c r="R203" s="53">
        <v>0</v>
      </c>
      <c r="S203" s="53">
        <v>1</v>
      </c>
      <c r="T203" s="53">
        <v>-0.192328611026826</v>
      </c>
      <c r="AA203" s="53">
        <v>-0.192328611026826</v>
      </c>
    </row>
    <row r="204" spans="2:65" x14ac:dyDescent="0.3">
      <c r="B204" s="76">
        <v>9</v>
      </c>
      <c r="D204" s="53" t="s">
        <v>356</v>
      </c>
      <c r="E204" s="55">
        <v>-0.30880000000000002</v>
      </c>
      <c r="F204" s="54" t="s">
        <v>51</v>
      </c>
      <c r="G204" s="54">
        <v>6.3457999999999997</v>
      </c>
      <c r="H204" s="56">
        <v>570.09328195978298</v>
      </c>
      <c r="I204" s="1">
        <v>533.309110118234</v>
      </c>
      <c r="J204" s="79">
        <v>609.41458521798597</v>
      </c>
      <c r="K204" s="54">
        <v>6.0369999999999999</v>
      </c>
      <c r="L204" s="56">
        <v>418.63524341256903</v>
      </c>
      <c r="M204" s="1">
        <v>403.000095935498</v>
      </c>
      <c r="N204" s="79">
        <v>434.876985873352</v>
      </c>
      <c r="O204" s="53">
        <v>1</v>
      </c>
      <c r="P204" s="53">
        <v>0</v>
      </c>
      <c r="Q204" s="53">
        <v>1</v>
      </c>
      <c r="R204" s="53">
        <v>0</v>
      </c>
      <c r="S204" s="53">
        <v>1</v>
      </c>
      <c r="T204" s="53">
        <v>-0.26567237913513703</v>
      </c>
      <c r="AA204" s="53">
        <v>-0.26567237913513703</v>
      </c>
    </row>
    <row r="205" spans="2:65" x14ac:dyDescent="0.3">
      <c r="B205" s="76">
        <v>9</v>
      </c>
      <c r="D205" s="53" t="s">
        <v>357</v>
      </c>
      <c r="E205" s="55">
        <v>-0.26179999999999998</v>
      </c>
      <c r="F205" s="54">
        <v>3.0999999999999999E-3</v>
      </c>
      <c r="G205" s="54">
        <v>6.2659000000000002</v>
      </c>
      <c r="H205" s="56">
        <v>526.31505641643605</v>
      </c>
      <c r="I205" s="1">
        <v>467.68285221927903</v>
      </c>
      <c r="J205" s="79">
        <v>592.29783024150095</v>
      </c>
      <c r="K205" s="54">
        <v>6.0041000000000002</v>
      </c>
      <c r="L205" s="56">
        <v>405.08624700393801</v>
      </c>
      <c r="M205" s="1">
        <v>389.92655465829301</v>
      </c>
      <c r="N205" s="79">
        <v>420.83532283544503</v>
      </c>
      <c r="O205" s="53">
        <v>0</v>
      </c>
      <c r="P205" s="53">
        <v>0</v>
      </c>
      <c r="Q205" s="53">
        <v>1</v>
      </c>
      <c r="R205" s="53">
        <v>0</v>
      </c>
      <c r="S205" s="53">
        <v>1</v>
      </c>
      <c r="T205" s="53">
        <v>-0.230335058696436</v>
      </c>
      <c r="AF205" s="53">
        <v>-0.230335058696436</v>
      </c>
    </row>
    <row r="206" spans="2:65" x14ac:dyDescent="0.3">
      <c r="B206" s="76">
        <v>9</v>
      </c>
      <c r="D206" s="53" t="s">
        <v>358</v>
      </c>
      <c r="E206" s="55">
        <v>-0.29659999999999997</v>
      </c>
      <c r="F206" s="54">
        <v>2.0000000000000001E-4</v>
      </c>
      <c r="G206" s="54">
        <v>6.3003</v>
      </c>
      <c r="H206" s="56">
        <v>544.73530620715303</v>
      </c>
      <c r="I206" s="1">
        <v>484.03208701271501</v>
      </c>
      <c r="J206" s="79">
        <v>613.05141082683303</v>
      </c>
      <c r="K206" s="54">
        <v>6.0037000000000003</v>
      </c>
      <c r="L206" s="56">
        <v>404.924244907716</v>
      </c>
      <c r="M206" s="1">
        <v>389.78589453398502</v>
      </c>
      <c r="N206" s="79">
        <v>420.65053254457399</v>
      </c>
      <c r="O206" s="53">
        <v>0</v>
      </c>
      <c r="P206" s="53">
        <v>0</v>
      </c>
      <c r="Q206" s="53">
        <v>1</v>
      </c>
      <c r="R206" s="53">
        <v>0</v>
      </c>
      <c r="S206" s="53">
        <v>1</v>
      </c>
      <c r="T206" s="53">
        <v>-0.256658710581668</v>
      </c>
      <c r="AF206" s="53">
        <v>-0.256658710581668</v>
      </c>
    </row>
    <row r="207" spans="2:65" x14ac:dyDescent="0.3">
      <c r="B207" s="76">
        <v>9</v>
      </c>
      <c r="D207" s="53" t="s">
        <v>359</v>
      </c>
      <c r="E207" s="55">
        <v>-0.29549999999999998</v>
      </c>
      <c r="F207" s="54">
        <v>2.0000000000000001E-4</v>
      </c>
      <c r="G207" s="54">
        <v>6.2545000000000002</v>
      </c>
      <c r="H207" s="56">
        <v>520.34913513537799</v>
      </c>
      <c r="I207" s="1">
        <v>462.36341758075503</v>
      </c>
      <c r="J207" s="79">
        <v>585.60693199488503</v>
      </c>
      <c r="K207" s="54">
        <v>5.9588999999999999</v>
      </c>
      <c r="L207" s="56">
        <v>387.18398751928601</v>
      </c>
      <c r="M207" s="1">
        <v>372.70886794846098</v>
      </c>
      <c r="N207" s="79">
        <v>402.221286057687</v>
      </c>
      <c r="O207" s="53">
        <v>0</v>
      </c>
      <c r="P207" s="53">
        <v>0</v>
      </c>
      <c r="Q207" s="53">
        <v>1</v>
      </c>
      <c r="R207" s="53">
        <v>0</v>
      </c>
      <c r="S207" s="53">
        <v>1</v>
      </c>
      <c r="T207" s="53">
        <v>-0.25591499749768398</v>
      </c>
      <c r="AF207" s="53">
        <v>-0.25591499749768398</v>
      </c>
    </row>
    <row r="208" spans="2:65" x14ac:dyDescent="0.3">
      <c r="B208" s="76">
        <v>9</v>
      </c>
      <c r="D208" s="53" t="s">
        <v>360</v>
      </c>
      <c r="E208" s="55">
        <v>-0.28260000000000002</v>
      </c>
      <c r="F208" s="54">
        <v>6.9999999999999999E-4</v>
      </c>
      <c r="G208" s="54">
        <v>6.2797000000000001</v>
      </c>
      <c r="H208" s="56">
        <v>533.62855124450198</v>
      </c>
      <c r="I208" s="1">
        <v>474.11656064581399</v>
      </c>
      <c r="J208" s="79">
        <v>600.61059735062395</v>
      </c>
      <c r="K208" s="54">
        <v>5.9970999999999997</v>
      </c>
      <c r="L208" s="56">
        <v>402.26054477100001</v>
      </c>
      <c r="M208" s="1">
        <v>387.22177852063902</v>
      </c>
      <c r="N208" s="79">
        <v>417.88338067569998</v>
      </c>
      <c r="O208" s="53">
        <v>0</v>
      </c>
      <c r="P208" s="53">
        <v>0</v>
      </c>
      <c r="Q208" s="53">
        <v>1</v>
      </c>
      <c r="R208" s="53">
        <v>0</v>
      </c>
      <c r="S208" s="53">
        <v>1</v>
      </c>
      <c r="T208" s="53">
        <v>-0.246178743935518</v>
      </c>
      <c r="AF208" s="53">
        <v>-0.246178743935518</v>
      </c>
    </row>
    <row r="209" spans="2:65" x14ac:dyDescent="0.3">
      <c r="B209" s="76">
        <v>9</v>
      </c>
      <c r="D209" s="53" t="s">
        <v>361</v>
      </c>
      <c r="E209" s="55">
        <v>-0.28120000000000001</v>
      </c>
      <c r="F209" s="54">
        <v>8.0000000000000004E-4</v>
      </c>
      <c r="G209" s="54">
        <v>6.3182</v>
      </c>
      <c r="H209" s="56">
        <v>554.57386055346399</v>
      </c>
      <c r="I209" s="1">
        <v>492.72598097774397</v>
      </c>
      <c r="J209" s="79">
        <v>624.18500075615998</v>
      </c>
      <c r="K209" s="54">
        <v>6.0369999999999999</v>
      </c>
      <c r="L209" s="56">
        <v>418.63524341256903</v>
      </c>
      <c r="M209" s="1">
        <v>403.000095935498</v>
      </c>
      <c r="N209" s="79">
        <v>434.876985873352</v>
      </c>
      <c r="O209" s="53">
        <v>1</v>
      </c>
      <c r="P209" s="53">
        <v>0</v>
      </c>
      <c r="Q209" s="53">
        <v>1</v>
      </c>
      <c r="R209" s="53">
        <v>0</v>
      </c>
      <c r="S209" s="53">
        <v>1</v>
      </c>
      <c r="T209" s="53">
        <v>-0.245122655087328</v>
      </c>
      <c r="AF209" s="53">
        <v>-0.245122655087328</v>
      </c>
    </row>
    <row r="210" spans="2:65" x14ac:dyDescent="0.3">
      <c r="B210" s="76">
        <v>9</v>
      </c>
      <c r="D210" s="53" t="s">
        <v>362</v>
      </c>
      <c r="E210" s="55">
        <v>-0.1764</v>
      </c>
      <c r="F210" s="54" t="s">
        <v>51</v>
      </c>
      <c r="G210" s="54">
        <v>6.1805000000000003</v>
      </c>
      <c r="H210" s="56">
        <v>483.23351271502003</v>
      </c>
      <c r="I210" s="1">
        <v>459.11687165875298</v>
      </c>
      <c r="J210" s="79">
        <v>508.61696057308399</v>
      </c>
      <c r="K210" s="54">
        <v>6.0041000000000002</v>
      </c>
      <c r="L210" s="56">
        <v>405.08624700393801</v>
      </c>
      <c r="M210" s="1">
        <v>389.92655465829301</v>
      </c>
      <c r="N210" s="79">
        <v>420.83532283544503</v>
      </c>
      <c r="O210" s="53">
        <v>0</v>
      </c>
      <c r="P210" s="53">
        <v>0</v>
      </c>
      <c r="Q210" s="53">
        <v>1</v>
      </c>
      <c r="R210" s="53">
        <v>0</v>
      </c>
      <c r="S210" s="53">
        <v>1</v>
      </c>
      <c r="T210" s="53">
        <v>-0.16171739677576699</v>
      </c>
      <c r="AO210" s="53">
        <v>-0.16171739677576699</v>
      </c>
    </row>
    <row r="211" spans="2:65" x14ac:dyDescent="0.3">
      <c r="B211" s="76">
        <v>9</v>
      </c>
      <c r="D211" s="53" t="s">
        <v>363</v>
      </c>
      <c r="E211" s="55">
        <v>-0.1908</v>
      </c>
      <c r="F211" s="54" t="s">
        <v>51</v>
      </c>
      <c r="G211" s="54">
        <v>6.1944999999999997</v>
      </c>
      <c r="H211" s="56">
        <v>490.04636055173597</v>
      </c>
      <c r="I211" s="1">
        <v>465.58971202180197</v>
      </c>
      <c r="J211" s="79">
        <v>515.78767590714403</v>
      </c>
      <c r="K211" s="54">
        <v>6.0037000000000003</v>
      </c>
      <c r="L211" s="56">
        <v>404.924244907716</v>
      </c>
      <c r="M211" s="1">
        <v>389.78589453398502</v>
      </c>
      <c r="N211" s="79">
        <v>420.65053254457399</v>
      </c>
      <c r="O211" s="53">
        <v>0</v>
      </c>
      <c r="P211" s="53">
        <v>0</v>
      </c>
      <c r="Q211" s="53">
        <v>1</v>
      </c>
      <c r="R211" s="53">
        <v>0</v>
      </c>
      <c r="S211" s="53">
        <v>1</v>
      </c>
      <c r="T211" s="53">
        <v>-0.17370216880742201</v>
      </c>
      <c r="AO211" s="53">
        <v>-0.17370216880742201</v>
      </c>
    </row>
    <row r="212" spans="2:65" x14ac:dyDescent="0.3">
      <c r="B212" s="76">
        <v>9</v>
      </c>
      <c r="D212" s="53" t="s">
        <v>364</v>
      </c>
      <c r="E212" s="55">
        <v>-0.1981</v>
      </c>
      <c r="F212" s="54" t="s">
        <v>51</v>
      </c>
      <c r="G212" s="54">
        <v>6.157</v>
      </c>
      <c r="H212" s="56">
        <v>472.00991890783803</v>
      </c>
      <c r="I212" s="1">
        <v>448.43583253846299</v>
      </c>
      <c r="J212" s="79">
        <v>496.82328525402602</v>
      </c>
      <c r="K212" s="54">
        <v>5.9588999999999999</v>
      </c>
      <c r="L212" s="56">
        <v>387.18398751928601</v>
      </c>
      <c r="M212" s="1">
        <v>372.70886794846098</v>
      </c>
      <c r="N212" s="79">
        <v>402.221286057687</v>
      </c>
      <c r="O212" s="53">
        <v>0</v>
      </c>
      <c r="P212" s="53">
        <v>0</v>
      </c>
      <c r="Q212" s="53">
        <v>1</v>
      </c>
      <c r="R212" s="53">
        <v>0</v>
      </c>
      <c r="S212" s="53">
        <v>1</v>
      </c>
      <c r="T212" s="53">
        <v>-0.17971217974577</v>
      </c>
      <c r="AO212" s="53">
        <v>-0.17971217974577</v>
      </c>
    </row>
    <row r="213" spans="2:65" x14ac:dyDescent="0.3">
      <c r="B213" s="76">
        <v>9</v>
      </c>
      <c r="D213" s="53" t="s">
        <v>365</v>
      </c>
      <c r="E213" s="55">
        <v>-0.20419999999999999</v>
      </c>
      <c r="F213" s="54" t="s">
        <v>51</v>
      </c>
      <c r="G213" s="54">
        <v>6.2013999999999996</v>
      </c>
      <c r="H213" s="56">
        <v>493.43937287027597</v>
      </c>
      <c r="I213" s="1">
        <v>468.77663640460298</v>
      </c>
      <c r="J213" s="79">
        <v>519.399636820767</v>
      </c>
      <c r="K213" s="54">
        <v>5.9970999999999997</v>
      </c>
      <c r="L213" s="56">
        <v>402.26054477100001</v>
      </c>
      <c r="M213" s="1">
        <v>387.22177852063902</v>
      </c>
      <c r="N213" s="79">
        <v>417.88338067569998</v>
      </c>
      <c r="O213" s="53">
        <v>0</v>
      </c>
      <c r="P213" s="53">
        <v>0</v>
      </c>
      <c r="Q213" s="53">
        <v>1</v>
      </c>
      <c r="R213" s="53">
        <v>0</v>
      </c>
      <c r="S213" s="53">
        <v>1</v>
      </c>
      <c r="T213" s="53">
        <v>-0.18478223083192599</v>
      </c>
      <c r="AO213" s="53">
        <v>-0.18478223083192599</v>
      </c>
    </row>
    <row r="214" spans="2:65" x14ac:dyDescent="0.3">
      <c r="B214" s="76">
        <v>9</v>
      </c>
      <c r="D214" s="53" t="s">
        <v>366</v>
      </c>
      <c r="E214" s="55">
        <v>-0.2374</v>
      </c>
      <c r="F214" s="54" t="s">
        <v>51</v>
      </c>
      <c r="G214" s="54">
        <v>6.2744</v>
      </c>
      <c r="H214" s="56">
        <v>530.80780151259705</v>
      </c>
      <c r="I214" s="1">
        <v>504.30699515211899</v>
      </c>
      <c r="J214" s="79">
        <v>558.70119759423096</v>
      </c>
      <c r="K214" s="54">
        <v>6.0369999999999999</v>
      </c>
      <c r="L214" s="56">
        <v>418.63524341256903</v>
      </c>
      <c r="M214" s="1">
        <v>403.000095935498</v>
      </c>
      <c r="N214" s="79">
        <v>434.876985873352</v>
      </c>
      <c r="O214" s="53">
        <v>1</v>
      </c>
      <c r="P214" s="53">
        <v>0</v>
      </c>
      <c r="Q214" s="53">
        <v>1</v>
      </c>
      <c r="R214" s="53">
        <v>0</v>
      </c>
      <c r="S214" s="53">
        <v>1</v>
      </c>
      <c r="T214" s="53">
        <v>-0.21132424538670899</v>
      </c>
      <c r="AO214" s="53">
        <v>-0.21132424538670899</v>
      </c>
    </row>
    <row r="215" spans="2:65" x14ac:dyDescent="0.3">
      <c r="B215" s="76">
        <v>9</v>
      </c>
      <c r="D215" s="53" t="s">
        <v>367</v>
      </c>
      <c r="E215" s="55">
        <v>-5.1729999999999998E-2</v>
      </c>
      <c r="F215" s="54" t="s">
        <v>51</v>
      </c>
      <c r="G215" s="54">
        <v>6.2361000000000004</v>
      </c>
      <c r="H215" s="56">
        <v>510.86225797369201</v>
      </c>
      <c r="I215" s="1">
        <v>478.00290027788299</v>
      </c>
      <c r="J215" s="79">
        <v>545.98046679269203</v>
      </c>
      <c r="K215" s="54">
        <v>6.1843000000000004</v>
      </c>
      <c r="L215" s="56">
        <v>485.07329343283197</v>
      </c>
      <c r="M215" s="1">
        <v>453.77487272518698</v>
      </c>
      <c r="N215" s="79">
        <v>518.53047434883797</v>
      </c>
      <c r="O215" s="53">
        <v>0</v>
      </c>
      <c r="P215" s="53">
        <v>1</v>
      </c>
      <c r="Q215" s="53">
        <v>1</v>
      </c>
      <c r="R215" s="53">
        <v>1</v>
      </c>
      <c r="S215" s="53">
        <v>2</v>
      </c>
      <c r="T215" s="53">
        <v>-5.0481248395898702E-2</v>
      </c>
      <c r="V215" s="53">
        <v>-5.0481248395898702E-2</v>
      </c>
    </row>
    <row r="216" spans="2:65" x14ac:dyDescent="0.3">
      <c r="B216" s="76">
        <v>9</v>
      </c>
      <c r="D216" s="53" t="s">
        <v>368</v>
      </c>
      <c r="E216" s="55">
        <v>0.10979999999999999</v>
      </c>
      <c r="F216" s="54" t="s">
        <v>51</v>
      </c>
      <c r="G216" s="54">
        <v>6.2361000000000004</v>
      </c>
      <c r="H216" s="56">
        <v>510.86225797369201</v>
      </c>
      <c r="I216" s="1">
        <v>478.00290027788299</v>
      </c>
      <c r="J216" s="79">
        <v>545.98046679269203</v>
      </c>
      <c r="K216" s="54">
        <v>6.3457999999999997</v>
      </c>
      <c r="L216" s="56">
        <v>570.09328195978298</v>
      </c>
      <c r="M216" s="1">
        <v>533.309110118234</v>
      </c>
      <c r="N216" s="79">
        <v>609.41458521798597</v>
      </c>
      <c r="O216" s="53">
        <v>1</v>
      </c>
      <c r="P216" s="53">
        <v>1</v>
      </c>
      <c r="Q216" s="53">
        <v>1</v>
      </c>
      <c r="R216" s="53">
        <v>1</v>
      </c>
      <c r="S216" s="53">
        <v>2</v>
      </c>
      <c r="T216" s="53">
        <v>0.115943237265223</v>
      </c>
      <c r="U216" s="53">
        <v>0.115943237265223</v>
      </c>
      <c r="BM216" s="53">
        <v>0.115943237265223</v>
      </c>
    </row>
    <row r="217" spans="2:65" x14ac:dyDescent="0.3">
      <c r="B217" s="76">
        <v>9</v>
      </c>
      <c r="D217" s="53" t="s">
        <v>369</v>
      </c>
      <c r="E217" s="55">
        <v>0.13189999999999999</v>
      </c>
      <c r="F217" s="54" t="s">
        <v>51</v>
      </c>
      <c r="G217" s="54">
        <v>6.2138999999999998</v>
      </c>
      <c r="H217" s="56">
        <v>499.64607611016601</v>
      </c>
      <c r="I217" s="1">
        <v>467.50815854050097</v>
      </c>
      <c r="J217" s="79">
        <v>533.993250837907</v>
      </c>
      <c r="K217" s="54">
        <v>6.3457999999999997</v>
      </c>
      <c r="L217" s="56">
        <v>570.09328195978298</v>
      </c>
      <c r="M217" s="1">
        <v>533.309110118234</v>
      </c>
      <c r="N217" s="79">
        <v>609.41458521798597</v>
      </c>
      <c r="O217" s="53">
        <v>1</v>
      </c>
      <c r="P217" s="53">
        <v>0</v>
      </c>
      <c r="Q217" s="53">
        <v>1</v>
      </c>
      <c r="R217" s="53">
        <v>1</v>
      </c>
      <c r="S217" s="53">
        <v>1</v>
      </c>
      <c r="T217" s="53">
        <v>0.14099421414065999</v>
      </c>
    </row>
    <row r="218" spans="2:65" x14ac:dyDescent="0.3">
      <c r="B218" s="76">
        <v>9</v>
      </c>
      <c r="D218" s="53" t="s">
        <v>370</v>
      </c>
      <c r="E218" s="55">
        <v>0.1615</v>
      </c>
      <c r="F218" s="54" t="s">
        <v>51</v>
      </c>
      <c r="G218" s="54">
        <v>6.1843000000000004</v>
      </c>
      <c r="H218" s="56">
        <v>485.07329343283197</v>
      </c>
      <c r="I218" s="1">
        <v>453.77487272518698</v>
      </c>
      <c r="J218" s="79">
        <v>518.53047434883797</v>
      </c>
      <c r="K218" s="54">
        <v>6.3457999999999997</v>
      </c>
      <c r="L218" s="56">
        <v>570.09328195978298</v>
      </c>
      <c r="M218" s="1">
        <v>533.309110118234</v>
      </c>
      <c r="N218" s="79">
        <v>609.41458521798597</v>
      </c>
      <c r="O218" s="53">
        <v>1</v>
      </c>
      <c r="P218" s="53">
        <v>0</v>
      </c>
      <c r="Q218" s="53">
        <v>1</v>
      </c>
      <c r="R218" s="53">
        <v>1</v>
      </c>
      <c r="S218" s="53">
        <v>1</v>
      </c>
      <c r="T218" s="53">
        <v>0.175272458158374</v>
      </c>
    </row>
    <row r="219" spans="2:65" x14ac:dyDescent="0.3">
      <c r="B219" s="76">
        <v>9</v>
      </c>
      <c r="D219" s="53" t="s">
        <v>371</v>
      </c>
      <c r="E219" s="55">
        <v>0.13519999999999999</v>
      </c>
      <c r="F219" s="54" t="s">
        <v>51</v>
      </c>
      <c r="G219" s="54">
        <v>6.2107000000000001</v>
      </c>
      <c r="H219" s="56">
        <v>498.049764127971</v>
      </c>
      <c r="I219" s="1">
        <v>465.91406162267702</v>
      </c>
      <c r="J219" s="79">
        <v>532.40197705991397</v>
      </c>
      <c r="K219" s="54">
        <v>6.3457999999999997</v>
      </c>
      <c r="L219" s="56">
        <v>570.09328195978298</v>
      </c>
      <c r="M219" s="1">
        <v>533.309110118234</v>
      </c>
      <c r="N219" s="79">
        <v>609.41458521798597</v>
      </c>
      <c r="O219" s="53">
        <v>1</v>
      </c>
      <c r="P219" s="53">
        <v>0</v>
      </c>
      <c r="Q219" s="53">
        <v>1</v>
      </c>
      <c r="R219" s="53">
        <v>1</v>
      </c>
      <c r="S219" s="53">
        <v>1</v>
      </c>
      <c r="T219" s="53">
        <v>0.144651243752624</v>
      </c>
    </row>
    <row r="220" spans="2:65" x14ac:dyDescent="0.3">
      <c r="B220" s="76">
        <v>9</v>
      </c>
      <c r="D220" s="53" t="s">
        <v>372</v>
      </c>
      <c r="E220" s="55">
        <v>3.4459999999999998E-2</v>
      </c>
      <c r="F220" s="54">
        <v>2.9999999999999997E-4</v>
      </c>
      <c r="G220" s="54">
        <v>6.2659000000000002</v>
      </c>
      <c r="H220" s="56">
        <v>526.31505641643605</v>
      </c>
      <c r="I220" s="1">
        <v>467.68285221927903</v>
      </c>
      <c r="J220" s="79">
        <v>592.29783024150095</v>
      </c>
      <c r="K220" s="54">
        <v>6.3003</v>
      </c>
      <c r="L220" s="56">
        <v>544.73530620715303</v>
      </c>
      <c r="M220" s="1">
        <v>484.03208701271501</v>
      </c>
      <c r="N220" s="79">
        <v>613.05141082683303</v>
      </c>
      <c r="O220" s="53">
        <v>0</v>
      </c>
      <c r="P220" s="53">
        <v>1</v>
      </c>
      <c r="Q220" s="53">
        <v>1</v>
      </c>
      <c r="R220" s="53">
        <v>1</v>
      </c>
      <c r="S220" s="53">
        <v>2</v>
      </c>
      <c r="T220" s="53">
        <v>3.49985233486141E-2</v>
      </c>
      <c r="U220" s="53">
        <v>3.49985233486141E-2</v>
      </c>
    </row>
    <row r="221" spans="2:65" x14ac:dyDescent="0.3">
      <c r="B221" s="76">
        <v>9</v>
      </c>
      <c r="D221" s="53" t="s">
        <v>373</v>
      </c>
      <c r="E221" s="55">
        <v>5.2310000000000002E-2</v>
      </c>
      <c r="F221" s="54" t="s">
        <v>51</v>
      </c>
      <c r="G221" s="54">
        <v>6.2659000000000002</v>
      </c>
      <c r="H221" s="56">
        <v>526.31505641643605</v>
      </c>
      <c r="I221" s="1">
        <v>467.68285221927903</v>
      </c>
      <c r="J221" s="79">
        <v>592.29783024150095</v>
      </c>
      <c r="K221" s="54">
        <v>6.3182</v>
      </c>
      <c r="L221" s="56">
        <v>554.57386055346399</v>
      </c>
      <c r="M221" s="1">
        <v>492.72598097774397</v>
      </c>
      <c r="N221" s="79">
        <v>624.18500075615998</v>
      </c>
      <c r="O221" s="53">
        <v>1</v>
      </c>
      <c r="P221" s="53">
        <v>1</v>
      </c>
      <c r="Q221" s="53">
        <v>1</v>
      </c>
      <c r="R221" s="53">
        <v>1</v>
      </c>
      <c r="S221" s="53">
        <v>2</v>
      </c>
      <c r="T221" s="53">
        <v>5.3691802642767697E-2</v>
      </c>
      <c r="U221" s="53">
        <v>5.3691802642767697E-2</v>
      </c>
      <c r="BM221" s="53">
        <v>5.3691802642767697E-2</v>
      </c>
    </row>
    <row r="222" spans="2:65" x14ac:dyDescent="0.3">
      <c r="B222" s="76">
        <v>9</v>
      </c>
      <c r="D222" s="53" t="s">
        <v>374</v>
      </c>
      <c r="E222" s="55">
        <v>-4.5879999999999997E-2</v>
      </c>
      <c r="F222" s="54" t="s">
        <v>51</v>
      </c>
      <c r="G222" s="54">
        <v>6.3003</v>
      </c>
      <c r="H222" s="56">
        <v>544.73530620715303</v>
      </c>
      <c r="I222" s="1">
        <v>484.03208701271501</v>
      </c>
      <c r="J222" s="79">
        <v>613.05141082683303</v>
      </c>
      <c r="K222" s="54">
        <v>6.2545000000000002</v>
      </c>
      <c r="L222" s="56">
        <v>520.34913513537799</v>
      </c>
      <c r="M222" s="1">
        <v>462.36341758075503</v>
      </c>
      <c r="N222" s="79">
        <v>585.60693199488503</v>
      </c>
      <c r="O222" s="53">
        <v>0</v>
      </c>
      <c r="P222" s="53">
        <v>0</v>
      </c>
      <c r="Q222" s="53">
        <v>1</v>
      </c>
      <c r="R222" s="53">
        <v>1</v>
      </c>
      <c r="S222" s="53">
        <v>1</v>
      </c>
      <c r="T222" s="53">
        <v>-4.4767010314734297E-2</v>
      </c>
    </row>
    <row r="223" spans="2:65" x14ac:dyDescent="0.3">
      <c r="B223" s="76">
        <v>9</v>
      </c>
      <c r="D223" s="53" t="s">
        <v>375</v>
      </c>
      <c r="E223" s="55">
        <v>6.3729999999999995E-2</v>
      </c>
      <c r="F223" s="54" t="s">
        <v>51</v>
      </c>
      <c r="G223" s="54">
        <v>6.2545000000000002</v>
      </c>
      <c r="H223" s="56">
        <v>520.34913513537799</v>
      </c>
      <c r="I223" s="1">
        <v>462.36341758075503</v>
      </c>
      <c r="J223" s="79">
        <v>585.60693199488503</v>
      </c>
      <c r="K223" s="54">
        <v>6.3182</v>
      </c>
      <c r="L223" s="56">
        <v>554.57386055346399</v>
      </c>
      <c r="M223" s="1">
        <v>492.72598097774397</v>
      </c>
      <c r="N223" s="79">
        <v>624.18500075615998</v>
      </c>
      <c r="O223" s="53">
        <v>1</v>
      </c>
      <c r="P223" s="53">
        <v>0</v>
      </c>
      <c r="Q223" s="53">
        <v>1</v>
      </c>
      <c r="R223" s="53">
        <v>1</v>
      </c>
      <c r="S223" s="53">
        <v>1</v>
      </c>
      <c r="T223" s="53">
        <v>6.5772619011237696E-2</v>
      </c>
    </row>
    <row r="224" spans="2:65" x14ac:dyDescent="0.3">
      <c r="B224" s="76">
        <v>9</v>
      </c>
      <c r="D224" s="53" t="s">
        <v>376</v>
      </c>
      <c r="E224" s="55">
        <v>3.8469999999999997E-2</v>
      </c>
      <c r="F224" s="54">
        <v>1E-4</v>
      </c>
      <c r="G224" s="54">
        <v>6.2797000000000001</v>
      </c>
      <c r="H224" s="56">
        <v>533.62855124450198</v>
      </c>
      <c r="I224" s="1">
        <v>474.11656064581399</v>
      </c>
      <c r="J224" s="79">
        <v>600.61059735062395</v>
      </c>
      <c r="K224" s="54">
        <v>6.3182</v>
      </c>
      <c r="L224" s="56">
        <v>554.57386055346399</v>
      </c>
      <c r="M224" s="1">
        <v>492.72598097774397</v>
      </c>
      <c r="N224" s="79">
        <v>624.18500075615998</v>
      </c>
      <c r="O224" s="53">
        <v>1</v>
      </c>
      <c r="P224" s="53">
        <v>0</v>
      </c>
      <c r="Q224" s="53">
        <v>1</v>
      </c>
      <c r="R224" s="53">
        <v>1</v>
      </c>
      <c r="S224" s="53">
        <v>1</v>
      </c>
      <c r="T224" s="53">
        <v>3.9250728357984002E-2</v>
      </c>
    </row>
    <row r="225" spans="2:65" x14ac:dyDescent="0.3">
      <c r="B225" s="76">
        <v>9</v>
      </c>
      <c r="D225" s="53" t="s">
        <v>377</v>
      </c>
      <c r="E225" s="55">
        <v>9.3899999999999997E-2</v>
      </c>
      <c r="F225" s="54" t="s">
        <v>51</v>
      </c>
      <c r="G225" s="54">
        <v>6.1805000000000003</v>
      </c>
      <c r="H225" s="56">
        <v>483.23351271502003</v>
      </c>
      <c r="I225" s="1">
        <v>459.11687165875298</v>
      </c>
      <c r="J225" s="79">
        <v>508.61696057308399</v>
      </c>
      <c r="K225" s="54">
        <v>6.2744</v>
      </c>
      <c r="L225" s="56">
        <v>530.80780151259705</v>
      </c>
      <c r="M225" s="1">
        <v>504.30699515211899</v>
      </c>
      <c r="N225" s="79">
        <v>558.70119759423096</v>
      </c>
      <c r="O225" s="53">
        <v>1</v>
      </c>
      <c r="P225" s="53">
        <v>1</v>
      </c>
      <c r="Q225" s="53">
        <v>1</v>
      </c>
      <c r="R225" s="53">
        <v>1</v>
      </c>
      <c r="S225" s="53">
        <v>2</v>
      </c>
      <c r="T225" s="53">
        <v>9.8449895435197304E-2</v>
      </c>
      <c r="U225" s="53">
        <v>9.8449895435197304E-2</v>
      </c>
      <c r="BM225" s="53">
        <v>9.8449895435197304E-2</v>
      </c>
    </row>
    <row r="226" spans="2:65" x14ac:dyDescent="0.3">
      <c r="B226" s="76">
        <v>9</v>
      </c>
      <c r="D226" s="53" t="s">
        <v>378</v>
      </c>
      <c r="E226" s="55">
        <v>-3.7510000000000002E-2</v>
      </c>
      <c r="F226" s="54" t="s">
        <v>51</v>
      </c>
      <c r="G226" s="54">
        <v>6.1944999999999997</v>
      </c>
      <c r="H226" s="56">
        <v>490.04636055173597</v>
      </c>
      <c r="I226" s="1">
        <v>465.58971202180197</v>
      </c>
      <c r="J226" s="79">
        <v>515.78767590714403</v>
      </c>
      <c r="K226" s="54">
        <v>6.157</v>
      </c>
      <c r="L226" s="56">
        <v>472.00991890783803</v>
      </c>
      <c r="M226" s="1">
        <v>448.43583253846299</v>
      </c>
      <c r="N226" s="79">
        <v>496.82328525402602</v>
      </c>
      <c r="O226" s="53">
        <v>0</v>
      </c>
      <c r="P226" s="53">
        <v>0</v>
      </c>
      <c r="Q226" s="53">
        <v>1</v>
      </c>
      <c r="R226" s="53">
        <v>1</v>
      </c>
      <c r="S226" s="53">
        <v>1</v>
      </c>
      <c r="T226" s="53">
        <v>-3.6805582279177899E-2</v>
      </c>
    </row>
    <row r="227" spans="2:65" x14ac:dyDescent="0.3">
      <c r="B227" s="76">
        <v>9</v>
      </c>
      <c r="D227" s="53" t="s">
        <v>379</v>
      </c>
      <c r="E227" s="55">
        <v>7.9850000000000004E-2</v>
      </c>
      <c r="F227" s="54" t="s">
        <v>51</v>
      </c>
      <c r="G227" s="54">
        <v>6.1944999999999997</v>
      </c>
      <c r="H227" s="56">
        <v>490.04636055173597</v>
      </c>
      <c r="I227" s="1">
        <v>465.58971202180197</v>
      </c>
      <c r="J227" s="79">
        <v>515.78767590714403</v>
      </c>
      <c r="K227" s="54">
        <v>6.2744</v>
      </c>
      <c r="L227" s="56">
        <v>530.80780151259705</v>
      </c>
      <c r="M227" s="1">
        <v>504.30699515211899</v>
      </c>
      <c r="N227" s="79">
        <v>558.70119759423096</v>
      </c>
      <c r="O227" s="53">
        <v>1</v>
      </c>
      <c r="P227" s="53">
        <v>0</v>
      </c>
      <c r="Q227" s="53">
        <v>1</v>
      </c>
      <c r="R227" s="53">
        <v>1</v>
      </c>
      <c r="S227" s="53">
        <v>1</v>
      </c>
      <c r="T227" s="53">
        <v>8.3178744384446196E-2</v>
      </c>
    </row>
    <row r="228" spans="2:65" x14ac:dyDescent="0.3">
      <c r="B228" s="76">
        <v>9</v>
      </c>
      <c r="D228" s="53" t="s">
        <v>380</v>
      </c>
      <c r="E228" s="55">
        <v>4.4330000000000001E-2</v>
      </c>
      <c r="F228" s="54" t="s">
        <v>51</v>
      </c>
      <c r="G228" s="54">
        <v>6.157</v>
      </c>
      <c r="H228" s="56">
        <v>472.00991890783803</v>
      </c>
      <c r="I228" s="1">
        <v>448.43583253846299</v>
      </c>
      <c r="J228" s="79">
        <v>496.82328525402602</v>
      </c>
      <c r="K228" s="54">
        <v>6.2013999999999996</v>
      </c>
      <c r="L228" s="56">
        <v>493.43937287027597</v>
      </c>
      <c r="M228" s="1">
        <v>468.77663640460298</v>
      </c>
      <c r="N228" s="79">
        <v>519.399636820767</v>
      </c>
      <c r="O228" s="53">
        <v>0</v>
      </c>
      <c r="P228" s="53">
        <v>0</v>
      </c>
      <c r="Q228" s="53">
        <v>1</v>
      </c>
      <c r="R228" s="53">
        <v>1</v>
      </c>
      <c r="S228" s="53">
        <v>1</v>
      </c>
      <c r="T228" s="53">
        <v>4.5400431440134698E-2</v>
      </c>
    </row>
    <row r="229" spans="2:65" x14ac:dyDescent="0.3">
      <c r="B229" s="76">
        <v>9</v>
      </c>
      <c r="D229" s="53" t="s">
        <v>381</v>
      </c>
      <c r="E229" s="55">
        <v>0.1174</v>
      </c>
      <c r="F229" s="54" t="s">
        <v>51</v>
      </c>
      <c r="G229" s="54">
        <v>6.157</v>
      </c>
      <c r="H229" s="56">
        <v>472.00991890783803</v>
      </c>
      <c r="I229" s="1">
        <v>448.43583253846299</v>
      </c>
      <c r="J229" s="79">
        <v>496.82328525402602</v>
      </c>
      <c r="K229" s="54">
        <v>6.2744</v>
      </c>
      <c r="L229" s="56">
        <v>530.80780151259705</v>
      </c>
      <c r="M229" s="1">
        <v>504.30699515211899</v>
      </c>
      <c r="N229" s="79">
        <v>558.70119759423096</v>
      </c>
      <c r="O229" s="53">
        <v>1</v>
      </c>
      <c r="P229" s="53">
        <v>0</v>
      </c>
      <c r="Q229" s="53">
        <v>1</v>
      </c>
      <c r="R229" s="53">
        <v>1</v>
      </c>
      <c r="S229" s="53">
        <v>1</v>
      </c>
      <c r="T229" s="53">
        <v>0.124569167403959</v>
      </c>
    </row>
    <row r="230" spans="2:65" x14ac:dyDescent="0.3">
      <c r="B230" s="76">
        <v>9</v>
      </c>
      <c r="D230" s="53" t="s">
        <v>382</v>
      </c>
      <c r="E230" s="55">
        <v>7.3029999999999998E-2</v>
      </c>
      <c r="F230" s="54" t="s">
        <v>51</v>
      </c>
      <c r="G230" s="54">
        <v>6.2013999999999996</v>
      </c>
      <c r="H230" s="56">
        <v>493.43937287027597</v>
      </c>
      <c r="I230" s="1">
        <v>468.77663640460298</v>
      </c>
      <c r="J230" s="79">
        <v>519.399636820767</v>
      </c>
      <c r="K230" s="54">
        <v>6.2744</v>
      </c>
      <c r="L230" s="56">
        <v>530.80780151259705</v>
      </c>
      <c r="M230" s="1">
        <v>504.30699515211899</v>
      </c>
      <c r="N230" s="79">
        <v>558.70119759423096</v>
      </c>
      <c r="O230" s="53">
        <v>1</v>
      </c>
      <c r="P230" s="53">
        <v>0</v>
      </c>
      <c r="Q230" s="53">
        <v>1</v>
      </c>
      <c r="R230" s="53">
        <v>1</v>
      </c>
      <c r="S230" s="53">
        <v>1</v>
      </c>
      <c r="T230" s="53">
        <v>7.5730536914703994E-2</v>
      </c>
    </row>
    <row r="231" spans="2:65" x14ac:dyDescent="0.3">
      <c r="B231" s="76">
        <v>9</v>
      </c>
      <c r="D231" s="53" t="s">
        <v>383</v>
      </c>
      <c r="E231" s="55">
        <v>-4.5130000000000003E-2</v>
      </c>
      <c r="F231" s="54" t="s">
        <v>51</v>
      </c>
      <c r="G231" s="54">
        <v>6.0041000000000002</v>
      </c>
      <c r="H231" s="56">
        <v>405.08624700393801</v>
      </c>
      <c r="I231" s="1">
        <v>389.92655465829301</v>
      </c>
      <c r="J231" s="79">
        <v>420.83532283544503</v>
      </c>
      <c r="K231" s="54">
        <v>5.9588999999999999</v>
      </c>
      <c r="L231" s="56">
        <v>387.18398751928601</v>
      </c>
      <c r="M231" s="1">
        <v>372.70886794846098</v>
      </c>
      <c r="N231" s="79">
        <v>402.221286057687</v>
      </c>
      <c r="O231" s="53">
        <v>0</v>
      </c>
      <c r="P231" s="53">
        <v>1</v>
      </c>
      <c r="Q231" s="53">
        <v>1</v>
      </c>
      <c r="R231" s="53">
        <v>1</v>
      </c>
      <c r="S231" s="53">
        <v>2</v>
      </c>
      <c r="T231" s="53">
        <v>-4.4193698544591903E-2</v>
      </c>
      <c r="V231" s="53">
        <v>-4.4193698544591903E-2</v>
      </c>
    </row>
    <row r="232" spans="2:65" x14ac:dyDescent="0.3">
      <c r="B232" s="76">
        <v>9</v>
      </c>
      <c r="D232" s="53" t="s">
        <v>384</v>
      </c>
      <c r="E232" s="55">
        <v>3.2960000000000003E-2</v>
      </c>
      <c r="F232" s="54" t="s">
        <v>51</v>
      </c>
      <c r="G232" s="54">
        <v>6.0041000000000002</v>
      </c>
      <c r="H232" s="56">
        <v>405.08624700393801</v>
      </c>
      <c r="I232" s="1">
        <v>389.92655465829301</v>
      </c>
      <c r="J232" s="79">
        <v>420.83532283544503</v>
      </c>
      <c r="K232" s="54">
        <v>6.0369999999999999</v>
      </c>
      <c r="L232" s="56">
        <v>418.63524341256903</v>
      </c>
      <c r="M232" s="1">
        <v>403.000095935498</v>
      </c>
      <c r="N232" s="79">
        <v>434.876985873352</v>
      </c>
      <c r="O232" s="53">
        <v>1</v>
      </c>
      <c r="P232" s="53">
        <v>1</v>
      </c>
      <c r="Q232" s="53">
        <v>1</v>
      </c>
      <c r="R232" s="53">
        <v>1</v>
      </c>
      <c r="S232" s="53">
        <v>2</v>
      </c>
      <c r="T232" s="53">
        <v>3.34471893549615E-2</v>
      </c>
      <c r="U232" s="53">
        <v>3.34471893549615E-2</v>
      </c>
      <c r="BM232" s="53">
        <v>3.34471893549615E-2</v>
      </c>
    </row>
    <row r="233" spans="2:65" x14ac:dyDescent="0.3">
      <c r="B233" s="76">
        <v>9</v>
      </c>
      <c r="D233" s="53" t="s">
        <v>385</v>
      </c>
      <c r="E233" s="55">
        <v>-4.4790000000000003E-2</v>
      </c>
      <c r="F233" s="54" t="s">
        <v>51</v>
      </c>
      <c r="G233" s="54">
        <v>6.0037000000000003</v>
      </c>
      <c r="H233" s="56">
        <v>404.924244907716</v>
      </c>
      <c r="I233" s="1">
        <v>389.78589453398502</v>
      </c>
      <c r="J233" s="79">
        <v>420.65053254457399</v>
      </c>
      <c r="K233" s="54">
        <v>5.9588999999999999</v>
      </c>
      <c r="L233" s="56">
        <v>387.18398751928601</v>
      </c>
      <c r="M233" s="1">
        <v>372.70886794846098</v>
      </c>
      <c r="N233" s="79">
        <v>402.221286057687</v>
      </c>
      <c r="O233" s="53">
        <v>0</v>
      </c>
      <c r="P233" s="53">
        <v>0</v>
      </c>
      <c r="Q233" s="53">
        <v>1</v>
      </c>
      <c r="R233" s="53">
        <v>1</v>
      </c>
      <c r="S233" s="53">
        <v>1</v>
      </c>
      <c r="T233" s="53">
        <v>-4.3811299549309499E-2</v>
      </c>
    </row>
    <row r="234" spans="2:65" x14ac:dyDescent="0.3">
      <c r="B234" s="76">
        <v>9</v>
      </c>
      <c r="D234" s="53" t="s">
        <v>386</v>
      </c>
      <c r="E234" s="55">
        <v>3.329E-2</v>
      </c>
      <c r="F234" s="54" t="s">
        <v>51</v>
      </c>
      <c r="G234" s="54">
        <v>6.0037000000000003</v>
      </c>
      <c r="H234" s="56">
        <v>404.924244907716</v>
      </c>
      <c r="I234" s="1">
        <v>389.78589453398502</v>
      </c>
      <c r="J234" s="79">
        <v>420.65053254457399</v>
      </c>
      <c r="K234" s="54">
        <v>6.0369999999999999</v>
      </c>
      <c r="L234" s="56">
        <v>418.63524341256903</v>
      </c>
      <c r="M234" s="1">
        <v>403.000095935498</v>
      </c>
      <c r="N234" s="79">
        <v>434.876985873352</v>
      </c>
      <c r="O234" s="53">
        <v>1</v>
      </c>
      <c r="P234" s="53">
        <v>0</v>
      </c>
      <c r="Q234" s="53">
        <v>1</v>
      </c>
      <c r="R234" s="53">
        <v>1</v>
      </c>
      <c r="S234" s="53">
        <v>1</v>
      </c>
      <c r="T234" s="53">
        <v>3.3860650917503003E-2</v>
      </c>
    </row>
    <row r="235" spans="2:65" x14ac:dyDescent="0.3">
      <c r="B235" s="76">
        <v>9</v>
      </c>
      <c r="D235" s="53" t="s">
        <v>387</v>
      </c>
      <c r="E235" s="55">
        <v>3.8210000000000001E-2</v>
      </c>
      <c r="F235" s="54" t="s">
        <v>51</v>
      </c>
      <c r="G235" s="54">
        <v>5.9588999999999999</v>
      </c>
      <c r="H235" s="56">
        <v>387.18398751928601</v>
      </c>
      <c r="I235" s="1">
        <v>372.70886794846098</v>
      </c>
      <c r="J235" s="79">
        <v>402.221286057687</v>
      </c>
      <c r="K235" s="54">
        <v>5.9970999999999997</v>
      </c>
      <c r="L235" s="56">
        <v>402.26054477100001</v>
      </c>
      <c r="M235" s="1">
        <v>387.22177852063902</v>
      </c>
      <c r="N235" s="79">
        <v>417.88338067569998</v>
      </c>
      <c r="O235" s="53">
        <v>0</v>
      </c>
      <c r="P235" s="53">
        <v>0</v>
      </c>
      <c r="Q235" s="53">
        <v>1</v>
      </c>
      <c r="R235" s="53">
        <v>1</v>
      </c>
      <c r="S235" s="53">
        <v>1</v>
      </c>
      <c r="T235" s="53">
        <v>3.8938999901082898E-2</v>
      </c>
    </row>
    <row r="236" spans="2:65" x14ac:dyDescent="0.3">
      <c r="B236" s="76">
        <v>9</v>
      </c>
      <c r="D236" s="53" t="s">
        <v>388</v>
      </c>
      <c r="E236" s="55">
        <v>7.8090000000000007E-2</v>
      </c>
      <c r="F236" s="54" t="s">
        <v>51</v>
      </c>
      <c r="G236" s="54">
        <v>5.9588999999999999</v>
      </c>
      <c r="H236" s="56">
        <v>387.18398751928601</v>
      </c>
      <c r="I236" s="1">
        <v>372.70886794846098</v>
      </c>
      <c r="J236" s="79">
        <v>402.221286057687</v>
      </c>
      <c r="K236" s="54">
        <v>6.0369999999999999</v>
      </c>
      <c r="L236" s="56">
        <v>418.63524341256903</v>
      </c>
      <c r="M236" s="1">
        <v>403.000095935498</v>
      </c>
      <c r="N236" s="79">
        <v>434.876985873352</v>
      </c>
      <c r="O236" s="53">
        <v>1</v>
      </c>
      <c r="P236" s="53">
        <v>0</v>
      </c>
      <c r="Q236" s="53">
        <v>1</v>
      </c>
      <c r="R236" s="53">
        <v>1</v>
      </c>
      <c r="S236" s="53">
        <v>1</v>
      </c>
      <c r="T236" s="53">
        <v>8.1230776341743596E-2</v>
      </c>
    </row>
    <row r="237" spans="2:65" x14ac:dyDescent="0.3">
      <c r="B237" s="76">
        <v>9</v>
      </c>
      <c r="D237" s="53" t="s">
        <v>389</v>
      </c>
      <c r="E237" s="55">
        <v>3.9870000000000003E-2</v>
      </c>
      <c r="F237" s="54" t="s">
        <v>51</v>
      </c>
      <c r="G237" s="54">
        <v>5.9970999999999997</v>
      </c>
      <c r="H237" s="56">
        <v>402.26054477100001</v>
      </c>
      <c r="I237" s="1">
        <v>387.22177852063902</v>
      </c>
      <c r="J237" s="79">
        <v>417.88338067569998</v>
      </c>
      <c r="K237" s="54">
        <v>6.0369999999999999</v>
      </c>
      <c r="L237" s="56">
        <v>418.63524341256903</v>
      </c>
      <c r="M237" s="1">
        <v>403.000095935498</v>
      </c>
      <c r="N237" s="79">
        <v>434.876985873352</v>
      </c>
      <c r="O237" s="53">
        <v>1</v>
      </c>
      <c r="P237" s="53">
        <v>0</v>
      </c>
      <c r="Q237" s="53">
        <v>1</v>
      </c>
      <c r="R237" s="53">
        <v>1</v>
      </c>
      <c r="S237" s="53">
        <v>1</v>
      </c>
      <c r="T237" s="53">
        <v>4.0706698318849599E-2</v>
      </c>
    </row>
    <row r="238" spans="2:65" x14ac:dyDescent="0.3">
      <c r="B238" s="76">
        <v>9</v>
      </c>
      <c r="D238" s="53" t="s">
        <v>390</v>
      </c>
      <c r="E238" s="55">
        <v>7.1739999999999998E-2</v>
      </c>
      <c r="F238" s="54">
        <v>1.46E-2</v>
      </c>
      <c r="G238" s="54">
        <v>6.0702999999999996</v>
      </c>
      <c r="H238" s="56">
        <v>432.81050525152602</v>
      </c>
      <c r="I238" s="1">
        <v>389.01472641116698</v>
      </c>
      <c r="J238" s="79">
        <v>481.53686927031498</v>
      </c>
      <c r="K238" s="54">
        <v>6.1420000000000003</v>
      </c>
      <c r="L238" s="56">
        <v>464.98260672718402</v>
      </c>
      <c r="M238" s="1">
        <v>417.89859190760001</v>
      </c>
      <c r="N238" s="79">
        <v>517.37150769489199</v>
      </c>
      <c r="O238" s="53">
        <v>1</v>
      </c>
      <c r="P238" s="53">
        <v>1</v>
      </c>
      <c r="Q238" s="53">
        <v>1</v>
      </c>
      <c r="R238" s="53">
        <v>1</v>
      </c>
      <c r="S238" s="53">
        <v>2</v>
      </c>
      <c r="T238" s="53">
        <v>7.4332995815250297E-2</v>
      </c>
      <c r="U238" s="53">
        <v>7.4332995815250297E-2</v>
      </c>
      <c r="BM238" s="53">
        <v>7.4332995815250297E-2</v>
      </c>
    </row>
    <row r="239" spans="2:65" x14ac:dyDescent="0.3">
      <c r="B239" s="76">
        <v>9</v>
      </c>
      <c r="D239" s="53" t="s">
        <v>392</v>
      </c>
      <c r="E239" s="55">
        <v>0.1013</v>
      </c>
      <c r="F239" s="54" t="s">
        <v>51</v>
      </c>
      <c r="G239" s="54">
        <v>6.0407000000000002</v>
      </c>
      <c r="H239" s="56">
        <v>420.18706290889702</v>
      </c>
      <c r="I239" s="1">
        <v>377.639032916438</v>
      </c>
      <c r="J239" s="79">
        <v>467.528916363561</v>
      </c>
      <c r="K239" s="54">
        <v>6.1420000000000003</v>
      </c>
      <c r="L239" s="56">
        <v>464.98260672718402</v>
      </c>
      <c r="M239" s="1">
        <v>417.89859190760001</v>
      </c>
      <c r="N239" s="79">
        <v>517.37150769489199</v>
      </c>
      <c r="O239" s="53">
        <v>1</v>
      </c>
      <c r="P239" s="53">
        <v>0</v>
      </c>
      <c r="Q239" s="53">
        <v>1</v>
      </c>
      <c r="R239" s="53">
        <v>1</v>
      </c>
      <c r="S239" s="53">
        <v>1</v>
      </c>
      <c r="T239" s="53">
        <v>0.10660857454338001</v>
      </c>
    </row>
    <row r="240" spans="2:65" x14ac:dyDescent="0.3">
      <c r="B240" s="76">
        <v>9</v>
      </c>
      <c r="D240" s="53" t="s">
        <v>393</v>
      </c>
      <c r="E240" s="55">
        <v>7.5759999999999994E-2</v>
      </c>
      <c r="F240" s="54">
        <v>4.3E-3</v>
      </c>
      <c r="G240" s="54">
        <v>6.0663</v>
      </c>
      <c r="H240" s="56">
        <v>431.08272110253</v>
      </c>
      <c r="I240" s="1">
        <v>387.431399665539</v>
      </c>
      <c r="J240" s="79">
        <v>479.65217221316198</v>
      </c>
      <c r="K240" s="54">
        <v>6.1420000000000003</v>
      </c>
      <c r="L240" s="56">
        <v>464.98260672718402</v>
      </c>
      <c r="M240" s="1">
        <v>417.89859190760001</v>
      </c>
      <c r="N240" s="79">
        <v>517.37150769489199</v>
      </c>
      <c r="O240" s="53">
        <v>1</v>
      </c>
      <c r="P240" s="53">
        <v>0</v>
      </c>
      <c r="Q240" s="53">
        <v>1</v>
      </c>
      <c r="R240" s="53">
        <v>1</v>
      </c>
      <c r="S240" s="53">
        <v>1</v>
      </c>
      <c r="T240" s="53">
        <v>7.8638933933497898E-2</v>
      </c>
    </row>
    <row r="242" spans="2:65" x14ac:dyDescent="0.3">
      <c r="B242" s="76">
        <v>5</v>
      </c>
      <c r="D242" s="53" t="s">
        <v>494</v>
      </c>
      <c r="E242" s="55" t="s">
        <v>75</v>
      </c>
      <c r="F242" s="54" t="s">
        <v>41</v>
      </c>
      <c r="G242" s="54" t="s">
        <v>42</v>
      </c>
      <c r="H242" s="56" t="s">
        <v>43</v>
      </c>
      <c r="I242" s="94" t="s">
        <v>336</v>
      </c>
      <c r="J242" s="95"/>
      <c r="K242" s="54" t="s">
        <v>46</v>
      </c>
      <c r="L242" s="56" t="s">
        <v>47</v>
      </c>
      <c r="M242" s="94" t="s">
        <v>336</v>
      </c>
      <c r="N242" s="95"/>
      <c r="O242" s="53" t="s">
        <v>81</v>
      </c>
      <c r="P242" s="53" t="s">
        <v>82</v>
      </c>
      <c r="Q242" s="53" t="s">
        <v>83</v>
      </c>
      <c r="R242" s="53" t="s">
        <v>84</v>
      </c>
      <c r="S242" s="53" t="s">
        <v>85</v>
      </c>
      <c r="T242" s="53" t="s">
        <v>86</v>
      </c>
      <c r="U242" s="53" t="s">
        <v>87</v>
      </c>
      <c r="V242" s="53" t="s">
        <v>88</v>
      </c>
      <c r="W242" s="53" t="s">
        <v>89</v>
      </c>
      <c r="X242" s="53" t="s">
        <v>119</v>
      </c>
      <c r="Y242" s="53" t="s">
        <v>120</v>
      </c>
      <c r="Z242" s="53" t="s">
        <v>90</v>
      </c>
      <c r="AA242" s="53" t="s">
        <v>91</v>
      </c>
      <c r="AB242" s="53" t="s">
        <v>121</v>
      </c>
      <c r="AC242" s="53" t="s">
        <v>122</v>
      </c>
      <c r="AD242" s="53" t="s">
        <v>123</v>
      </c>
      <c r="AE242" s="53" t="s">
        <v>92</v>
      </c>
      <c r="AF242" s="53" t="s">
        <v>93</v>
      </c>
      <c r="AG242" s="53" t="s">
        <v>124</v>
      </c>
      <c r="AH242" s="53" t="s">
        <v>125</v>
      </c>
      <c r="AI242" s="53" t="s">
        <v>126</v>
      </c>
      <c r="AJ242" s="53" t="s">
        <v>127</v>
      </c>
      <c r="AK242" s="53" t="s">
        <v>128</v>
      </c>
      <c r="AL242" s="53" t="s">
        <v>129</v>
      </c>
      <c r="AM242" s="53" t="s">
        <v>130</v>
      </c>
      <c r="AN242" s="53" t="s">
        <v>147</v>
      </c>
      <c r="AO242" s="53" t="s">
        <v>94</v>
      </c>
      <c r="AP242" s="53" t="s">
        <v>131</v>
      </c>
      <c r="AQ242" s="53" t="s">
        <v>132</v>
      </c>
      <c r="AR242" s="53" t="s">
        <v>95</v>
      </c>
      <c r="AS242" s="53" t="s">
        <v>133</v>
      </c>
      <c r="AT242" s="53" t="s">
        <v>134</v>
      </c>
      <c r="AU242" s="53" t="s">
        <v>96</v>
      </c>
      <c r="AV242" s="53" t="s">
        <v>97</v>
      </c>
      <c r="AW242" s="53" t="s">
        <v>135</v>
      </c>
      <c r="AX242" s="53" t="s">
        <v>136</v>
      </c>
      <c r="AY242" s="53" t="s">
        <v>137</v>
      </c>
      <c r="AZ242" s="53" t="s">
        <v>98</v>
      </c>
      <c r="BA242" s="53" t="s">
        <v>99</v>
      </c>
      <c r="BB242" s="53" t="s">
        <v>138</v>
      </c>
      <c r="BC242" s="53" t="s">
        <v>139</v>
      </c>
      <c r="BD242" s="53" t="s">
        <v>140</v>
      </c>
      <c r="BE242" s="53" t="s">
        <v>141</v>
      </c>
      <c r="BF242" s="53" t="s">
        <v>142</v>
      </c>
      <c r="BG242" s="53" t="s">
        <v>143</v>
      </c>
      <c r="BH242" s="53" t="s">
        <v>144</v>
      </c>
      <c r="BI242" s="53" t="s">
        <v>251</v>
      </c>
      <c r="BJ242" s="53" t="s">
        <v>100</v>
      </c>
      <c r="BK242" s="53" t="s">
        <v>145</v>
      </c>
      <c r="BL242" s="53" t="s">
        <v>146</v>
      </c>
      <c r="BM242" s="53" t="s">
        <v>101</v>
      </c>
    </row>
    <row r="243" spans="2:65" x14ac:dyDescent="0.3">
      <c r="B243" s="76">
        <v>5</v>
      </c>
      <c r="C243" s="21" t="s">
        <v>273</v>
      </c>
      <c r="D243" s="53" t="s">
        <v>440</v>
      </c>
      <c r="E243" s="55">
        <v>-0.23769999999999999</v>
      </c>
      <c r="F243" s="54">
        <v>3.4099999999999998E-2</v>
      </c>
      <c r="G243" s="54">
        <v>3.3647999999999998</v>
      </c>
      <c r="H243" s="56">
        <v>28.927711178221699</v>
      </c>
      <c r="I243" s="1">
        <v>26.170279587587899</v>
      </c>
      <c r="J243" s="79">
        <v>31.975679557030698</v>
      </c>
      <c r="K243" s="54">
        <v>3.1271</v>
      </c>
      <c r="L243" s="56">
        <v>22.807741093940201</v>
      </c>
      <c r="M243" s="1">
        <v>20.8568994003721</v>
      </c>
      <c r="N243" s="79">
        <v>24.941053980388201</v>
      </c>
      <c r="O243" s="53">
        <v>0</v>
      </c>
      <c r="P243" s="53">
        <v>0</v>
      </c>
      <c r="Q243" s="53">
        <v>1</v>
      </c>
      <c r="R243" s="53">
        <v>0</v>
      </c>
      <c r="S243" s="53">
        <v>1</v>
      </c>
      <c r="T243" s="53">
        <v>-0.211560812626233</v>
      </c>
      <c r="W243" s="53">
        <v>-0.211560812626233</v>
      </c>
    </row>
    <row r="244" spans="2:65" x14ac:dyDescent="0.3">
      <c r="B244" s="76">
        <v>5</v>
      </c>
      <c r="D244" s="53" t="s">
        <v>394</v>
      </c>
      <c r="E244" s="55">
        <v>-0.57840000000000003</v>
      </c>
      <c r="F244" s="54" t="s">
        <v>51</v>
      </c>
      <c r="G244" s="54">
        <v>3.3647999999999998</v>
      </c>
      <c r="H244" s="56">
        <v>28.927711178221699</v>
      </c>
      <c r="I244" s="1">
        <v>26.170279587587899</v>
      </c>
      <c r="J244" s="79">
        <v>31.975679557030698</v>
      </c>
      <c r="K244" s="54">
        <v>2.7864</v>
      </c>
      <c r="L244" s="56">
        <v>16.222513505022999</v>
      </c>
      <c r="M244" s="1">
        <v>13.4021829445664</v>
      </c>
      <c r="N244" s="79">
        <v>19.636349205884201</v>
      </c>
      <c r="O244" s="53">
        <v>0</v>
      </c>
      <c r="P244" s="53">
        <v>0</v>
      </c>
      <c r="Q244" s="53">
        <v>1</v>
      </c>
      <c r="R244" s="53">
        <v>0</v>
      </c>
      <c r="S244" s="53">
        <v>1</v>
      </c>
      <c r="T244" s="53">
        <v>-0.43920507899580702</v>
      </c>
      <c r="X244" s="53">
        <v>-0.43920507899580702</v>
      </c>
    </row>
    <row r="245" spans="2:65" x14ac:dyDescent="0.3">
      <c r="B245" s="76">
        <v>5</v>
      </c>
      <c r="D245" s="53" t="s">
        <v>352</v>
      </c>
      <c r="E245" s="55">
        <v>-0.30209999999999998</v>
      </c>
      <c r="F245" s="54" t="s">
        <v>51</v>
      </c>
      <c r="G245" s="54">
        <v>3.3647999999999998</v>
      </c>
      <c r="H245" s="56">
        <v>28.927711178221699</v>
      </c>
      <c r="I245" s="1">
        <v>26.170279587587899</v>
      </c>
      <c r="J245" s="79">
        <v>31.975679557030698</v>
      </c>
      <c r="K245" s="54">
        <v>3.0627</v>
      </c>
      <c r="L245" s="56">
        <v>21.3852193753225</v>
      </c>
      <c r="M245" s="1">
        <v>20.113893596773099</v>
      </c>
      <c r="N245" s="79">
        <v>22.736901014731401</v>
      </c>
      <c r="O245" s="53">
        <v>0</v>
      </c>
      <c r="P245" s="53">
        <v>0</v>
      </c>
      <c r="Q245" s="53">
        <v>1</v>
      </c>
      <c r="R245" s="53">
        <v>0</v>
      </c>
      <c r="S245" s="53">
        <v>1</v>
      </c>
      <c r="T245" s="53">
        <v>-0.26073586522039</v>
      </c>
      <c r="AA245" s="53">
        <v>-0.26073586522039</v>
      </c>
    </row>
    <row r="246" spans="2:65" x14ac:dyDescent="0.3">
      <c r="B246" s="76">
        <v>5</v>
      </c>
      <c r="D246" s="53" t="s">
        <v>398</v>
      </c>
      <c r="E246" s="55">
        <v>-0.60619999999999996</v>
      </c>
      <c r="F246" s="54" t="s">
        <v>51</v>
      </c>
      <c r="G246" s="54">
        <v>3.3306</v>
      </c>
      <c r="H246" s="56">
        <v>27.955109738165898</v>
      </c>
      <c r="I246" s="1">
        <v>25.2998078286729</v>
      </c>
      <c r="J246" s="79">
        <v>30.889094722182701</v>
      </c>
      <c r="K246" s="54">
        <v>2.7244999999999999</v>
      </c>
      <c r="L246" s="56">
        <v>15.248787626629699</v>
      </c>
      <c r="M246" s="1">
        <v>12.5735675880674</v>
      </c>
      <c r="N246" s="79">
        <v>18.4932019057762</v>
      </c>
      <c r="O246" s="53">
        <v>0</v>
      </c>
      <c r="P246" s="53">
        <v>0</v>
      </c>
      <c r="Q246" s="53">
        <v>1</v>
      </c>
      <c r="R246" s="53">
        <v>0</v>
      </c>
      <c r="S246" s="53">
        <v>1</v>
      </c>
      <c r="T246" s="53">
        <v>-0.45452592497567001</v>
      </c>
      <c r="X246" s="53">
        <v>-0.45452592497567001</v>
      </c>
    </row>
    <row r="247" spans="2:65" x14ac:dyDescent="0.3">
      <c r="B247" s="76">
        <v>5</v>
      </c>
      <c r="D247" s="53" t="s">
        <v>353</v>
      </c>
      <c r="E247" s="55">
        <v>-0.24590000000000001</v>
      </c>
      <c r="F247" s="54">
        <v>5.9999999999999995E-4</v>
      </c>
      <c r="G247" s="54">
        <v>3.3306</v>
      </c>
      <c r="H247" s="56">
        <v>27.955109738165898</v>
      </c>
      <c r="I247" s="1">
        <v>25.2998078286729</v>
      </c>
      <c r="J247" s="79">
        <v>30.889094722182701</v>
      </c>
      <c r="K247" s="54">
        <v>3.0847000000000002</v>
      </c>
      <c r="L247" s="56">
        <v>21.860907585960302</v>
      </c>
      <c r="M247" s="1">
        <v>20.574202804907902</v>
      </c>
      <c r="N247" s="79">
        <v>23.228082517388899</v>
      </c>
      <c r="O247" s="53">
        <v>0</v>
      </c>
      <c r="P247" s="53">
        <v>0</v>
      </c>
      <c r="Q247" s="53">
        <v>1</v>
      </c>
      <c r="R247" s="53">
        <v>0</v>
      </c>
      <c r="S247" s="53">
        <v>1</v>
      </c>
      <c r="T247" s="53">
        <v>-0.217999578942289</v>
      </c>
      <c r="AA247" s="53">
        <v>-0.217999578942289</v>
      </c>
    </row>
    <row r="248" spans="2:65" x14ac:dyDescent="0.3">
      <c r="B248" s="76">
        <v>5</v>
      </c>
      <c r="D248" s="53" t="s">
        <v>442</v>
      </c>
      <c r="E248" s="55">
        <v>-0.24940000000000001</v>
      </c>
      <c r="F248" s="54">
        <v>1.52E-2</v>
      </c>
      <c r="G248" s="54">
        <v>3.3525</v>
      </c>
      <c r="H248" s="56">
        <v>28.574079623191601</v>
      </c>
      <c r="I248" s="1">
        <v>25.868603156071799</v>
      </c>
      <c r="J248" s="79">
        <v>31.562509246690901</v>
      </c>
      <c r="K248" s="54">
        <v>3.1032000000000002</v>
      </c>
      <c r="L248" s="56">
        <v>22.269098500380299</v>
      </c>
      <c r="M248" s="1">
        <v>20.361136289054802</v>
      </c>
      <c r="N248" s="79">
        <v>24.3558483661945</v>
      </c>
      <c r="O248" s="53">
        <v>0</v>
      </c>
      <c r="P248" s="53">
        <v>0</v>
      </c>
      <c r="Q248" s="53">
        <v>1</v>
      </c>
      <c r="R248" s="53">
        <v>0</v>
      </c>
      <c r="S248" s="53">
        <v>1</v>
      </c>
      <c r="T248" s="53">
        <v>-0.22065386552972399</v>
      </c>
      <c r="W248" s="53">
        <v>-0.22065386552972399</v>
      </c>
    </row>
    <row r="249" spans="2:65" x14ac:dyDescent="0.3">
      <c r="B249" s="76">
        <v>5</v>
      </c>
      <c r="D249" s="53" t="s">
        <v>401</v>
      </c>
      <c r="E249" s="55">
        <v>-0.67020000000000002</v>
      </c>
      <c r="F249" s="54" t="s">
        <v>51</v>
      </c>
      <c r="G249" s="54">
        <v>3.3525</v>
      </c>
      <c r="H249" s="56">
        <v>28.574079623191601</v>
      </c>
      <c r="I249" s="1">
        <v>25.868603156071799</v>
      </c>
      <c r="J249" s="79">
        <v>31.562509246690901</v>
      </c>
      <c r="K249" s="54">
        <v>2.6823000000000001</v>
      </c>
      <c r="L249" s="56">
        <v>14.618677617626201</v>
      </c>
      <c r="M249" s="1">
        <v>12.0540029524968</v>
      </c>
      <c r="N249" s="79">
        <v>17.729026293611401</v>
      </c>
      <c r="O249" s="53">
        <v>0</v>
      </c>
      <c r="P249" s="53">
        <v>0</v>
      </c>
      <c r="Q249" s="53">
        <v>1</v>
      </c>
      <c r="R249" s="53">
        <v>0</v>
      </c>
      <c r="S249" s="53">
        <v>1</v>
      </c>
      <c r="T249" s="53">
        <v>-0.48839375369552501</v>
      </c>
      <c r="X249" s="53">
        <v>-0.48839375369552501</v>
      </c>
    </row>
    <row r="250" spans="2:65" x14ac:dyDescent="0.3">
      <c r="B250" s="76">
        <v>5</v>
      </c>
      <c r="D250" s="53" t="s">
        <v>402</v>
      </c>
      <c r="E250" s="55">
        <v>-0.3664</v>
      </c>
      <c r="F250" s="54">
        <v>1.12E-2</v>
      </c>
      <c r="G250" s="54">
        <v>3.3525</v>
      </c>
      <c r="H250" s="56">
        <v>28.574079623191601</v>
      </c>
      <c r="I250" s="1">
        <v>25.868603156071799</v>
      </c>
      <c r="J250" s="79">
        <v>31.562509246690901</v>
      </c>
      <c r="K250" s="54">
        <v>2.9861</v>
      </c>
      <c r="L250" s="56">
        <v>19.808279364054702</v>
      </c>
      <c r="M250" s="1">
        <v>16.822781340491101</v>
      </c>
      <c r="N250" s="79">
        <v>23.323606449073701</v>
      </c>
      <c r="O250" s="53">
        <v>0</v>
      </c>
      <c r="P250" s="53">
        <v>0</v>
      </c>
      <c r="Q250" s="53">
        <v>1</v>
      </c>
      <c r="R250" s="53">
        <v>0</v>
      </c>
      <c r="S250" s="53">
        <v>1</v>
      </c>
      <c r="T250" s="53">
        <v>-0.30677454443790098</v>
      </c>
      <c r="Y250" s="53">
        <v>-0.30677454443790098</v>
      </c>
    </row>
    <row r="251" spans="2:65" x14ac:dyDescent="0.3">
      <c r="B251" s="76">
        <v>5</v>
      </c>
      <c r="D251" s="53" t="s">
        <v>354</v>
      </c>
      <c r="E251" s="55">
        <v>-0.30099999999999999</v>
      </c>
      <c r="F251" s="54" t="s">
        <v>51</v>
      </c>
      <c r="G251" s="54">
        <v>3.3525</v>
      </c>
      <c r="H251" s="56">
        <v>28.574079623191601</v>
      </c>
      <c r="I251" s="1">
        <v>25.868603156071799</v>
      </c>
      <c r="J251" s="79">
        <v>31.562509246690901</v>
      </c>
      <c r="K251" s="54">
        <v>3.0514999999999999</v>
      </c>
      <c r="L251" s="56">
        <v>21.147041205818699</v>
      </c>
      <c r="M251" s="1">
        <v>19.9031338652998</v>
      </c>
      <c r="N251" s="79">
        <v>22.4686903473158</v>
      </c>
      <c r="O251" s="53">
        <v>0</v>
      </c>
      <c r="P251" s="53">
        <v>0</v>
      </c>
      <c r="Q251" s="53">
        <v>1</v>
      </c>
      <c r="R251" s="53">
        <v>0</v>
      </c>
      <c r="S251" s="53">
        <v>1</v>
      </c>
      <c r="T251" s="53">
        <v>-0.259922227253293</v>
      </c>
      <c r="AA251" s="53">
        <v>-0.259922227253293</v>
      </c>
    </row>
    <row r="252" spans="2:65" x14ac:dyDescent="0.3">
      <c r="B252" s="76">
        <v>5</v>
      </c>
      <c r="D252" s="53" t="s">
        <v>405</v>
      </c>
      <c r="E252" s="55">
        <v>-0.27579999999999999</v>
      </c>
      <c r="F252" s="54">
        <v>2.5000000000000001E-3</v>
      </c>
      <c r="G252" s="54">
        <v>3.4035000000000002</v>
      </c>
      <c r="H252" s="56">
        <v>30.0691581419816</v>
      </c>
      <c r="I252" s="1">
        <v>27.226925724505598</v>
      </c>
      <c r="J252" s="79">
        <v>33.208092625518702</v>
      </c>
      <c r="K252" s="54">
        <v>3.1276999999999999</v>
      </c>
      <c r="L252" s="56">
        <v>22.821429844811099</v>
      </c>
      <c r="M252" s="1">
        <v>20.862464763518599</v>
      </c>
      <c r="N252" s="79">
        <v>24.964339835452702</v>
      </c>
      <c r="O252" s="53">
        <v>0</v>
      </c>
      <c r="P252" s="53">
        <v>0</v>
      </c>
      <c r="Q252" s="53">
        <v>1</v>
      </c>
      <c r="R252" s="53">
        <v>0</v>
      </c>
      <c r="S252" s="53">
        <v>1</v>
      </c>
      <c r="T252" s="53">
        <v>-0.24103529147533601</v>
      </c>
      <c r="W252" s="53">
        <v>-0.24103529147533601</v>
      </c>
    </row>
    <row r="253" spans="2:65" x14ac:dyDescent="0.3">
      <c r="B253" s="76">
        <v>5</v>
      </c>
      <c r="D253" s="53" t="s">
        <v>355</v>
      </c>
      <c r="E253" s="55">
        <v>-0.30170000000000002</v>
      </c>
      <c r="F253" s="54" t="s">
        <v>51</v>
      </c>
      <c r="G253" s="54">
        <v>3.4035000000000002</v>
      </c>
      <c r="H253" s="56">
        <v>30.0691581419816</v>
      </c>
      <c r="I253" s="1">
        <v>27.226925724505598</v>
      </c>
      <c r="J253" s="79">
        <v>33.208092625518702</v>
      </c>
      <c r="K253" s="54">
        <v>3.1017999999999999</v>
      </c>
      <c r="L253" s="56">
        <v>22.2379435760154</v>
      </c>
      <c r="M253" s="1">
        <v>20.932739153159702</v>
      </c>
      <c r="N253" s="79">
        <v>23.624530496067401</v>
      </c>
      <c r="O253" s="53">
        <v>0</v>
      </c>
      <c r="P253" s="53">
        <v>0</v>
      </c>
      <c r="Q253" s="53">
        <v>1</v>
      </c>
      <c r="R253" s="53">
        <v>0</v>
      </c>
      <c r="S253" s="53">
        <v>1</v>
      </c>
      <c r="T253" s="53">
        <v>-0.26044010041746102</v>
      </c>
      <c r="AA253" s="53">
        <v>-0.26044010041746102</v>
      </c>
    </row>
    <row r="254" spans="2:65" x14ac:dyDescent="0.3">
      <c r="B254" s="76">
        <v>5</v>
      </c>
      <c r="D254" s="53" t="s">
        <v>410</v>
      </c>
      <c r="E254" s="55">
        <v>-0.307</v>
      </c>
      <c r="F254" s="54">
        <v>2.0000000000000001E-4</v>
      </c>
      <c r="G254" s="54">
        <v>3.4731999999999998</v>
      </c>
      <c r="H254" s="56">
        <v>32.239744736347603</v>
      </c>
      <c r="I254" s="1">
        <v>29.205504447944701</v>
      </c>
      <c r="J254" s="79">
        <v>35.589220604542597</v>
      </c>
      <c r="K254" s="54">
        <v>3.1661999999999999</v>
      </c>
      <c r="L254" s="56">
        <v>23.717187588390601</v>
      </c>
      <c r="M254" s="1">
        <v>21.681331700829499</v>
      </c>
      <c r="N254" s="79">
        <v>25.944208356970499</v>
      </c>
      <c r="O254" s="53">
        <v>1</v>
      </c>
      <c r="P254" s="53">
        <v>0</v>
      </c>
      <c r="Q254" s="53">
        <v>1</v>
      </c>
      <c r="R254" s="53">
        <v>0</v>
      </c>
      <c r="S254" s="53">
        <v>1</v>
      </c>
      <c r="T254" s="53">
        <v>-0.26434939909274702</v>
      </c>
      <c r="W254" s="53">
        <v>-0.26434939909274702</v>
      </c>
    </row>
    <row r="255" spans="2:65" x14ac:dyDescent="0.3">
      <c r="B255" s="76">
        <v>5</v>
      </c>
      <c r="D255" s="53" t="s">
        <v>356</v>
      </c>
      <c r="E255" s="55">
        <v>-0.3453</v>
      </c>
      <c r="F255" s="54" t="s">
        <v>51</v>
      </c>
      <c r="G255" s="54">
        <v>3.4731999999999998</v>
      </c>
      <c r="H255" s="56">
        <v>32.239744736347603</v>
      </c>
      <c r="I255" s="1">
        <v>29.205504447944701</v>
      </c>
      <c r="J255" s="79">
        <v>35.589220604542597</v>
      </c>
      <c r="K255" s="54">
        <v>3.1278000000000001</v>
      </c>
      <c r="L255" s="56">
        <v>22.823712101906601</v>
      </c>
      <c r="M255" s="1">
        <v>21.484969550900399</v>
      </c>
      <c r="N255" s="79">
        <v>24.245872579739601</v>
      </c>
      <c r="O255" s="53">
        <v>1</v>
      </c>
      <c r="P255" s="53">
        <v>0</v>
      </c>
      <c r="Q255" s="53">
        <v>1</v>
      </c>
      <c r="R255" s="53">
        <v>0</v>
      </c>
      <c r="S255" s="53">
        <v>1</v>
      </c>
      <c r="T255" s="53">
        <v>-0.292062878023512</v>
      </c>
      <c r="AA255" s="53">
        <v>-0.292062878023512</v>
      </c>
    </row>
    <row r="256" spans="2:65" x14ac:dyDescent="0.3">
      <c r="B256" s="76">
        <v>5</v>
      </c>
      <c r="D256" s="53" t="s">
        <v>443</v>
      </c>
      <c r="E256" s="55">
        <v>0.3291</v>
      </c>
      <c r="F256" s="54" t="s">
        <v>51</v>
      </c>
      <c r="G256" s="54">
        <v>3.1271</v>
      </c>
      <c r="H256" s="56">
        <v>22.807741093940201</v>
      </c>
      <c r="I256" s="1">
        <v>20.8568994003721</v>
      </c>
      <c r="J256" s="79">
        <v>24.941053980388201</v>
      </c>
      <c r="K256" s="54">
        <v>3.4561999999999999</v>
      </c>
      <c r="L256" s="56">
        <v>31.696301431781801</v>
      </c>
      <c r="M256" s="1">
        <v>29.476743603238901</v>
      </c>
      <c r="N256" s="79">
        <v>34.0829888802228</v>
      </c>
      <c r="O256" s="53">
        <v>0</v>
      </c>
      <c r="P256" s="53">
        <v>0</v>
      </c>
      <c r="Q256" s="53">
        <v>1</v>
      </c>
      <c r="R256" s="53">
        <v>0</v>
      </c>
      <c r="S256" s="53">
        <v>1</v>
      </c>
      <c r="T256" s="53">
        <v>0.38971682032129001</v>
      </c>
      <c r="AZ256" s="53">
        <v>0.38971682032129001</v>
      </c>
    </row>
    <row r="257" spans="2:59" x14ac:dyDescent="0.3">
      <c r="B257" s="76">
        <v>5</v>
      </c>
      <c r="D257" s="53" t="s">
        <v>447</v>
      </c>
      <c r="E257" s="55">
        <v>-0.42430000000000001</v>
      </c>
      <c r="F257" s="54">
        <v>1.26E-2</v>
      </c>
      <c r="G257" s="54">
        <v>3.1488</v>
      </c>
      <c r="H257" s="56">
        <v>23.308078098693301</v>
      </c>
      <c r="I257" s="1">
        <v>21.311098641704099</v>
      </c>
      <c r="J257" s="79">
        <v>25.492186667075799</v>
      </c>
      <c r="K257" s="54">
        <v>2.7244999999999999</v>
      </c>
      <c r="L257" s="56">
        <v>15.248787626629699</v>
      </c>
      <c r="M257" s="1">
        <v>12.5735675880674</v>
      </c>
      <c r="N257" s="79">
        <v>18.4932019057762</v>
      </c>
      <c r="O257" s="53">
        <v>0</v>
      </c>
      <c r="P257" s="53">
        <v>0</v>
      </c>
      <c r="Q257" s="53">
        <v>1</v>
      </c>
      <c r="R257" s="53">
        <v>0</v>
      </c>
      <c r="S257" s="53">
        <v>1</v>
      </c>
      <c r="T257" s="53">
        <v>-0.34577241580958401</v>
      </c>
      <c r="AC257" s="53">
        <v>-0.34577241580958401</v>
      </c>
    </row>
    <row r="258" spans="2:59" x14ac:dyDescent="0.3">
      <c r="B258" s="76">
        <v>5</v>
      </c>
      <c r="D258" s="53" t="s">
        <v>448</v>
      </c>
      <c r="E258" s="55">
        <v>0.2601</v>
      </c>
      <c r="F258" s="54">
        <v>2.0000000000000001E-4</v>
      </c>
      <c r="G258" s="54">
        <v>3.1488</v>
      </c>
      <c r="H258" s="56">
        <v>23.308078098693301</v>
      </c>
      <c r="I258" s="1">
        <v>21.311098641704099</v>
      </c>
      <c r="J258" s="79">
        <v>25.492186667075799</v>
      </c>
      <c r="K258" s="54">
        <v>3.4089</v>
      </c>
      <c r="L258" s="56">
        <v>30.231970794475501</v>
      </c>
      <c r="M258" s="1">
        <v>28.120464913421099</v>
      </c>
      <c r="N258" s="79">
        <v>32.502025159683903</v>
      </c>
      <c r="O258" s="53">
        <v>0</v>
      </c>
      <c r="P258" s="53">
        <v>0</v>
      </c>
      <c r="Q258" s="53">
        <v>1</v>
      </c>
      <c r="R258" s="53">
        <v>0</v>
      </c>
      <c r="S258" s="53">
        <v>1</v>
      </c>
      <c r="T258" s="53">
        <v>0.29705978615930501</v>
      </c>
      <c r="AZ258" s="53">
        <v>0.29705978615930501</v>
      </c>
    </row>
    <row r="259" spans="2:59" x14ac:dyDescent="0.3">
      <c r="B259" s="76">
        <v>5</v>
      </c>
      <c r="D259" s="53" t="s">
        <v>449</v>
      </c>
      <c r="E259" s="55">
        <v>-0.42080000000000001</v>
      </c>
      <c r="F259" s="54">
        <v>1.4500000000000001E-2</v>
      </c>
      <c r="G259" s="54">
        <v>3.1032000000000002</v>
      </c>
      <c r="H259" s="56">
        <v>22.269098500380299</v>
      </c>
      <c r="I259" s="1">
        <v>20.361136289054802</v>
      </c>
      <c r="J259" s="79">
        <v>24.3558483661945</v>
      </c>
      <c r="K259" s="54">
        <v>2.6823000000000001</v>
      </c>
      <c r="L259" s="56">
        <v>14.618677617626201</v>
      </c>
      <c r="M259" s="1">
        <v>12.0540029524968</v>
      </c>
      <c r="N259" s="79">
        <v>17.729026293611401</v>
      </c>
      <c r="O259" s="53">
        <v>0</v>
      </c>
      <c r="P259" s="53">
        <v>0</v>
      </c>
      <c r="Q259" s="53">
        <v>1</v>
      </c>
      <c r="R259" s="53">
        <v>0</v>
      </c>
      <c r="S259" s="53">
        <v>1</v>
      </c>
      <c r="T259" s="53">
        <v>-0.343544256298628</v>
      </c>
      <c r="AC259" s="53">
        <v>-0.343544256298628</v>
      </c>
    </row>
    <row r="260" spans="2:59" x14ac:dyDescent="0.3">
      <c r="B260" s="76">
        <v>5</v>
      </c>
      <c r="D260" s="53" t="s">
        <v>450</v>
      </c>
      <c r="E260" s="55">
        <v>0.26889999999999997</v>
      </c>
      <c r="F260" s="54" t="s">
        <v>51</v>
      </c>
      <c r="G260" s="54">
        <v>3.1032000000000002</v>
      </c>
      <c r="H260" s="56">
        <v>22.269098500380299</v>
      </c>
      <c r="I260" s="1">
        <v>20.361136289054802</v>
      </c>
      <c r="J260" s="79">
        <v>24.3558483661945</v>
      </c>
      <c r="K260" s="54">
        <v>3.3721000000000001</v>
      </c>
      <c r="L260" s="56">
        <v>29.139656127676901</v>
      </c>
      <c r="M260" s="1">
        <v>27.108160282653898</v>
      </c>
      <c r="N260" s="79">
        <v>31.323393044219099</v>
      </c>
      <c r="O260" s="53">
        <v>0</v>
      </c>
      <c r="P260" s="53">
        <v>0</v>
      </c>
      <c r="Q260" s="53">
        <v>1</v>
      </c>
      <c r="R260" s="53">
        <v>0</v>
      </c>
      <c r="S260" s="53">
        <v>1</v>
      </c>
      <c r="T260" s="53">
        <v>0.30852428207541899</v>
      </c>
      <c r="AZ260" s="53">
        <v>0.30852428207541899</v>
      </c>
    </row>
    <row r="261" spans="2:59" x14ac:dyDescent="0.3">
      <c r="B261" s="76">
        <v>5</v>
      </c>
      <c r="D261" s="53" t="s">
        <v>444</v>
      </c>
      <c r="E261" s="55">
        <v>0.3594</v>
      </c>
      <c r="F261" s="54" t="s">
        <v>51</v>
      </c>
      <c r="G261" s="54">
        <v>3.1276999999999999</v>
      </c>
      <c r="H261" s="56">
        <v>22.821429844811099</v>
      </c>
      <c r="I261" s="1">
        <v>20.862464763518599</v>
      </c>
      <c r="J261" s="79">
        <v>24.964339835452702</v>
      </c>
      <c r="K261" s="54">
        <v>3.4870999999999999</v>
      </c>
      <c r="L261" s="56">
        <v>32.691006189621099</v>
      </c>
      <c r="M261" s="1">
        <v>30.423848774051699</v>
      </c>
      <c r="N261" s="79">
        <v>35.127110104535198</v>
      </c>
      <c r="O261" s="53">
        <v>0</v>
      </c>
      <c r="P261" s="53">
        <v>0</v>
      </c>
      <c r="Q261" s="53">
        <v>1</v>
      </c>
      <c r="R261" s="53">
        <v>0</v>
      </c>
      <c r="S261" s="53">
        <v>1</v>
      </c>
      <c r="T261" s="53">
        <v>0.43246967485930599</v>
      </c>
      <c r="AZ261" s="53">
        <v>0.43246967485930599</v>
      </c>
    </row>
    <row r="262" spans="2:59" x14ac:dyDescent="0.3">
      <c r="B262" s="76">
        <v>5</v>
      </c>
      <c r="D262" s="53" t="s">
        <v>446</v>
      </c>
      <c r="E262" s="55">
        <v>0.36870000000000003</v>
      </c>
      <c r="F262" s="54" t="s">
        <v>51</v>
      </c>
      <c r="G262" s="54">
        <v>3.1661999999999999</v>
      </c>
      <c r="H262" s="56">
        <v>23.717187588390601</v>
      </c>
      <c r="I262" s="1">
        <v>21.681331700829499</v>
      </c>
      <c r="J262" s="79">
        <v>25.944208356970499</v>
      </c>
      <c r="K262" s="54">
        <v>3.5350000000000001</v>
      </c>
      <c r="L262" s="56">
        <v>34.295014714228898</v>
      </c>
      <c r="M262" s="1">
        <v>31.914740892485302</v>
      </c>
      <c r="N262" s="79">
        <v>36.852814760783801</v>
      </c>
      <c r="O262" s="53">
        <v>1</v>
      </c>
      <c r="P262" s="53">
        <v>0</v>
      </c>
      <c r="Q262" s="53">
        <v>1</v>
      </c>
      <c r="R262" s="53">
        <v>0</v>
      </c>
      <c r="S262" s="53">
        <v>1</v>
      </c>
      <c r="T262" s="53">
        <v>0.44599837507782902</v>
      </c>
      <c r="AZ262" s="53">
        <v>0.44599837507782902</v>
      </c>
    </row>
    <row r="263" spans="2:59" x14ac:dyDescent="0.3">
      <c r="B263" s="76">
        <v>5</v>
      </c>
      <c r="D263" s="53" t="s">
        <v>451</v>
      </c>
      <c r="E263" s="55">
        <v>0.66969999999999996</v>
      </c>
      <c r="F263" s="54" t="s">
        <v>51</v>
      </c>
      <c r="G263" s="54">
        <v>2.7864</v>
      </c>
      <c r="H263" s="56">
        <v>16.222513505022999</v>
      </c>
      <c r="I263" s="1">
        <v>13.4021829445664</v>
      </c>
      <c r="J263" s="79">
        <v>19.636349205884201</v>
      </c>
      <c r="K263" s="54">
        <v>3.4561999999999999</v>
      </c>
      <c r="L263" s="56">
        <v>31.696301431781801</v>
      </c>
      <c r="M263" s="1">
        <v>29.476743603238901</v>
      </c>
      <c r="N263" s="79">
        <v>34.0829888802228</v>
      </c>
      <c r="O263" s="53">
        <v>0</v>
      </c>
      <c r="P263" s="53">
        <v>0</v>
      </c>
      <c r="Q263" s="53">
        <v>1</v>
      </c>
      <c r="R263" s="53">
        <v>0</v>
      </c>
      <c r="S263" s="53">
        <v>1</v>
      </c>
      <c r="T263" s="53">
        <v>0.95384651225395301</v>
      </c>
      <c r="BD263" s="53">
        <v>0.95384651225395301</v>
      </c>
    </row>
    <row r="264" spans="2:59" x14ac:dyDescent="0.3">
      <c r="B264" s="76">
        <v>5</v>
      </c>
      <c r="D264" s="53" t="s">
        <v>452</v>
      </c>
      <c r="E264" s="55">
        <v>0.6845</v>
      </c>
      <c r="F264" s="54" t="s">
        <v>51</v>
      </c>
      <c r="G264" s="54">
        <v>2.7244999999999999</v>
      </c>
      <c r="H264" s="56">
        <v>15.248787626629699</v>
      </c>
      <c r="I264" s="1">
        <v>12.5735675880674</v>
      </c>
      <c r="J264" s="79">
        <v>18.4932019057762</v>
      </c>
      <c r="K264" s="54">
        <v>3.4089</v>
      </c>
      <c r="L264" s="56">
        <v>30.231970794475501</v>
      </c>
      <c r="M264" s="1">
        <v>28.120464913421099</v>
      </c>
      <c r="N264" s="79">
        <v>32.502025159683903</v>
      </c>
      <c r="O264" s="53">
        <v>0</v>
      </c>
      <c r="P264" s="53">
        <v>0</v>
      </c>
      <c r="Q264" s="53">
        <v>1</v>
      </c>
      <c r="R264" s="53">
        <v>0</v>
      </c>
      <c r="S264" s="53">
        <v>1</v>
      </c>
      <c r="T264" s="53">
        <v>0.98258192944336298</v>
      </c>
      <c r="BD264" s="53">
        <v>0.98258192944336298</v>
      </c>
    </row>
    <row r="265" spans="2:59" x14ac:dyDescent="0.3">
      <c r="B265" s="76">
        <v>5</v>
      </c>
      <c r="D265" s="53" t="s">
        <v>453</v>
      </c>
      <c r="E265" s="55">
        <v>0.68979999999999997</v>
      </c>
      <c r="F265" s="54" t="s">
        <v>51</v>
      </c>
      <c r="G265" s="54">
        <v>2.6823000000000001</v>
      </c>
      <c r="H265" s="56">
        <v>14.618677617626201</v>
      </c>
      <c r="I265" s="1">
        <v>12.0540029524968</v>
      </c>
      <c r="J265" s="79">
        <v>17.729026293611401</v>
      </c>
      <c r="K265" s="54">
        <v>3.3721000000000001</v>
      </c>
      <c r="L265" s="56">
        <v>29.139656127676901</v>
      </c>
      <c r="M265" s="1">
        <v>27.108160282653898</v>
      </c>
      <c r="N265" s="79">
        <v>31.323393044219099</v>
      </c>
      <c r="O265" s="53">
        <v>0</v>
      </c>
      <c r="P265" s="53">
        <v>0</v>
      </c>
      <c r="Q265" s="53">
        <v>1</v>
      </c>
      <c r="R265" s="53">
        <v>0</v>
      </c>
      <c r="S265" s="53">
        <v>1</v>
      </c>
      <c r="T265" s="53">
        <v>0.99331683000808602</v>
      </c>
      <c r="BD265" s="53">
        <v>0.99331683000808602</v>
      </c>
    </row>
    <row r="266" spans="2:59" x14ac:dyDescent="0.3">
      <c r="B266" s="76">
        <v>5</v>
      </c>
      <c r="D266" s="53" t="s">
        <v>454</v>
      </c>
      <c r="E266" s="55">
        <v>0.36909999999999998</v>
      </c>
      <c r="F266" s="54">
        <v>4.1099999999999998E-2</v>
      </c>
      <c r="G266" s="54">
        <v>2.6823000000000001</v>
      </c>
      <c r="H266" s="56">
        <v>14.618677617626201</v>
      </c>
      <c r="I266" s="1">
        <v>12.0540029524968</v>
      </c>
      <c r="J266" s="79">
        <v>17.729026293611401</v>
      </c>
      <c r="K266" s="54">
        <v>3.0514999999999999</v>
      </c>
      <c r="L266" s="56">
        <v>21.147041205818699</v>
      </c>
      <c r="M266" s="1">
        <v>19.9031338652998</v>
      </c>
      <c r="N266" s="79">
        <v>22.4686903473158</v>
      </c>
      <c r="O266" s="53">
        <v>0</v>
      </c>
      <c r="P266" s="53">
        <v>0</v>
      </c>
      <c r="Q266" s="53">
        <v>1</v>
      </c>
      <c r="R266" s="53">
        <v>0</v>
      </c>
      <c r="S266" s="53">
        <v>1</v>
      </c>
      <c r="T266" s="53">
        <v>0.44657689012315499</v>
      </c>
      <c r="BE266" s="53">
        <v>0.44657689012315499</v>
      </c>
    </row>
    <row r="267" spans="2:59" x14ac:dyDescent="0.3">
      <c r="B267" s="76">
        <v>5</v>
      </c>
      <c r="D267" s="53" t="s">
        <v>418</v>
      </c>
      <c r="E267" s="55">
        <v>0.3629</v>
      </c>
      <c r="F267" s="54">
        <v>7.4000000000000003E-3</v>
      </c>
      <c r="G267" s="54">
        <v>3.0933000000000002</v>
      </c>
      <c r="H267" s="56">
        <v>22.0497221300134</v>
      </c>
      <c r="I267" s="1">
        <v>18.726394513848</v>
      </c>
      <c r="J267" s="79">
        <v>25.9628326024675</v>
      </c>
      <c r="K267" s="54">
        <v>3.4561999999999999</v>
      </c>
      <c r="L267" s="56">
        <v>31.696301431781801</v>
      </c>
      <c r="M267" s="1">
        <v>29.476743603238901</v>
      </c>
      <c r="N267" s="79">
        <v>34.0829888802228</v>
      </c>
      <c r="O267" s="53">
        <v>0</v>
      </c>
      <c r="P267" s="53">
        <v>0</v>
      </c>
      <c r="Q267" s="53">
        <v>1</v>
      </c>
      <c r="R267" s="53">
        <v>0</v>
      </c>
      <c r="S267" s="53">
        <v>1</v>
      </c>
      <c r="T267" s="53">
        <v>0.43749210284322498</v>
      </c>
      <c r="BG267" s="53">
        <v>0.43749210284322498</v>
      </c>
    </row>
    <row r="268" spans="2:59" x14ac:dyDescent="0.3">
      <c r="B268" s="76">
        <v>5</v>
      </c>
      <c r="D268" s="53" t="s">
        <v>419</v>
      </c>
      <c r="E268" s="55">
        <v>0.38069999999999998</v>
      </c>
      <c r="F268" s="54">
        <v>3.0000000000000001E-3</v>
      </c>
      <c r="G268" s="54">
        <v>3.0282</v>
      </c>
      <c r="H268" s="56">
        <v>20.660011080136702</v>
      </c>
      <c r="I268" s="1">
        <v>17.546140303532098</v>
      </c>
      <c r="J268" s="79">
        <v>24.326492917958099</v>
      </c>
      <c r="K268" s="54">
        <v>3.4089</v>
      </c>
      <c r="L268" s="56">
        <v>30.231970794475501</v>
      </c>
      <c r="M268" s="1">
        <v>28.120464913421099</v>
      </c>
      <c r="N268" s="79">
        <v>32.502025159683903</v>
      </c>
      <c r="O268" s="53">
        <v>0</v>
      </c>
      <c r="P268" s="53">
        <v>0</v>
      </c>
      <c r="Q268" s="53">
        <v>1</v>
      </c>
      <c r="R268" s="53">
        <v>0</v>
      </c>
      <c r="S268" s="53">
        <v>1</v>
      </c>
      <c r="T268" s="53">
        <v>0.463308546990161</v>
      </c>
      <c r="BG268" s="53">
        <v>0.463308546990161</v>
      </c>
    </row>
    <row r="269" spans="2:59" x14ac:dyDescent="0.3">
      <c r="B269" s="76">
        <v>5</v>
      </c>
      <c r="D269" s="53" t="s">
        <v>420</v>
      </c>
      <c r="E269" s="55">
        <v>0.38600000000000001</v>
      </c>
      <c r="F269" s="54">
        <v>2.3E-3</v>
      </c>
      <c r="G269" s="54">
        <v>2.9861</v>
      </c>
      <c r="H269" s="56">
        <v>19.808279364054702</v>
      </c>
      <c r="I269" s="1">
        <v>16.822781340491101</v>
      </c>
      <c r="J269" s="79">
        <v>23.323606449073701</v>
      </c>
      <c r="K269" s="54">
        <v>3.3721000000000001</v>
      </c>
      <c r="L269" s="56">
        <v>29.139656127676901</v>
      </c>
      <c r="M269" s="1">
        <v>27.108160282653898</v>
      </c>
      <c r="N269" s="79">
        <v>31.323393044219099</v>
      </c>
      <c r="O269" s="53">
        <v>0</v>
      </c>
      <c r="P269" s="53">
        <v>0</v>
      </c>
      <c r="Q269" s="53">
        <v>1</v>
      </c>
      <c r="R269" s="53">
        <v>0</v>
      </c>
      <c r="S269" s="53">
        <v>1</v>
      </c>
      <c r="T269" s="53">
        <v>0.47108467081474298</v>
      </c>
      <c r="BG269" s="53">
        <v>0.47108467081474298</v>
      </c>
    </row>
    <row r="270" spans="2:59" x14ac:dyDescent="0.3">
      <c r="B270" s="76">
        <v>5</v>
      </c>
      <c r="D270" s="53" t="s">
        <v>362</v>
      </c>
      <c r="E270" s="55">
        <v>-0.39340000000000003</v>
      </c>
      <c r="F270" s="54" t="s">
        <v>51</v>
      </c>
      <c r="G270" s="54">
        <v>3.4561999999999999</v>
      </c>
      <c r="H270" s="56">
        <v>31.696301431781801</v>
      </c>
      <c r="I270" s="1">
        <v>29.476743603238901</v>
      </c>
      <c r="J270" s="79">
        <v>34.0829888802228</v>
      </c>
      <c r="K270" s="54">
        <v>3.0627</v>
      </c>
      <c r="L270" s="56">
        <v>21.3852193753225</v>
      </c>
      <c r="M270" s="1">
        <v>20.113893596773099</v>
      </c>
      <c r="N270" s="79">
        <v>22.736901014731401</v>
      </c>
      <c r="O270" s="53">
        <v>0</v>
      </c>
      <c r="P270" s="53">
        <v>0</v>
      </c>
      <c r="Q270" s="53">
        <v>1</v>
      </c>
      <c r="R270" s="53">
        <v>0</v>
      </c>
      <c r="S270" s="53">
        <v>1</v>
      </c>
      <c r="T270" s="53">
        <v>-0.32530868242312799</v>
      </c>
      <c r="AO270" s="53">
        <v>-0.32530868242312799</v>
      </c>
    </row>
    <row r="271" spans="2:59" x14ac:dyDescent="0.3">
      <c r="B271" s="76">
        <v>5</v>
      </c>
      <c r="D271" s="53" t="s">
        <v>455</v>
      </c>
      <c r="E271" s="55">
        <v>-0.37569999999999998</v>
      </c>
      <c r="F271" s="54">
        <v>6.8999999999999999E-3</v>
      </c>
      <c r="G271" s="54">
        <v>3.4561999999999999</v>
      </c>
      <c r="H271" s="56">
        <v>31.696301431781801</v>
      </c>
      <c r="I271" s="1">
        <v>29.476743603238901</v>
      </c>
      <c r="J271" s="79">
        <v>34.0829888802228</v>
      </c>
      <c r="K271" s="54">
        <v>3.0804999999999998</v>
      </c>
      <c r="L271" s="56">
        <v>21.7692843176488</v>
      </c>
      <c r="M271" s="1">
        <v>18.3758701669109</v>
      </c>
      <c r="N271" s="79">
        <v>25.7893495871547</v>
      </c>
      <c r="O271" s="53">
        <v>0</v>
      </c>
      <c r="P271" s="53">
        <v>0</v>
      </c>
      <c r="Q271" s="53">
        <v>1</v>
      </c>
      <c r="R271" s="53">
        <v>0</v>
      </c>
      <c r="S271" s="53">
        <v>1</v>
      </c>
      <c r="T271" s="53">
        <v>-0.31319165535759103</v>
      </c>
      <c r="AP271" s="53">
        <v>-0.31319165535759103</v>
      </c>
    </row>
    <row r="272" spans="2:59" x14ac:dyDescent="0.3">
      <c r="B272" s="76">
        <v>5</v>
      </c>
      <c r="D272" s="53" t="s">
        <v>363</v>
      </c>
      <c r="E272" s="55">
        <v>-0.32419999999999999</v>
      </c>
      <c r="F272" s="54" t="s">
        <v>51</v>
      </c>
      <c r="G272" s="54">
        <v>3.4089</v>
      </c>
      <c r="H272" s="56">
        <v>30.231970794475501</v>
      </c>
      <c r="I272" s="1">
        <v>28.120464913421099</v>
      </c>
      <c r="J272" s="79">
        <v>32.502025159683903</v>
      </c>
      <c r="K272" s="54">
        <v>3.0847000000000002</v>
      </c>
      <c r="L272" s="56">
        <v>21.860907585960302</v>
      </c>
      <c r="M272" s="1">
        <v>20.574202804907902</v>
      </c>
      <c r="N272" s="79">
        <v>23.228082517388899</v>
      </c>
      <c r="O272" s="53">
        <v>0</v>
      </c>
      <c r="P272" s="53">
        <v>0</v>
      </c>
      <c r="Q272" s="53">
        <v>1</v>
      </c>
      <c r="R272" s="53">
        <v>0</v>
      </c>
      <c r="S272" s="53">
        <v>1</v>
      </c>
      <c r="T272" s="53">
        <v>-0.27689439320459303</v>
      </c>
      <c r="AO272" s="53">
        <v>-0.27689439320459303</v>
      </c>
    </row>
    <row r="273" spans="2:65" x14ac:dyDescent="0.3">
      <c r="B273" s="76">
        <v>5</v>
      </c>
      <c r="D273" s="53" t="s">
        <v>456</v>
      </c>
      <c r="E273" s="55">
        <v>-0.33200000000000002</v>
      </c>
      <c r="F273" s="54">
        <v>4.6399999999999997E-2</v>
      </c>
      <c r="G273" s="54">
        <v>3.4089</v>
      </c>
      <c r="H273" s="56">
        <v>30.231970794475501</v>
      </c>
      <c r="I273" s="1">
        <v>28.120464913421099</v>
      </c>
      <c r="J273" s="79">
        <v>32.502025159683903</v>
      </c>
      <c r="K273" s="54">
        <v>3.0769000000000002</v>
      </c>
      <c r="L273" s="56">
        <v>21.691055789941998</v>
      </c>
      <c r="M273" s="1">
        <v>18.323119076103001</v>
      </c>
      <c r="N273" s="79">
        <v>25.678046370173099</v>
      </c>
      <c r="O273" s="53">
        <v>0</v>
      </c>
      <c r="P273" s="53">
        <v>0</v>
      </c>
      <c r="Q273" s="53">
        <v>1</v>
      </c>
      <c r="R273" s="53">
        <v>0</v>
      </c>
      <c r="S273" s="53">
        <v>1</v>
      </c>
      <c r="T273" s="53">
        <v>-0.282512677145557</v>
      </c>
      <c r="AP273" s="53">
        <v>-0.282512677145557</v>
      </c>
    </row>
    <row r="274" spans="2:65" x14ac:dyDescent="0.3">
      <c r="B274" s="76">
        <v>5</v>
      </c>
      <c r="D274" s="53" t="s">
        <v>364</v>
      </c>
      <c r="E274" s="55">
        <v>-0.3206</v>
      </c>
      <c r="F274" s="54" t="s">
        <v>51</v>
      </c>
      <c r="G274" s="54">
        <v>3.3721000000000001</v>
      </c>
      <c r="H274" s="56">
        <v>29.139656127676901</v>
      </c>
      <c r="I274" s="1">
        <v>27.108160282653898</v>
      </c>
      <c r="J274" s="79">
        <v>31.323393044219099</v>
      </c>
      <c r="K274" s="54">
        <v>3.0514999999999999</v>
      </c>
      <c r="L274" s="56">
        <v>21.147041205818699</v>
      </c>
      <c r="M274" s="1">
        <v>19.9031338652998</v>
      </c>
      <c r="N274" s="79">
        <v>22.4686903473158</v>
      </c>
      <c r="O274" s="53">
        <v>0</v>
      </c>
      <c r="P274" s="53">
        <v>0</v>
      </c>
      <c r="Q274" s="53">
        <v>1</v>
      </c>
      <c r="R274" s="53">
        <v>0</v>
      </c>
      <c r="S274" s="53">
        <v>1</v>
      </c>
      <c r="T274" s="53">
        <v>-0.27428652166786399</v>
      </c>
      <c r="AO274" s="53">
        <v>-0.27428652166786399</v>
      </c>
    </row>
    <row r="275" spans="2:65" x14ac:dyDescent="0.3">
      <c r="B275" s="76">
        <v>5</v>
      </c>
      <c r="D275" s="53" t="s">
        <v>457</v>
      </c>
      <c r="E275" s="55">
        <v>-0.34</v>
      </c>
      <c r="F275" s="54">
        <v>3.5099999999999999E-2</v>
      </c>
      <c r="G275" s="54">
        <v>3.3721000000000001</v>
      </c>
      <c r="H275" s="56">
        <v>29.139656127676901</v>
      </c>
      <c r="I275" s="1">
        <v>27.108160282653898</v>
      </c>
      <c r="J275" s="79">
        <v>31.323393044219099</v>
      </c>
      <c r="K275" s="54">
        <v>3.0322</v>
      </c>
      <c r="L275" s="56">
        <v>20.742816625139898</v>
      </c>
      <c r="M275" s="1">
        <v>17.507006986155801</v>
      </c>
      <c r="N275" s="79">
        <v>24.576699025962899</v>
      </c>
      <c r="O275" s="53">
        <v>0</v>
      </c>
      <c r="P275" s="53">
        <v>0</v>
      </c>
      <c r="Q275" s="53">
        <v>1</v>
      </c>
      <c r="R275" s="53">
        <v>0</v>
      </c>
      <c r="S275" s="53">
        <v>1</v>
      </c>
      <c r="T275" s="53">
        <v>-0.28815849664614401</v>
      </c>
      <c r="AP275" s="53">
        <v>-0.28815849664614401</v>
      </c>
    </row>
    <row r="276" spans="2:65" x14ac:dyDescent="0.3">
      <c r="B276" s="76">
        <v>5</v>
      </c>
      <c r="D276" s="53" t="s">
        <v>365</v>
      </c>
      <c r="E276" s="55">
        <v>-0.38529999999999998</v>
      </c>
      <c r="F276" s="54" t="s">
        <v>51</v>
      </c>
      <c r="G276" s="54">
        <v>3.4870999999999999</v>
      </c>
      <c r="H276" s="56">
        <v>32.691006189621099</v>
      </c>
      <c r="I276" s="1">
        <v>30.423848774051699</v>
      </c>
      <c r="J276" s="79">
        <v>35.127110104535198</v>
      </c>
      <c r="K276" s="54">
        <v>3.1017999999999999</v>
      </c>
      <c r="L276" s="56">
        <v>22.2379435760154</v>
      </c>
      <c r="M276" s="1">
        <v>20.932739153159702</v>
      </c>
      <c r="N276" s="79">
        <v>23.624530496067401</v>
      </c>
      <c r="O276" s="53">
        <v>0</v>
      </c>
      <c r="P276" s="53">
        <v>0</v>
      </c>
      <c r="Q276" s="53">
        <v>1</v>
      </c>
      <c r="R276" s="53">
        <v>0</v>
      </c>
      <c r="S276" s="53">
        <v>1</v>
      </c>
      <c r="T276" s="53">
        <v>-0.31975346836905699</v>
      </c>
      <c r="AO276" s="53">
        <v>-0.31975346836905699</v>
      </c>
    </row>
    <row r="277" spans="2:65" x14ac:dyDescent="0.3">
      <c r="B277" s="76">
        <v>5</v>
      </c>
      <c r="D277" s="53" t="s">
        <v>458</v>
      </c>
      <c r="E277" s="55">
        <v>-0.38850000000000001</v>
      </c>
      <c r="F277" s="54">
        <v>3.5999999999999999E-3</v>
      </c>
      <c r="G277" s="54">
        <v>3.4870999999999999</v>
      </c>
      <c r="H277" s="56">
        <v>32.691006189621099</v>
      </c>
      <c r="I277" s="1">
        <v>30.423848774051699</v>
      </c>
      <c r="J277" s="79">
        <v>35.127110104535198</v>
      </c>
      <c r="K277" s="54">
        <v>3.0985999999999998</v>
      </c>
      <c r="L277" s="56">
        <v>22.166895893491599</v>
      </c>
      <c r="M277" s="1">
        <v>18.708934677579101</v>
      </c>
      <c r="N277" s="79">
        <v>26.2639900144477</v>
      </c>
      <c r="O277" s="53">
        <v>0</v>
      </c>
      <c r="P277" s="53">
        <v>0</v>
      </c>
      <c r="Q277" s="53">
        <v>1</v>
      </c>
      <c r="R277" s="53">
        <v>0</v>
      </c>
      <c r="S277" s="53">
        <v>1</v>
      </c>
      <c r="T277" s="53">
        <v>-0.321926778120117</v>
      </c>
      <c r="AP277" s="53">
        <v>-0.321926778120117</v>
      </c>
    </row>
    <row r="278" spans="2:65" x14ac:dyDescent="0.3">
      <c r="B278" s="76">
        <v>5</v>
      </c>
      <c r="D278" s="53" t="s">
        <v>366</v>
      </c>
      <c r="E278" s="55">
        <v>-0.40710000000000002</v>
      </c>
      <c r="F278" s="54" t="s">
        <v>51</v>
      </c>
      <c r="G278" s="54">
        <v>3.5350000000000001</v>
      </c>
      <c r="H278" s="56">
        <v>34.295014714228898</v>
      </c>
      <c r="I278" s="1">
        <v>31.914740892485302</v>
      </c>
      <c r="J278" s="79">
        <v>36.852814760783801</v>
      </c>
      <c r="K278" s="54">
        <v>3.1278000000000001</v>
      </c>
      <c r="L278" s="56">
        <v>22.823712101906601</v>
      </c>
      <c r="M278" s="1">
        <v>21.484969550900399</v>
      </c>
      <c r="N278" s="79">
        <v>24.245872579739601</v>
      </c>
      <c r="O278" s="53">
        <v>1</v>
      </c>
      <c r="P278" s="53">
        <v>0</v>
      </c>
      <c r="Q278" s="53">
        <v>1</v>
      </c>
      <c r="R278" s="53">
        <v>0</v>
      </c>
      <c r="S278" s="53">
        <v>1</v>
      </c>
      <c r="T278" s="53">
        <v>-0.33448892522454299</v>
      </c>
      <c r="AO278" s="53">
        <v>-0.33448892522454299</v>
      </c>
    </row>
    <row r="279" spans="2:65" x14ac:dyDescent="0.3">
      <c r="B279" s="76">
        <v>5</v>
      </c>
      <c r="D279" s="53" t="s">
        <v>459</v>
      </c>
      <c r="E279" s="55">
        <v>-0.3574</v>
      </c>
      <c r="F279" s="54">
        <v>1.61E-2</v>
      </c>
      <c r="G279" s="54">
        <v>3.5350000000000001</v>
      </c>
      <c r="H279" s="56">
        <v>34.295014714228898</v>
      </c>
      <c r="I279" s="1">
        <v>31.914740892485302</v>
      </c>
      <c r="J279" s="79">
        <v>36.852814760783801</v>
      </c>
      <c r="K279" s="54">
        <v>3.1776</v>
      </c>
      <c r="L279" s="56">
        <v>23.989110542819301</v>
      </c>
      <c r="M279" s="1">
        <v>20.246889969407299</v>
      </c>
      <c r="N279" s="79">
        <v>28.4230035084469</v>
      </c>
      <c r="O279" s="53">
        <v>1</v>
      </c>
      <c r="P279" s="53">
        <v>0</v>
      </c>
      <c r="Q279" s="53">
        <v>1</v>
      </c>
      <c r="R279" s="53">
        <v>0</v>
      </c>
      <c r="S279" s="53">
        <v>1</v>
      </c>
      <c r="T279" s="53">
        <v>-0.30050735529014699</v>
      </c>
      <c r="AP279" s="53">
        <v>-0.30050735529014699</v>
      </c>
    </row>
    <row r="280" spans="2:65" x14ac:dyDescent="0.3">
      <c r="B280" s="76">
        <v>5</v>
      </c>
      <c r="D280" s="53" t="s">
        <v>368</v>
      </c>
      <c r="E280" s="55">
        <v>0.1084</v>
      </c>
      <c r="F280" s="54" t="s">
        <v>51</v>
      </c>
      <c r="G280" s="54">
        <v>3.3647999999999998</v>
      </c>
      <c r="H280" s="56">
        <v>28.927711178221699</v>
      </c>
      <c r="I280" s="1">
        <v>26.170279587587899</v>
      </c>
      <c r="J280" s="79">
        <v>31.975679557030698</v>
      </c>
      <c r="K280" s="54">
        <v>3.4731999999999998</v>
      </c>
      <c r="L280" s="56">
        <v>32.239744736347603</v>
      </c>
      <c r="M280" s="1">
        <v>29.205504447944701</v>
      </c>
      <c r="N280" s="79">
        <v>35.589220604542597</v>
      </c>
      <c r="O280" s="53">
        <v>1</v>
      </c>
      <c r="P280" s="53">
        <v>1</v>
      </c>
      <c r="Q280" s="53">
        <v>1</v>
      </c>
      <c r="R280" s="53">
        <v>1</v>
      </c>
      <c r="S280" s="53">
        <v>2</v>
      </c>
      <c r="T280" s="53">
        <v>0.11449345362032599</v>
      </c>
      <c r="U280" s="53">
        <v>0.11449345362032599</v>
      </c>
      <c r="BM280" s="53">
        <v>0.11449345362032599</v>
      </c>
    </row>
    <row r="281" spans="2:65" x14ac:dyDescent="0.3">
      <c r="B281" s="76">
        <v>5</v>
      </c>
      <c r="D281" s="53" t="s">
        <v>369</v>
      </c>
      <c r="E281" s="55">
        <v>0.14249999999999999</v>
      </c>
      <c r="F281" s="54" t="s">
        <v>51</v>
      </c>
      <c r="G281" s="54">
        <v>3.3306</v>
      </c>
      <c r="H281" s="56">
        <v>27.955109738165898</v>
      </c>
      <c r="I281" s="1">
        <v>25.2998078286729</v>
      </c>
      <c r="J281" s="79">
        <v>30.889094722182701</v>
      </c>
      <c r="K281" s="54">
        <v>3.4731999999999998</v>
      </c>
      <c r="L281" s="56">
        <v>32.239744736347603</v>
      </c>
      <c r="M281" s="1">
        <v>29.205504447944701</v>
      </c>
      <c r="N281" s="79">
        <v>35.589220604542597</v>
      </c>
      <c r="O281" s="53">
        <v>1</v>
      </c>
      <c r="P281" s="53">
        <v>0</v>
      </c>
      <c r="Q281" s="53">
        <v>1</v>
      </c>
      <c r="R281" s="53">
        <v>1</v>
      </c>
      <c r="S281" s="53">
        <v>1</v>
      </c>
      <c r="T281" s="53">
        <v>0.153268402031423</v>
      </c>
    </row>
    <row r="282" spans="2:65" x14ac:dyDescent="0.3">
      <c r="B282" s="76">
        <v>5</v>
      </c>
      <c r="D282" s="53" t="s">
        <v>370</v>
      </c>
      <c r="E282" s="55">
        <v>0.1207</v>
      </c>
      <c r="F282" s="54" t="s">
        <v>51</v>
      </c>
      <c r="G282" s="54">
        <v>3.3525</v>
      </c>
      <c r="H282" s="56">
        <v>28.574079623191601</v>
      </c>
      <c r="I282" s="1">
        <v>25.868603156071799</v>
      </c>
      <c r="J282" s="79">
        <v>31.562509246690901</v>
      </c>
      <c r="K282" s="54">
        <v>3.4731999999999998</v>
      </c>
      <c r="L282" s="56">
        <v>32.239744736347603</v>
      </c>
      <c r="M282" s="1">
        <v>29.205504447944701</v>
      </c>
      <c r="N282" s="79">
        <v>35.589220604542597</v>
      </c>
      <c r="O282" s="53">
        <v>1</v>
      </c>
      <c r="P282" s="53">
        <v>0</v>
      </c>
      <c r="Q282" s="53">
        <v>1</v>
      </c>
      <c r="R282" s="53">
        <v>1</v>
      </c>
      <c r="S282" s="53">
        <v>1</v>
      </c>
      <c r="T282" s="53">
        <v>0.128286375676676</v>
      </c>
    </row>
    <row r="283" spans="2:65" x14ac:dyDescent="0.3">
      <c r="B283" s="76">
        <v>5</v>
      </c>
      <c r="D283" s="53" t="s">
        <v>375</v>
      </c>
      <c r="E283" s="55">
        <v>6.3039999999999999E-2</v>
      </c>
      <c r="F283" s="54">
        <v>1E-3</v>
      </c>
      <c r="G283" s="54">
        <v>3.1032000000000002</v>
      </c>
      <c r="H283" s="56">
        <v>22.269098500380299</v>
      </c>
      <c r="I283" s="1">
        <v>20.361136289054802</v>
      </c>
      <c r="J283" s="79">
        <v>24.3558483661945</v>
      </c>
      <c r="K283" s="54">
        <v>3.1661999999999999</v>
      </c>
      <c r="L283" s="56">
        <v>23.717187588390601</v>
      </c>
      <c r="M283" s="1">
        <v>21.681331700829499</v>
      </c>
      <c r="N283" s="79">
        <v>25.944208356970499</v>
      </c>
      <c r="O283" s="53">
        <v>1</v>
      </c>
      <c r="P283" s="53">
        <v>0</v>
      </c>
      <c r="Q283" s="53">
        <v>1</v>
      </c>
      <c r="R283" s="53">
        <v>1</v>
      </c>
      <c r="S283" s="53">
        <v>1</v>
      </c>
      <c r="T283" s="53">
        <v>6.5026839231305006E-2</v>
      </c>
    </row>
    <row r="284" spans="2:65" x14ac:dyDescent="0.3">
      <c r="B284" s="76">
        <v>5</v>
      </c>
      <c r="D284" s="53" t="s">
        <v>460</v>
      </c>
      <c r="E284" s="55">
        <v>0.61080000000000001</v>
      </c>
      <c r="F284" s="54" t="s">
        <v>51</v>
      </c>
      <c r="G284" s="54">
        <v>2.7864</v>
      </c>
      <c r="H284" s="56">
        <v>16.222513505022999</v>
      </c>
      <c r="I284" s="1">
        <v>13.4021829445664</v>
      </c>
      <c r="J284" s="79">
        <v>19.636349205884201</v>
      </c>
      <c r="K284" s="54">
        <v>3.3972000000000002</v>
      </c>
      <c r="L284" s="56">
        <v>29.880317916984499</v>
      </c>
      <c r="M284" s="1">
        <v>24.638168363368099</v>
      </c>
      <c r="N284" s="79">
        <v>36.2378154760695</v>
      </c>
      <c r="O284" s="53">
        <v>0</v>
      </c>
      <c r="P284" s="53">
        <v>1</v>
      </c>
      <c r="Q284" s="53">
        <v>1</v>
      </c>
      <c r="R284" s="53">
        <v>1</v>
      </c>
      <c r="S284" s="53">
        <v>2</v>
      </c>
      <c r="T284" s="53">
        <v>0.84190433299579204</v>
      </c>
      <c r="U284" s="53">
        <v>0.84190433299579204</v>
      </c>
    </row>
    <row r="285" spans="2:65" x14ac:dyDescent="0.3">
      <c r="B285" s="76">
        <v>5</v>
      </c>
      <c r="D285" s="53" t="s">
        <v>425</v>
      </c>
      <c r="E285" s="55">
        <v>0.63129999999999997</v>
      </c>
      <c r="F285" s="54" t="s">
        <v>51</v>
      </c>
      <c r="G285" s="54">
        <v>2.7864</v>
      </c>
      <c r="H285" s="56">
        <v>16.222513505022999</v>
      </c>
      <c r="I285" s="1">
        <v>13.4021829445664</v>
      </c>
      <c r="J285" s="79">
        <v>19.636349205884201</v>
      </c>
      <c r="K285" s="54">
        <v>3.4177</v>
      </c>
      <c r="L285" s="56">
        <v>30.499186160650499</v>
      </c>
      <c r="M285" s="1">
        <v>25.106601009785201</v>
      </c>
      <c r="N285" s="79">
        <v>37.050031427968698</v>
      </c>
      <c r="O285" s="53">
        <v>1</v>
      </c>
      <c r="P285" s="53">
        <v>1</v>
      </c>
      <c r="Q285" s="53">
        <v>1</v>
      </c>
      <c r="R285" s="53">
        <v>1</v>
      </c>
      <c r="S285" s="53">
        <v>2</v>
      </c>
      <c r="T285" s="53">
        <v>0.880053060286068</v>
      </c>
      <c r="U285" s="53">
        <v>0.880053060286068</v>
      </c>
      <c r="BM285" s="53">
        <v>0.880053060286068</v>
      </c>
    </row>
    <row r="286" spans="2:65" x14ac:dyDescent="0.3">
      <c r="B286" s="76">
        <v>5</v>
      </c>
      <c r="D286" s="53" t="s">
        <v>461</v>
      </c>
      <c r="E286" s="55">
        <v>0.67279999999999995</v>
      </c>
      <c r="F286" s="54" t="s">
        <v>51</v>
      </c>
      <c r="G286" s="54">
        <v>2.7244999999999999</v>
      </c>
      <c r="H286" s="56">
        <v>15.248787626629699</v>
      </c>
      <c r="I286" s="1">
        <v>12.5735675880674</v>
      </c>
      <c r="J286" s="79">
        <v>18.4932019057762</v>
      </c>
      <c r="K286" s="54">
        <v>3.3972000000000002</v>
      </c>
      <c r="L286" s="56">
        <v>29.880317916984499</v>
      </c>
      <c r="M286" s="1">
        <v>24.638168363368099</v>
      </c>
      <c r="N286" s="79">
        <v>36.2378154760695</v>
      </c>
      <c r="O286" s="53">
        <v>0</v>
      </c>
      <c r="P286" s="53">
        <v>0</v>
      </c>
      <c r="Q286" s="53">
        <v>1</v>
      </c>
      <c r="R286" s="53">
        <v>1</v>
      </c>
      <c r="S286" s="53">
        <v>1</v>
      </c>
      <c r="T286" s="53">
        <v>0.95952089101189597</v>
      </c>
    </row>
    <row r="287" spans="2:65" x14ac:dyDescent="0.3">
      <c r="B287" s="76">
        <v>5</v>
      </c>
      <c r="D287" s="53" t="s">
        <v>426</v>
      </c>
      <c r="E287" s="55">
        <v>0.69330000000000003</v>
      </c>
      <c r="F287" s="54" t="s">
        <v>51</v>
      </c>
      <c r="G287" s="54">
        <v>2.7244999999999999</v>
      </c>
      <c r="H287" s="56">
        <v>15.248787626629699</v>
      </c>
      <c r="I287" s="1">
        <v>12.5735675880674</v>
      </c>
      <c r="J287" s="79">
        <v>18.4932019057762</v>
      </c>
      <c r="K287" s="54">
        <v>3.4177</v>
      </c>
      <c r="L287" s="56">
        <v>30.499186160650499</v>
      </c>
      <c r="M287" s="1">
        <v>25.106601009785201</v>
      </c>
      <c r="N287" s="79">
        <v>37.050031427968698</v>
      </c>
      <c r="O287" s="53">
        <v>1</v>
      </c>
      <c r="P287" s="53">
        <v>0</v>
      </c>
      <c r="Q287" s="53">
        <v>1</v>
      </c>
      <c r="R287" s="53">
        <v>1</v>
      </c>
      <c r="S287" s="53">
        <v>1</v>
      </c>
      <c r="T287" s="53">
        <v>1.00010564167005</v>
      </c>
    </row>
    <row r="288" spans="2:65" x14ac:dyDescent="0.3">
      <c r="B288" s="76">
        <v>5</v>
      </c>
      <c r="D288" s="53" t="s">
        <v>462</v>
      </c>
      <c r="E288" s="55">
        <v>0.71489999999999998</v>
      </c>
      <c r="F288" s="54" t="s">
        <v>51</v>
      </c>
      <c r="G288" s="54">
        <v>2.6823000000000001</v>
      </c>
      <c r="H288" s="56">
        <v>14.618677617626201</v>
      </c>
      <c r="I288" s="1">
        <v>12.0540029524968</v>
      </c>
      <c r="J288" s="79">
        <v>17.729026293611401</v>
      </c>
      <c r="K288" s="54">
        <v>3.3972000000000002</v>
      </c>
      <c r="L288" s="56">
        <v>29.880317916984499</v>
      </c>
      <c r="M288" s="1">
        <v>24.638168363368099</v>
      </c>
      <c r="N288" s="79">
        <v>36.2378154760695</v>
      </c>
      <c r="O288" s="53">
        <v>0</v>
      </c>
      <c r="P288" s="53">
        <v>0</v>
      </c>
      <c r="Q288" s="53">
        <v>1</v>
      </c>
      <c r="R288" s="53">
        <v>1</v>
      </c>
      <c r="S288" s="53">
        <v>1</v>
      </c>
      <c r="T288" s="53">
        <v>1.0439822738109199</v>
      </c>
    </row>
    <row r="289" spans="2:65" x14ac:dyDescent="0.3">
      <c r="B289" s="76">
        <v>5</v>
      </c>
      <c r="D289" s="53" t="s">
        <v>427</v>
      </c>
      <c r="E289" s="55">
        <v>0.73540000000000005</v>
      </c>
      <c r="F289" s="54" t="s">
        <v>51</v>
      </c>
      <c r="G289" s="54">
        <v>2.6823000000000001</v>
      </c>
      <c r="H289" s="56">
        <v>14.618677617626201</v>
      </c>
      <c r="I289" s="1">
        <v>12.0540029524968</v>
      </c>
      <c r="J289" s="79">
        <v>17.729026293611401</v>
      </c>
      <c r="K289" s="54">
        <v>3.4177</v>
      </c>
      <c r="L289" s="56">
        <v>30.499186160650499</v>
      </c>
      <c r="M289" s="1">
        <v>25.106601009785201</v>
      </c>
      <c r="N289" s="79">
        <v>37.050031427968698</v>
      </c>
      <c r="O289" s="53">
        <v>1</v>
      </c>
      <c r="P289" s="53">
        <v>0</v>
      </c>
      <c r="Q289" s="53">
        <v>1</v>
      </c>
      <c r="R289" s="53">
        <v>1</v>
      </c>
      <c r="S289" s="53">
        <v>1</v>
      </c>
      <c r="T289" s="53">
        <v>1.0863163521628401</v>
      </c>
    </row>
    <row r="290" spans="2:65" x14ac:dyDescent="0.3">
      <c r="B290" s="76">
        <v>5</v>
      </c>
      <c r="D290" s="53" t="s">
        <v>430</v>
      </c>
      <c r="E290" s="55">
        <v>0.16200000000000001</v>
      </c>
      <c r="F290" s="54" t="s">
        <v>51</v>
      </c>
      <c r="G290" s="54">
        <v>3.0933000000000002</v>
      </c>
      <c r="H290" s="56">
        <v>22.0497221300134</v>
      </c>
      <c r="I290" s="1">
        <v>18.726394513848</v>
      </c>
      <c r="J290" s="79">
        <v>25.9628326024675</v>
      </c>
      <c r="K290" s="54">
        <v>3.2553000000000001</v>
      </c>
      <c r="L290" s="56">
        <v>25.927391584858501</v>
      </c>
      <c r="M290" s="1">
        <v>22.019622772125601</v>
      </c>
      <c r="N290" s="79">
        <v>30.5286626093142</v>
      </c>
      <c r="O290" s="53">
        <v>0</v>
      </c>
      <c r="P290" s="53">
        <v>1</v>
      </c>
      <c r="Q290" s="53">
        <v>1</v>
      </c>
      <c r="R290" s="53">
        <v>1</v>
      </c>
      <c r="S290" s="53">
        <v>2</v>
      </c>
      <c r="T290" s="53">
        <v>0.175860241321</v>
      </c>
      <c r="U290" s="53">
        <v>0.175860241321</v>
      </c>
    </row>
    <row r="291" spans="2:65" x14ac:dyDescent="0.3">
      <c r="B291" s="76">
        <v>5</v>
      </c>
      <c r="D291" s="53" t="s">
        <v>431</v>
      </c>
      <c r="E291" s="55">
        <v>0.1237</v>
      </c>
      <c r="F291" s="54">
        <v>1.29E-2</v>
      </c>
      <c r="G291" s="54">
        <v>3.0933000000000002</v>
      </c>
      <c r="H291" s="56">
        <v>22.0497221300134</v>
      </c>
      <c r="I291" s="1">
        <v>18.726394513848</v>
      </c>
      <c r="J291" s="79">
        <v>25.9628326024675</v>
      </c>
      <c r="K291" s="54">
        <v>3.2170000000000001</v>
      </c>
      <c r="L291" s="56">
        <v>24.953148334792498</v>
      </c>
      <c r="M291" s="1">
        <v>21.1922171773695</v>
      </c>
      <c r="N291" s="79">
        <v>29.381522782952398</v>
      </c>
      <c r="O291" s="53">
        <v>1</v>
      </c>
      <c r="P291" s="53">
        <v>1</v>
      </c>
      <c r="Q291" s="53">
        <v>1</v>
      </c>
      <c r="R291" s="53">
        <v>1</v>
      </c>
      <c r="S291" s="53">
        <v>2</v>
      </c>
      <c r="T291" s="53">
        <v>0.13167631717349601</v>
      </c>
      <c r="U291" s="53">
        <v>0.13167631717349601</v>
      </c>
      <c r="BM291" s="53">
        <v>0.13167631717349601</v>
      </c>
    </row>
    <row r="292" spans="2:65" x14ac:dyDescent="0.3">
      <c r="B292" s="76">
        <v>5</v>
      </c>
      <c r="D292" s="53" t="s">
        <v>432</v>
      </c>
      <c r="E292" s="55">
        <v>0.2271</v>
      </c>
      <c r="F292" s="54" t="s">
        <v>51</v>
      </c>
      <c r="G292" s="54">
        <v>3.0282</v>
      </c>
      <c r="H292" s="56">
        <v>20.660011080136702</v>
      </c>
      <c r="I292" s="1">
        <v>17.546140303532098</v>
      </c>
      <c r="J292" s="79">
        <v>24.326492917958099</v>
      </c>
      <c r="K292" s="54">
        <v>3.2553000000000001</v>
      </c>
      <c r="L292" s="56">
        <v>25.927391584858501</v>
      </c>
      <c r="M292" s="1">
        <v>22.019622772125601</v>
      </c>
      <c r="N292" s="79">
        <v>30.5286626093142</v>
      </c>
      <c r="O292" s="53">
        <v>0</v>
      </c>
      <c r="P292" s="53">
        <v>0</v>
      </c>
      <c r="Q292" s="53">
        <v>1</v>
      </c>
      <c r="R292" s="53">
        <v>1</v>
      </c>
      <c r="S292" s="53">
        <v>1</v>
      </c>
      <c r="T292" s="53">
        <v>0.25495535720143198</v>
      </c>
    </row>
    <row r="293" spans="2:65" x14ac:dyDescent="0.3">
      <c r="B293" s="76">
        <v>5</v>
      </c>
      <c r="D293" s="53" t="s">
        <v>433</v>
      </c>
      <c r="E293" s="55">
        <v>0.1888</v>
      </c>
      <c r="F293" s="54" t="s">
        <v>51</v>
      </c>
      <c r="G293" s="54">
        <v>3.0282</v>
      </c>
      <c r="H293" s="56">
        <v>20.660011080136702</v>
      </c>
      <c r="I293" s="1">
        <v>17.546140303532098</v>
      </c>
      <c r="J293" s="79">
        <v>24.326492917958099</v>
      </c>
      <c r="K293" s="54">
        <v>3.2170000000000001</v>
      </c>
      <c r="L293" s="56">
        <v>24.953148334792498</v>
      </c>
      <c r="M293" s="1">
        <v>21.1922171773695</v>
      </c>
      <c r="N293" s="79">
        <v>29.381522782952398</v>
      </c>
      <c r="O293" s="53">
        <v>1</v>
      </c>
      <c r="P293" s="53">
        <v>0</v>
      </c>
      <c r="Q293" s="53">
        <v>1</v>
      </c>
      <c r="R293" s="53">
        <v>1</v>
      </c>
      <c r="S293" s="53">
        <v>1</v>
      </c>
      <c r="T293" s="53">
        <v>0.20779936845161401</v>
      </c>
    </row>
    <row r="294" spans="2:65" x14ac:dyDescent="0.3">
      <c r="B294" s="76">
        <v>5</v>
      </c>
      <c r="D294" s="53" t="s">
        <v>434</v>
      </c>
      <c r="E294" s="55">
        <v>0.26919999999999999</v>
      </c>
      <c r="F294" s="54" t="s">
        <v>51</v>
      </c>
      <c r="G294" s="54">
        <v>2.9861</v>
      </c>
      <c r="H294" s="56">
        <v>19.808279364054702</v>
      </c>
      <c r="I294" s="1">
        <v>16.822781340491101</v>
      </c>
      <c r="J294" s="79">
        <v>23.323606449073701</v>
      </c>
      <c r="K294" s="54">
        <v>3.2553000000000001</v>
      </c>
      <c r="L294" s="56">
        <v>25.927391584858501</v>
      </c>
      <c r="M294" s="1">
        <v>22.019622772125601</v>
      </c>
      <c r="N294" s="79">
        <v>30.5286626093142</v>
      </c>
      <c r="O294" s="53">
        <v>0</v>
      </c>
      <c r="P294" s="53">
        <v>0</v>
      </c>
      <c r="Q294" s="53">
        <v>1</v>
      </c>
      <c r="R294" s="53">
        <v>1</v>
      </c>
      <c r="S294" s="53">
        <v>1</v>
      </c>
      <c r="T294" s="53">
        <v>0.30891689824952401</v>
      </c>
    </row>
    <row r="295" spans="2:65" x14ac:dyDescent="0.3">
      <c r="B295" s="76">
        <v>5</v>
      </c>
      <c r="D295" s="53" t="s">
        <v>435</v>
      </c>
      <c r="E295" s="55">
        <v>0.23089999999999999</v>
      </c>
      <c r="F295" s="54" t="s">
        <v>51</v>
      </c>
      <c r="G295" s="54">
        <v>2.9861</v>
      </c>
      <c r="H295" s="56">
        <v>19.808279364054702</v>
      </c>
      <c r="I295" s="1">
        <v>16.822781340491101</v>
      </c>
      <c r="J295" s="79">
        <v>23.323606449073701</v>
      </c>
      <c r="K295" s="54">
        <v>3.2170000000000001</v>
      </c>
      <c r="L295" s="56">
        <v>24.953148334792498</v>
      </c>
      <c r="M295" s="1">
        <v>21.1922171773695</v>
      </c>
      <c r="N295" s="79">
        <v>29.381522782952398</v>
      </c>
      <c r="O295" s="53">
        <v>1</v>
      </c>
      <c r="P295" s="53">
        <v>0</v>
      </c>
      <c r="Q295" s="53">
        <v>1</v>
      </c>
      <c r="R295" s="53">
        <v>1</v>
      </c>
      <c r="S295" s="53">
        <v>1</v>
      </c>
      <c r="T295" s="53">
        <v>0.25973325982437301</v>
      </c>
    </row>
    <row r="296" spans="2:65" x14ac:dyDescent="0.3">
      <c r="B296" s="76">
        <v>5</v>
      </c>
      <c r="D296" s="53" t="s">
        <v>436</v>
      </c>
      <c r="E296" s="55">
        <v>-8.4059999999999996E-2</v>
      </c>
      <c r="F296" s="54" t="s">
        <v>51</v>
      </c>
      <c r="G296" s="54">
        <v>3.4561999999999999</v>
      </c>
      <c r="H296" s="56">
        <v>31.696301431781801</v>
      </c>
      <c r="I296" s="1">
        <v>29.476743603238901</v>
      </c>
      <c r="J296" s="79">
        <v>34.0829888802228</v>
      </c>
      <c r="K296" s="54">
        <v>3.3721000000000001</v>
      </c>
      <c r="L296" s="56">
        <v>29.139656127676901</v>
      </c>
      <c r="M296" s="1">
        <v>27.108160282653898</v>
      </c>
      <c r="N296" s="79">
        <v>31.323393044219099</v>
      </c>
      <c r="O296" s="53">
        <v>0</v>
      </c>
      <c r="P296" s="53">
        <v>1</v>
      </c>
      <c r="Q296" s="53">
        <v>1</v>
      </c>
      <c r="R296" s="53">
        <v>1</v>
      </c>
      <c r="S296" s="53">
        <v>2</v>
      </c>
      <c r="T296" s="53">
        <v>-8.0660682433481706E-2</v>
      </c>
      <c r="V296" s="53">
        <v>-8.0660682433481706E-2</v>
      </c>
    </row>
    <row r="297" spans="2:65" x14ac:dyDescent="0.3">
      <c r="B297" s="76">
        <v>5</v>
      </c>
      <c r="D297" s="53" t="s">
        <v>377</v>
      </c>
      <c r="E297" s="55">
        <v>7.8770000000000007E-2</v>
      </c>
      <c r="F297" s="54" t="s">
        <v>51</v>
      </c>
      <c r="G297" s="54">
        <v>3.4561999999999999</v>
      </c>
      <c r="H297" s="56">
        <v>31.696301431781801</v>
      </c>
      <c r="I297" s="1">
        <v>29.476743603238901</v>
      </c>
      <c r="J297" s="79">
        <v>34.0829888802228</v>
      </c>
      <c r="K297" s="54">
        <v>3.5350000000000001</v>
      </c>
      <c r="L297" s="56">
        <v>34.295014714228898</v>
      </c>
      <c r="M297" s="1">
        <v>31.914740892485302</v>
      </c>
      <c r="N297" s="79">
        <v>36.852814760783801</v>
      </c>
      <c r="O297" s="53">
        <v>1</v>
      </c>
      <c r="P297" s="53">
        <v>1</v>
      </c>
      <c r="Q297" s="53">
        <v>1</v>
      </c>
      <c r="R297" s="53">
        <v>1</v>
      </c>
      <c r="S297" s="53">
        <v>2</v>
      </c>
      <c r="T297" s="53">
        <v>8.19879028485445E-2</v>
      </c>
      <c r="U297" s="53">
        <v>8.19879028485445E-2</v>
      </c>
      <c r="BM297" s="53">
        <v>8.19879028485445E-2</v>
      </c>
    </row>
    <row r="298" spans="2:65" x14ac:dyDescent="0.3">
      <c r="B298" s="76">
        <v>5</v>
      </c>
      <c r="D298" s="53" t="s">
        <v>438</v>
      </c>
      <c r="E298" s="55">
        <v>7.8210000000000002E-2</v>
      </c>
      <c r="F298" s="54" t="s">
        <v>51</v>
      </c>
      <c r="G298" s="54">
        <v>3.4089</v>
      </c>
      <c r="H298" s="56">
        <v>30.231970794475501</v>
      </c>
      <c r="I298" s="1">
        <v>28.120464913421099</v>
      </c>
      <c r="J298" s="79">
        <v>32.502025159683903</v>
      </c>
      <c r="K298" s="54">
        <v>3.4870999999999999</v>
      </c>
      <c r="L298" s="56">
        <v>32.691006189621099</v>
      </c>
      <c r="M298" s="1">
        <v>30.423848774051699</v>
      </c>
      <c r="N298" s="79">
        <v>35.127110104535198</v>
      </c>
      <c r="O298" s="53">
        <v>0</v>
      </c>
      <c r="P298" s="53">
        <v>0</v>
      </c>
      <c r="Q298" s="53">
        <v>1</v>
      </c>
      <c r="R298" s="53">
        <v>1</v>
      </c>
      <c r="S298" s="53">
        <v>1</v>
      </c>
      <c r="T298" s="53">
        <v>8.13389048257116E-2</v>
      </c>
    </row>
    <row r="299" spans="2:65" x14ac:dyDescent="0.3">
      <c r="B299" s="76">
        <v>5</v>
      </c>
      <c r="D299" s="53" t="s">
        <v>379</v>
      </c>
      <c r="E299" s="55">
        <v>0.126</v>
      </c>
      <c r="F299" s="54" t="s">
        <v>51</v>
      </c>
      <c r="G299" s="54">
        <v>3.4089</v>
      </c>
      <c r="H299" s="56">
        <v>30.231970794475501</v>
      </c>
      <c r="I299" s="1">
        <v>28.120464913421099</v>
      </c>
      <c r="J299" s="79">
        <v>32.502025159683903</v>
      </c>
      <c r="K299" s="54">
        <v>3.5350000000000001</v>
      </c>
      <c r="L299" s="56">
        <v>34.295014714228898</v>
      </c>
      <c r="M299" s="1">
        <v>31.914740892485302</v>
      </c>
      <c r="N299" s="79">
        <v>36.852814760783801</v>
      </c>
      <c r="O299" s="53">
        <v>1</v>
      </c>
      <c r="P299" s="53">
        <v>0</v>
      </c>
      <c r="Q299" s="53">
        <v>1</v>
      </c>
      <c r="R299" s="53">
        <v>1</v>
      </c>
      <c r="S299" s="53">
        <v>1</v>
      </c>
      <c r="T299" s="53">
        <v>0.13439560217145299</v>
      </c>
    </row>
    <row r="300" spans="2:65" x14ac:dyDescent="0.3">
      <c r="B300" s="76">
        <v>5</v>
      </c>
      <c r="D300" s="53" t="s">
        <v>380</v>
      </c>
      <c r="E300" s="55">
        <v>0.115</v>
      </c>
      <c r="F300" s="54" t="s">
        <v>51</v>
      </c>
      <c r="G300" s="54">
        <v>3.3721000000000001</v>
      </c>
      <c r="H300" s="56">
        <v>29.139656127676901</v>
      </c>
      <c r="I300" s="1">
        <v>27.108160282653898</v>
      </c>
      <c r="J300" s="79">
        <v>31.323393044219099</v>
      </c>
      <c r="K300" s="54">
        <v>3.4870999999999999</v>
      </c>
      <c r="L300" s="56">
        <v>32.691006189621099</v>
      </c>
      <c r="M300" s="1">
        <v>30.423848774051699</v>
      </c>
      <c r="N300" s="79">
        <v>35.127110104535198</v>
      </c>
      <c r="O300" s="53">
        <v>0</v>
      </c>
      <c r="P300" s="53">
        <v>0</v>
      </c>
      <c r="Q300" s="53">
        <v>1</v>
      </c>
      <c r="R300" s="53">
        <v>1</v>
      </c>
      <c r="S300" s="53">
        <v>1</v>
      </c>
      <c r="T300" s="53">
        <v>0.121873437571938</v>
      </c>
    </row>
    <row r="301" spans="2:65" x14ac:dyDescent="0.3">
      <c r="B301" s="76">
        <v>5</v>
      </c>
      <c r="D301" s="53" t="s">
        <v>381</v>
      </c>
      <c r="E301" s="55">
        <v>0.1628</v>
      </c>
      <c r="F301" s="54" t="s">
        <v>51</v>
      </c>
      <c r="G301" s="54">
        <v>3.3721000000000001</v>
      </c>
      <c r="H301" s="56">
        <v>29.139656127676901</v>
      </c>
      <c r="I301" s="1">
        <v>27.108160282653898</v>
      </c>
      <c r="J301" s="79">
        <v>31.323393044219099</v>
      </c>
      <c r="K301" s="54">
        <v>3.5350000000000001</v>
      </c>
      <c r="L301" s="56">
        <v>34.295014714228898</v>
      </c>
      <c r="M301" s="1">
        <v>31.914740892485302</v>
      </c>
      <c r="N301" s="79">
        <v>36.852814760783801</v>
      </c>
      <c r="O301" s="53">
        <v>1</v>
      </c>
      <c r="P301" s="53">
        <v>0</v>
      </c>
      <c r="Q301" s="53">
        <v>1</v>
      </c>
      <c r="R301" s="53">
        <v>1</v>
      </c>
      <c r="S301" s="53">
        <v>1</v>
      </c>
      <c r="T301" s="53">
        <v>0.17691899190448601</v>
      </c>
    </row>
    <row r="302" spans="2:65" x14ac:dyDescent="0.3">
      <c r="B302" s="76">
        <v>5</v>
      </c>
      <c r="D302" s="53" t="s">
        <v>439</v>
      </c>
      <c r="E302" s="55">
        <v>3.9059999999999997E-2</v>
      </c>
      <c r="F302" s="54">
        <v>1.32E-2</v>
      </c>
      <c r="G302" s="54">
        <v>3.0627</v>
      </c>
      <c r="H302" s="56">
        <v>21.3852193753225</v>
      </c>
      <c r="I302" s="1">
        <v>20.113893596773099</v>
      </c>
      <c r="J302" s="79">
        <v>22.736901014731401</v>
      </c>
      <c r="K302" s="54">
        <v>3.1017999999999999</v>
      </c>
      <c r="L302" s="56">
        <v>22.2379435760154</v>
      </c>
      <c r="M302" s="1">
        <v>20.932739153159702</v>
      </c>
      <c r="N302" s="79">
        <v>23.624530496067401</v>
      </c>
      <c r="O302" s="53">
        <v>0</v>
      </c>
      <c r="P302" s="53">
        <v>1</v>
      </c>
      <c r="Q302" s="53">
        <v>1</v>
      </c>
      <c r="R302" s="53">
        <v>1</v>
      </c>
      <c r="S302" s="53">
        <v>2</v>
      </c>
      <c r="T302" s="53">
        <v>3.9874465897548603E-2</v>
      </c>
      <c r="U302" s="53">
        <v>3.9874465897548603E-2</v>
      </c>
    </row>
    <row r="303" spans="2:65" x14ac:dyDescent="0.3">
      <c r="B303" s="76">
        <v>5</v>
      </c>
      <c r="D303" s="53" t="s">
        <v>384</v>
      </c>
      <c r="E303" s="55">
        <v>6.5110000000000001E-2</v>
      </c>
      <c r="F303" s="54" t="s">
        <v>51</v>
      </c>
      <c r="G303" s="54">
        <v>3.0627</v>
      </c>
      <c r="H303" s="56">
        <v>21.3852193753225</v>
      </c>
      <c r="I303" s="1">
        <v>20.113893596773099</v>
      </c>
      <c r="J303" s="79">
        <v>22.736901014731401</v>
      </c>
      <c r="K303" s="54">
        <v>3.1278000000000001</v>
      </c>
      <c r="L303" s="56">
        <v>22.823712101906601</v>
      </c>
      <c r="M303" s="1">
        <v>21.484969550900399</v>
      </c>
      <c r="N303" s="79">
        <v>24.245872579739601</v>
      </c>
      <c r="O303" s="53">
        <v>1</v>
      </c>
      <c r="P303" s="53">
        <v>1</v>
      </c>
      <c r="Q303" s="53">
        <v>1</v>
      </c>
      <c r="R303" s="53">
        <v>1</v>
      </c>
      <c r="S303" s="53">
        <v>2</v>
      </c>
      <c r="T303" s="53">
        <v>6.7265745622604303E-2</v>
      </c>
      <c r="U303" s="53">
        <v>6.7265745622604303E-2</v>
      </c>
      <c r="BM303" s="53">
        <v>6.7265745622604303E-2</v>
      </c>
    </row>
    <row r="304" spans="2:65" x14ac:dyDescent="0.3">
      <c r="B304" s="76">
        <v>5</v>
      </c>
      <c r="D304" s="53" t="s">
        <v>385</v>
      </c>
      <c r="E304" s="55">
        <v>-3.32E-2</v>
      </c>
      <c r="F304" s="54">
        <v>3.0700000000000002E-2</v>
      </c>
      <c r="G304" s="54">
        <v>3.0847000000000002</v>
      </c>
      <c r="H304" s="56">
        <v>21.860907585960302</v>
      </c>
      <c r="I304" s="1">
        <v>20.574202804907902</v>
      </c>
      <c r="J304" s="79">
        <v>23.228082517388899</v>
      </c>
      <c r="K304" s="54">
        <v>3.0514999999999999</v>
      </c>
      <c r="L304" s="56">
        <v>21.147041205818699</v>
      </c>
      <c r="M304" s="1">
        <v>19.9031338652998</v>
      </c>
      <c r="N304" s="79">
        <v>22.4686903473158</v>
      </c>
      <c r="O304" s="53">
        <v>0</v>
      </c>
      <c r="P304" s="53">
        <v>0</v>
      </c>
      <c r="Q304" s="53">
        <v>1</v>
      </c>
      <c r="R304" s="53">
        <v>1</v>
      </c>
      <c r="S304" s="53">
        <v>1</v>
      </c>
      <c r="T304" s="53">
        <v>-3.2654928773404999E-2</v>
      </c>
    </row>
    <row r="305" spans="2:65" x14ac:dyDescent="0.3">
      <c r="B305" s="76">
        <v>5</v>
      </c>
      <c r="D305" s="53" t="s">
        <v>386</v>
      </c>
      <c r="E305" s="55">
        <v>4.3150000000000001E-2</v>
      </c>
      <c r="F305" s="54">
        <v>2.0000000000000001E-4</v>
      </c>
      <c r="G305" s="54">
        <v>3.0847000000000002</v>
      </c>
      <c r="H305" s="56">
        <v>21.860907585960302</v>
      </c>
      <c r="I305" s="1">
        <v>20.574202804907902</v>
      </c>
      <c r="J305" s="79">
        <v>23.228082517388899</v>
      </c>
      <c r="K305" s="54">
        <v>3.1278000000000001</v>
      </c>
      <c r="L305" s="56">
        <v>22.823712101906601</v>
      </c>
      <c r="M305" s="1">
        <v>21.484969550900399</v>
      </c>
      <c r="N305" s="79">
        <v>24.245872579739601</v>
      </c>
      <c r="O305" s="53">
        <v>1</v>
      </c>
      <c r="P305" s="53">
        <v>0</v>
      </c>
      <c r="Q305" s="53">
        <v>1</v>
      </c>
      <c r="R305" s="53">
        <v>1</v>
      </c>
      <c r="S305" s="53">
        <v>1</v>
      </c>
      <c r="T305" s="53">
        <v>4.4042293859961099E-2</v>
      </c>
    </row>
    <row r="306" spans="2:65" x14ac:dyDescent="0.3">
      <c r="B306" s="76">
        <v>5</v>
      </c>
      <c r="D306" s="53" t="s">
        <v>387</v>
      </c>
      <c r="E306" s="55">
        <v>5.0299999999999997E-2</v>
      </c>
      <c r="F306" s="54" t="s">
        <v>51</v>
      </c>
      <c r="G306" s="54">
        <v>3.0514999999999999</v>
      </c>
      <c r="H306" s="56">
        <v>21.147041205818699</v>
      </c>
      <c r="I306" s="1">
        <v>19.9031338652998</v>
      </c>
      <c r="J306" s="79">
        <v>22.4686903473158</v>
      </c>
      <c r="K306" s="54">
        <v>3.1017999999999999</v>
      </c>
      <c r="L306" s="56">
        <v>22.2379435760154</v>
      </c>
      <c r="M306" s="1">
        <v>20.932739153159702</v>
      </c>
      <c r="N306" s="79">
        <v>23.624530496067401</v>
      </c>
      <c r="O306" s="53">
        <v>0</v>
      </c>
      <c r="P306" s="53">
        <v>0</v>
      </c>
      <c r="Q306" s="53">
        <v>1</v>
      </c>
      <c r="R306" s="53">
        <v>1</v>
      </c>
      <c r="S306" s="53">
        <v>1</v>
      </c>
      <c r="T306" s="53">
        <v>5.1586525016867397E-2</v>
      </c>
    </row>
    <row r="307" spans="2:65" x14ac:dyDescent="0.3">
      <c r="B307" s="76">
        <v>5</v>
      </c>
      <c r="D307" s="53" t="s">
        <v>388</v>
      </c>
      <c r="E307" s="55">
        <v>7.6350000000000001E-2</v>
      </c>
      <c r="F307" s="54" t="s">
        <v>51</v>
      </c>
      <c r="G307" s="54">
        <v>3.0514999999999999</v>
      </c>
      <c r="H307" s="56">
        <v>21.147041205818699</v>
      </c>
      <c r="I307" s="1">
        <v>19.9031338652998</v>
      </c>
      <c r="J307" s="79">
        <v>22.4686903473158</v>
      </c>
      <c r="K307" s="54">
        <v>3.1278000000000001</v>
      </c>
      <c r="L307" s="56">
        <v>22.823712101906601</v>
      </c>
      <c r="M307" s="1">
        <v>21.484969550900399</v>
      </c>
      <c r="N307" s="79">
        <v>24.245872579739601</v>
      </c>
      <c r="O307" s="53">
        <v>1</v>
      </c>
      <c r="P307" s="53">
        <v>0</v>
      </c>
      <c r="Q307" s="53">
        <v>1</v>
      </c>
      <c r="R307" s="53">
        <v>1</v>
      </c>
      <c r="S307" s="53">
        <v>1</v>
      </c>
      <c r="T307" s="53">
        <v>7.9286311487703001E-2</v>
      </c>
    </row>
    <row r="308" spans="2:65" x14ac:dyDescent="0.3">
      <c r="B308" s="76">
        <v>5</v>
      </c>
      <c r="D308" s="53" t="s">
        <v>392</v>
      </c>
      <c r="E308" s="55">
        <v>0.1454</v>
      </c>
      <c r="F308" s="54">
        <v>3.5999999999999999E-3</v>
      </c>
      <c r="G308" s="54">
        <v>3.0322</v>
      </c>
      <c r="H308" s="56">
        <v>20.742816625139898</v>
      </c>
      <c r="I308" s="1">
        <v>17.507006986155801</v>
      </c>
      <c r="J308" s="79">
        <v>24.576699025962899</v>
      </c>
      <c r="K308" s="54">
        <v>3.1776</v>
      </c>
      <c r="L308" s="56">
        <v>23.989110542819301</v>
      </c>
      <c r="M308" s="1">
        <v>20.246889969407299</v>
      </c>
      <c r="N308" s="79">
        <v>28.4230035084469</v>
      </c>
      <c r="O308" s="53">
        <v>1</v>
      </c>
      <c r="P308" s="53">
        <v>0</v>
      </c>
      <c r="Q308" s="53">
        <v>1</v>
      </c>
      <c r="R308" s="53">
        <v>1</v>
      </c>
      <c r="S308" s="53">
        <v>1</v>
      </c>
      <c r="T308" s="53">
        <v>0.15650207859162699</v>
      </c>
    </row>
    <row r="310" spans="2:65" x14ac:dyDescent="0.3">
      <c r="B310" s="76">
        <v>20</v>
      </c>
      <c r="D310" s="53" t="s">
        <v>494</v>
      </c>
      <c r="E310" s="55" t="s">
        <v>75</v>
      </c>
      <c r="F310" s="54" t="s">
        <v>41</v>
      </c>
      <c r="G310" s="54" t="s">
        <v>42</v>
      </c>
      <c r="H310" s="56" t="s">
        <v>43</v>
      </c>
      <c r="I310" s="94" t="s">
        <v>336</v>
      </c>
      <c r="J310" s="95"/>
      <c r="K310" s="54" t="s">
        <v>46</v>
      </c>
      <c r="L310" s="56" t="s">
        <v>47</v>
      </c>
      <c r="M310" s="94" t="s">
        <v>336</v>
      </c>
      <c r="N310" s="95"/>
      <c r="O310" s="53" t="s">
        <v>81</v>
      </c>
      <c r="P310" s="53" t="s">
        <v>82</v>
      </c>
      <c r="Q310" s="53" t="s">
        <v>83</v>
      </c>
      <c r="R310" s="53" t="s">
        <v>84</v>
      </c>
      <c r="S310" s="53" t="s">
        <v>85</v>
      </c>
      <c r="T310" s="53" t="s">
        <v>86</v>
      </c>
      <c r="U310" s="53" t="s">
        <v>87</v>
      </c>
      <c r="V310" s="53" t="s">
        <v>88</v>
      </c>
      <c r="W310" s="53" t="s">
        <v>89</v>
      </c>
      <c r="X310" s="53" t="s">
        <v>119</v>
      </c>
      <c r="Y310" s="53" t="s">
        <v>120</v>
      </c>
      <c r="Z310" s="53" t="s">
        <v>90</v>
      </c>
      <c r="AA310" s="53" t="s">
        <v>91</v>
      </c>
      <c r="AB310" s="53" t="s">
        <v>121</v>
      </c>
      <c r="AC310" s="53" t="s">
        <v>122</v>
      </c>
      <c r="AD310" s="53" t="s">
        <v>123</v>
      </c>
      <c r="AE310" s="53" t="s">
        <v>92</v>
      </c>
      <c r="AF310" s="53" t="s">
        <v>93</v>
      </c>
      <c r="AG310" s="53" t="s">
        <v>124</v>
      </c>
      <c r="AH310" s="53" t="s">
        <v>125</v>
      </c>
      <c r="AI310" s="53" t="s">
        <v>126</v>
      </c>
      <c r="AJ310" s="53" t="s">
        <v>127</v>
      </c>
      <c r="AK310" s="53" t="s">
        <v>128</v>
      </c>
      <c r="AL310" s="53" t="s">
        <v>129</v>
      </c>
      <c r="AM310" s="53" t="s">
        <v>130</v>
      </c>
      <c r="AN310" s="53" t="s">
        <v>147</v>
      </c>
      <c r="AO310" s="53" t="s">
        <v>94</v>
      </c>
      <c r="AP310" s="53" t="s">
        <v>131</v>
      </c>
      <c r="AQ310" s="53" t="s">
        <v>132</v>
      </c>
      <c r="AR310" s="53" t="s">
        <v>95</v>
      </c>
      <c r="AS310" s="53" t="s">
        <v>133</v>
      </c>
      <c r="AT310" s="53" t="s">
        <v>134</v>
      </c>
      <c r="AU310" s="53" t="s">
        <v>96</v>
      </c>
      <c r="AV310" s="53" t="s">
        <v>97</v>
      </c>
      <c r="AW310" s="53" t="s">
        <v>135</v>
      </c>
      <c r="AX310" s="53" t="s">
        <v>136</v>
      </c>
      <c r="AY310" s="53" t="s">
        <v>137</v>
      </c>
      <c r="AZ310" s="53" t="s">
        <v>98</v>
      </c>
      <c r="BA310" s="53" t="s">
        <v>99</v>
      </c>
      <c r="BB310" s="53" t="s">
        <v>138</v>
      </c>
      <c r="BC310" s="53" t="s">
        <v>139</v>
      </c>
      <c r="BD310" s="53" t="s">
        <v>140</v>
      </c>
      <c r="BE310" s="53" t="s">
        <v>141</v>
      </c>
      <c r="BF310" s="53" t="s">
        <v>142</v>
      </c>
      <c r="BG310" s="53" t="s">
        <v>143</v>
      </c>
      <c r="BH310" s="53" t="s">
        <v>144</v>
      </c>
      <c r="BI310" s="53" t="s">
        <v>251</v>
      </c>
      <c r="BJ310" s="53" t="s">
        <v>100</v>
      </c>
      <c r="BK310" s="53" t="s">
        <v>145</v>
      </c>
      <c r="BL310" s="53" t="s">
        <v>146</v>
      </c>
      <c r="BM310" s="53" t="s">
        <v>101</v>
      </c>
    </row>
    <row r="311" spans="2:65" x14ac:dyDescent="0.3">
      <c r="B311" s="76">
        <v>20</v>
      </c>
      <c r="C311" s="21" t="s">
        <v>273</v>
      </c>
      <c r="D311" s="53" t="s">
        <v>440</v>
      </c>
      <c r="E311" s="55">
        <v>-0.2782</v>
      </c>
      <c r="F311" s="54">
        <v>4.0000000000000001E-3</v>
      </c>
      <c r="G311" s="54">
        <v>3.3891</v>
      </c>
      <c r="H311" s="56">
        <v>29.639264924432599</v>
      </c>
      <c r="I311" s="1">
        <v>26.7174791225017</v>
      </c>
      <c r="J311" s="79">
        <v>32.880573097213698</v>
      </c>
      <c r="K311" s="54">
        <v>3.1109</v>
      </c>
      <c r="L311" s="56">
        <v>22.441232423954801</v>
      </c>
      <c r="M311" s="1">
        <v>20.4707205633716</v>
      </c>
      <c r="N311" s="79">
        <v>24.601425785034099</v>
      </c>
      <c r="O311" s="53">
        <v>0</v>
      </c>
      <c r="P311" s="53">
        <v>0</v>
      </c>
      <c r="Q311" s="53">
        <v>1</v>
      </c>
      <c r="R311" s="53">
        <v>0</v>
      </c>
      <c r="S311" s="53">
        <v>1</v>
      </c>
      <c r="T311" s="53">
        <v>-0.24285462270504099</v>
      </c>
      <c r="W311" s="53">
        <v>-0.24285462270504099</v>
      </c>
    </row>
    <row r="312" spans="2:65" x14ac:dyDescent="0.3">
      <c r="B312" s="76">
        <v>20</v>
      </c>
      <c r="D312" s="53" t="s">
        <v>394</v>
      </c>
      <c r="E312" s="55">
        <v>-0.61</v>
      </c>
      <c r="F312" s="54" t="s">
        <v>51</v>
      </c>
      <c r="G312" s="54">
        <v>3.3891</v>
      </c>
      <c r="H312" s="56">
        <v>29.639264924432599</v>
      </c>
      <c r="I312" s="1">
        <v>26.7174791225017</v>
      </c>
      <c r="J312" s="79">
        <v>32.880573097213698</v>
      </c>
      <c r="K312" s="54">
        <v>2.7791000000000001</v>
      </c>
      <c r="L312" s="56">
        <v>16.104520355419801</v>
      </c>
      <c r="M312" s="1">
        <v>13.2396696593838</v>
      </c>
      <c r="N312" s="79">
        <v>19.589278475260802</v>
      </c>
      <c r="O312" s="53">
        <v>0</v>
      </c>
      <c r="P312" s="53">
        <v>0</v>
      </c>
      <c r="Q312" s="53">
        <v>1</v>
      </c>
      <c r="R312" s="53">
        <v>0</v>
      </c>
      <c r="S312" s="53">
        <v>1</v>
      </c>
      <c r="T312" s="53">
        <v>-0.45664913092550002</v>
      </c>
      <c r="X312" s="53">
        <v>-0.45664913092550002</v>
      </c>
    </row>
    <row r="313" spans="2:65" x14ac:dyDescent="0.3">
      <c r="B313" s="76">
        <v>20</v>
      </c>
      <c r="D313" s="53" t="s">
        <v>352</v>
      </c>
      <c r="E313" s="55">
        <v>-0.35110000000000002</v>
      </c>
      <c r="F313" s="54" t="s">
        <v>51</v>
      </c>
      <c r="G313" s="54">
        <v>3.3891</v>
      </c>
      <c r="H313" s="56">
        <v>29.639264924432599</v>
      </c>
      <c r="I313" s="1">
        <v>26.7174791225017</v>
      </c>
      <c r="J313" s="79">
        <v>32.880573097213698</v>
      </c>
      <c r="K313" s="54">
        <v>3.0379999999999998</v>
      </c>
      <c r="L313" s="56">
        <v>20.863474531249299</v>
      </c>
      <c r="M313" s="1">
        <v>19.580520108443501</v>
      </c>
      <c r="N313" s="79">
        <v>22.230490666506199</v>
      </c>
      <c r="O313" s="53">
        <v>0</v>
      </c>
      <c r="P313" s="53">
        <v>0</v>
      </c>
      <c r="Q313" s="53">
        <v>1</v>
      </c>
      <c r="R313" s="53">
        <v>0</v>
      </c>
      <c r="S313" s="53">
        <v>1</v>
      </c>
      <c r="T313" s="53">
        <v>-0.29608664099996301</v>
      </c>
      <c r="AA313" s="53">
        <v>-0.29608664099996301</v>
      </c>
    </row>
    <row r="314" spans="2:65" x14ac:dyDescent="0.3">
      <c r="B314" s="76">
        <v>20</v>
      </c>
      <c r="D314" s="53" t="s">
        <v>398</v>
      </c>
      <c r="E314" s="55">
        <v>-0.63480000000000003</v>
      </c>
      <c r="F314" s="54" t="s">
        <v>51</v>
      </c>
      <c r="G314" s="54">
        <v>3.3532000000000002</v>
      </c>
      <c r="H314" s="56">
        <v>28.594088481211099</v>
      </c>
      <c r="I314" s="1">
        <v>25.788978223194501</v>
      </c>
      <c r="J314" s="79">
        <v>31.704315269690099</v>
      </c>
      <c r="K314" s="54">
        <v>2.7183999999999999</v>
      </c>
      <c r="L314" s="56">
        <v>15.1560531498155</v>
      </c>
      <c r="M314" s="1">
        <v>12.426757367382599</v>
      </c>
      <c r="N314" s="79">
        <v>18.484785715938902</v>
      </c>
      <c r="O314" s="53">
        <v>0</v>
      </c>
      <c r="P314" s="53">
        <v>0</v>
      </c>
      <c r="Q314" s="53">
        <v>1</v>
      </c>
      <c r="R314" s="53">
        <v>0</v>
      </c>
      <c r="S314" s="53">
        <v>1</v>
      </c>
      <c r="T314" s="53">
        <v>-0.46995851398535199</v>
      </c>
      <c r="X314" s="53">
        <v>-0.46995851398535199</v>
      </c>
    </row>
    <row r="315" spans="2:65" x14ac:dyDescent="0.3">
      <c r="B315" s="76">
        <v>20</v>
      </c>
      <c r="D315" s="53" t="s">
        <v>353</v>
      </c>
      <c r="E315" s="55">
        <v>-0.28799999999999998</v>
      </c>
      <c r="F315" s="54" t="s">
        <v>51</v>
      </c>
      <c r="G315" s="54">
        <v>3.3532000000000002</v>
      </c>
      <c r="H315" s="56">
        <v>28.594088481211099</v>
      </c>
      <c r="I315" s="1">
        <v>25.788978223194501</v>
      </c>
      <c r="J315" s="79">
        <v>31.704315269690099</v>
      </c>
      <c r="K315" s="54">
        <v>3.0651000000000002</v>
      </c>
      <c r="L315" s="56">
        <v>21.436605540556201</v>
      </c>
      <c r="M315" s="1">
        <v>20.1345813110539</v>
      </c>
      <c r="N315" s="79">
        <v>22.822826559056701</v>
      </c>
      <c r="O315" s="53">
        <v>0</v>
      </c>
      <c r="P315" s="53">
        <v>0</v>
      </c>
      <c r="Q315" s="53">
        <v>1</v>
      </c>
      <c r="R315" s="53">
        <v>0</v>
      </c>
      <c r="S315" s="53">
        <v>1</v>
      </c>
      <c r="T315" s="53">
        <v>-0.25031338017150001</v>
      </c>
      <c r="AA315" s="53">
        <v>-0.25031338017150001</v>
      </c>
    </row>
    <row r="316" spans="2:65" x14ac:dyDescent="0.3">
      <c r="B316" s="76">
        <v>20</v>
      </c>
      <c r="D316" s="53" t="s">
        <v>442</v>
      </c>
      <c r="E316" s="55">
        <v>-0.25729999999999997</v>
      </c>
      <c r="F316" s="54">
        <v>1.46E-2</v>
      </c>
      <c r="G316" s="54">
        <v>3.3441000000000001</v>
      </c>
      <c r="H316" s="56">
        <v>28.3350626311417</v>
      </c>
      <c r="I316" s="1">
        <v>25.567888278723899</v>
      </c>
      <c r="J316" s="79">
        <v>31.401724129826899</v>
      </c>
      <c r="K316" s="54">
        <v>3.0868000000000002</v>
      </c>
      <c r="L316" s="56">
        <v>21.906863728952001</v>
      </c>
      <c r="M316" s="1">
        <v>19.978574013945501</v>
      </c>
      <c r="N316" s="79">
        <v>24.021267889484299</v>
      </c>
      <c r="O316" s="53">
        <v>0</v>
      </c>
      <c r="P316" s="53">
        <v>0</v>
      </c>
      <c r="Q316" s="53">
        <v>1</v>
      </c>
      <c r="R316" s="53">
        <v>0</v>
      </c>
      <c r="S316" s="53">
        <v>1</v>
      </c>
      <c r="T316" s="53">
        <v>-0.22686376190059099</v>
      </c>
      <c r="W316" s="53">
        <v>-0.22686376190059099</v>
      </c>
    </row>
    <row r="317" spans="2:65" x14ac:dyDescent="0.3">
      <c r="B317" s="76">
        <v>20</v>
      </c>
      <c r="D317" s="53" t="s">
        <v>401</v>
      </c>
      <c r="E317" s="55">
        <v>-0.66790000000000005</v>
      </c>
      <c r="F317" s="54" t="s">
        <v>51</v>
      </c>
      <c r="G317" s="54">
        <v>3.3441000000000001</v>
      </c>
      <c r="H317" s="56">
        <v>28.3350626311417</v>
      </c>
      <c r="I317" s="1">
        <v>25.567888278723899</v>
      </c>
      <c r="J317" s="79">
        <v>31.401724129826899</v>
      </c>
      <c r="K317" s="54">
        <v>2.6762999999999999</v>
      </c>
      <c r="L317" s="56">
        <v>14.531228162633701</v>
      </c>
      <c r="M317" s="1">
        <v>11.914450605454901</v>
      </c>
      <c r="N317" s="79">
        <v>17.722730061748901</v>
      </c>
      <c r="O317" s="53">
        <v>0</v>
      </c>
      <c r="P317" s="53">
        <v>0</v>
      </c>
      <c r="Q317" s="53">
        <v>1</v>
      </c>
      <c r="R317" s="53">
        <v>0</v>
      </c>
      <c r="S317" s="53">
        <v>1</v>
      </c>
      <c r="T317" s="53">
        <v>-0.48716442409895699</v>
      </c>
      <c r="X317" s="53">
        <v>-0.48716442409895699</v>
      </c>
    </row>
    <row r="318" spans="2:65" x14ac:dyDescent="0.3">
      <c r="B318" s="76">
        <v>20</v>
      </c>
      <c r="D318" s="53" t="s">
        <v>402</v>
      </c>
      <c r="E318" s="55">
        <v>-0.35830000000000001</v>
      </c>
      <c r="F318" s="54">
        <v>2.3699999999999999E-2</v>
      </c>
      <c r="G318" s="54">
        <v>3.3441000000000001</v>
      </c>
      <c r="H318" s="56">
        <v>28.3350626311417</v>
      </c>
      <c r="I318" s="1">
        <v>25.567888278723899</v>
      </c>
      <c r="J318" s="79">
        <v>31.401724129826899</v>
      </c>
      <c r="K318" s="54">
        <v>2.9859</v>
      </c>
      <c r="L318" s="56">
        <v>19.804318104321101</v>
      </c>
      <c r="M318" s="1">
        <v>16.750002373959699</v>
      </c>
      <c r="N318" s="79">
        <v>23.4155797008655</v>
      </c>
      <c r="O318" s="53">
        <v>0</v>
      </c>
      <c r="P318" s="53">
        <v>0</v>
      </c>
      <c r="Q318" s="53">
        <v>1</v>
      </c>
      <c r="R318" s="53">
        <v>0</v>
      </c>
      <c r="S318" s="53">
        <v>1</v>
      </c>
      <c r="T318" s="53">
        <v>-0.30106672562794601</v>
      </c>
      <c r="Y318" s="53">
        <v>-0.30106672562794601</v>
      </c>
    </row>
    <row r="319" spans="2:65" x14ac:dyDescent="0.3">
      <c r="B319" s="76">
        <v>20</v>
      </c>
      <c r="D319" s="53" t="s">
        <v>354</v>
      </c>
      <c r="E319" s="55">
        <v>-0.31540000000000001</v>
      </c>
      <c r="F319" s="54" t="s">
        <v>51</v>
      </c>
      <c r="G319" s="54">
        <v>3.3441000000000001</v>
      </c>
      <c r="H319" s="56">
        <v>28.3350626311417</v>
      </c>
      <c r="I319" s="1">
        <v>25.567888278723899</v>
      </c>
      <c r="J319" s="79">
        <v>31.401724129826899</v>
      </c>
      <c r="K319" s="54">
        <v>3.0287999999999999</v>
      </c>
      <c r="L319" s="56">
        <v>20.672410806330699</v>
      </c>
      <c r="M319" s="1">
        <v>19.4187054503467</v>
      </c>
      <c r="N319" s="79">
        <v>22.007057557900499</v>
      </c>
      <c r="O319" s="53">
        <v>0</v>
      </c>
      <c r="P319" s="53">
        <v>0</v>
      </c>
      <c r="Q319" s="53">
        <v>1</v>
      </c>
      <c r="R319" s="53">
        <v>0</v>
      </c>
      <c r="S319" s="53">
        <v>1</v>
      </c>
      <c r="T319" s="53">
        <v>-0.27043002955600898</v>
      </c>
      <c r="AA319" s="53">
        <v>-0.27043002955600898</v>
      </c>
    </row>
    <row r="320" spans="2:65" x14ac:dyDescent="0.3">
      <c r="B320" s="76">
        <v>20</v>
      </c>
      <c r="D320" s="53" t="s">
        <v>405</v>
      </c>
      <c r="E320" s="55">
        <v>-0.28410000000000002</v>
      </c>
      <c r="F320" s="54">
        <v>2.3999999999999998E-3</v>
      </c>
      <c r="G320" s="54">
        <v>3.3955000000000002</v>
      </c>
      <c r="H320" s="56">
        <v>29.829564529128401</v>
      </c>
      <c r="I320" s="1">
        <v>26.922242400805199</v>
      </c>
      <c r="J320" s="79">
        <v>33.050847204719602</v>
      </c>
      <c r="K320" s="54">
        <v>3.1114000000000002</v>
      </c>
      <c r="L320" s="56">
        <v>22.4524558457884</v>
      </c>
      <c r="M320" s="1">
        <v>20.471326505668198</v>
      </c>
      <c r="N320" s="79">
        <v>24.625310595651801</v>
      </c>
      <c r="O320" s="53">
        <v>0</v>
      </c>
      <c r="P320" s="53">
        <v>0</v>
      </c>
      <c r="Q320" s="53">
        <v>1</v>
      </c>
      <c r="R320" s="53">
        <v>0</v>
      </c>
      <c r="S320" s="53">
        <v>1</v>
      </c>
      <c r="T320" s="53">
        <v>-0.247308628194567</v>
      </c>
      <c r="W320" s="53">
        <v>-0.247308628194567</v>
      </c>
    </row>
    <row r="321" spans="2:59" x14ac:dyDescent="0.3">
      <c r="B321" s="76">
        <v>20</v>
      </c>
      <c r="D321" s="53" t="s">
        <v>355</v>
      </c>
      <c r="E321" s="55">
        <v>-0.30990000000000001</v>
      </c>
      <c r="F321" s="54" t="s">
        <v>51</v>
      </c>
      <c r="G321" s="54">
        <v>3.3955000000000002</v>
      </c>
      <c r="H321" s="56">
        <v>29.829564529128401</v>
      </c>
      <c r="I321" s="1">
        <v>26.922242400805199</v>
      </c>
      <c r="J321" s="79">
        <v>33.050847204719602</v>
      </c>
      <c r="K321" s="54">
        <v>3.0855999999999999</v>
      </c>
      <c r="L321" s="56">
        <v>21.880591259111899</v>
      </c>
      <c r="M321" s="1">
        <v>20.5568372808155</v>
      </c>
      <c r="N321" s="79">
        <v>23.289588145697898</v>
      </c>
      <c r="O321" s="53">
        <v>0</v>
      </c>
      <c r="P321" s="53">
        <v>0</v>
      </c>
      <c r="Q321" s="53">
        <v>1</v>
      </c>
      <c r="R321" s="53">
        <v>0</v>
      </c>
      <c r="S321" s="53">
        <v>1</v>
      </c>
      <c r="T321" s="53">
        <v>-0.26647969541273098</v>
      </c>
      <c r="AA321" s="53">
        <v>-0.26647969541273098</v>
      </c>
    </row>
    <row r="322" spans="2:59" x14ac:dyDescent="0.3">
      <c r="B322" s="76">
        <v>20</v>
      </c>
      <c r="D322" s="53" t="s">
        <v>410</v>
      </c>
      <c r="E322" s="55">
        <v>-0.32850000000000001</v>
      </c>
      <c r="F322" s="54" t="s">
        <v>51</v>
      </c>
      <c r="G322" s="54">
        <v>3.4784000000000002</v>
      </c>
      <c r="H322" s="56">
        <v>32.4078280468364</v>
      </c>
      <c r="I322" s="1">
        <v>29.273304748948298</v>
      </c>
      <c r="J322" s="79">
        <v>35.877989441935</v>
      </c>
      <c r="K322" s="54">
        <v>3.1499000000000001</v>
      </c>
      <c r="L322" s="56">
        <v>23.333731091161098</v>
      </c>
      <c r="M322" s="1">
        <v>21.274840981469801</v>
      </c>
      <c r="N322" s="79">
        <v>25.591871972572701</v>
      </c>
      <c r="O322" s="53">
        <v>1</v>
      </c>
      <c r="P322" s="53">
        <v>0</v>
      </c>
      <c r="Q322" s="53">
        <v>1</v>
      </c>
      <c r="R322" s="53">
        <v>0</v>
      </c>
      <c r="S322" s="53">
        <v>1</v>
      </c>
      <c r="T322" s="53">
        <v>-0.27999707177417998</v>
      </c>
      <c r="W322" s="53">
        <v>-0.27999707177417998</v>
      </c>
    </row>
    <row r="323" spans="2:59" x14ac:dyDescent="0.3">
      <c r="B323" s="76">
        <v>20</v>
      </c>
      <c r="D323" s="53" t="s">
        <v>356</v>
      </c>
      <c r="E323" s="55">
        <v>-0.35920000000000002</v>
      </c>
      <c r="F323" s="54" t="s">
        <v>51</v>
      </c>
      <c r="G323" s="54">
        <v>3.4784000000000002</v>
      </c>
      <c r="H323" s="56">
        <v>32.4078280468364</v>
      </c>
      <c r="I323" s="1">
        <v>29.273304748948298</v>
      </c>
      <c r="J323" s="79">
        <v>35.877989441935</v>
      </c>
      <c r="K323" s="54">
        <v>3.1192000000000002</v>
      </c>
      <c r="L323" s="56">
        <v>22.6282697843702</v>
      </c>
      <c r="M323" s="1">
        <v>21.260948793023399</v>
      </c>
      <c r="N323" s="79">
        <v>24.0835250777832</v>
      </c>
      <c r="O323" s="53">
        <v>1</v>
      </c>
      <c r="P323" s="53">
        <v>0</v>
      </c>
      <c r="Q323" s="53">
        <v>1</v>
      </c>
      <c r="R323" s="53">
        <v>0</v>
      </c>
      <c r="S323" s="53">
        <v>1</v>
      </c>
      <c r="T323" s="53">
        <v>-0.30176530955214098</v>
      </c>
      <c r="AA323" s="53">
        <v>-0.30176530955214098</v>
      </c>
    </row>
    <row r="324" spans="2:59" x14ac:dyDescent="0.3">
      <c r="B324" s="76">
        <v>20</v>
      </c>
      <c r="D324" s="53" t="s">
        <v>443</v>
      </c>
      <c r="E324" s="55">
        <v>0.34260000000000002</v>
      </c>
      <c r="F324" s="54" t="s">
        <v>51</v>
      </c>
      <c r="G324" s="54">
        <v>3.1109</v>
      </c>
      <c r="H324" s="56">
        <v>22.441232423954801</v>
      </c>
      <c r="I324" s="1">
        <v>20.4707205633716</v>
      </c>
      <c r="J324" s="79">
        <v>24.601425785034099</v>
      </c>
      <c r="K324" s="54">
        <v>3.4535</v>
      </c>
      <c r="L324" s="56">
        <v>31.610836847025102</v>
      </c>
      <c r="M324" s="1">
        <v>29.301772234120801</v>
      </c>
      <c r="N324" s="79">
        <v>34.101862446588001</v>
      </c>
      <c r="O324" s="53">
        <v>0</v>
      </c>
      <c r="P324" s="53">
        <v>0</v>
      </c>
      <c r="Q324" s="53">
        <v>1</v>
      </c>
      <c r="R324" s="53">
        <v>0</v>
      </c>
      <c r="S324" s="53">
        <v>1</v>
      </c>
      <c r="T324" s="53">
        <v>0.40860520714015203</v>
      </c>
      <c r="AZ324" s="53">
        <v>0.40860520714015203</v>
      </c>
    </row>
    <row r="325" spans="2:59" x14ac:dyDescent="0.3">
      <c r="B325" s="76">
        <v>20</v>
      </c>
      <c r="D325" s="53" t="s">
        <v>447</v>
      </c>
      <c r="E325" s="55">
        <v>-0.41410000000000002</v>
      </c>
      <c r="F325" s="54">
        <v>2.8199999999999999E-2</v>
      </c>
      <c r="G325" s="54">
        <v>3.1324999999999998</v>
      </c>
      <c r="H325" s="56">
        <v>22.931236032087899</v>
      </c>
      <c r="I325" s="1">
        <v>20.912778842589599</v>
      </c>
      <c r="J325" s="79">
        <v>25.1445104410721</v>
      </c>
      <c r="K325" s="54">
        <v>2.7183999999999999</v>
      </c>
      <c r="L325" s="56">
        <v>15.1560531498155</v>
      </c>
      <c r="M325" s="1">
        <v>12.426757367382599</v>
      </c>
      <c r="N325" s="79">
        <v>18.484785715938902</v>
      </c>
      <c r="O325" s="53">
        <v>0</v>
      </c>
      <c r="P325" s="53">
        <v>0</v>
      </c>
      <c r="Q325" s="53">
        <v>1</v>
      </c>
      <c r="R325" s="53">
        <v>0</v>
      </c>
      <c r="S325" s="53">
        <v>1</v>
      </c>
      <c r="T325" s="53">
        <v>-0.33906514552431899</v>
      </c>
      <c r="AC325" s="53">
        <v>-0.33906514552431899</v>
      </c>
    </row>
    <row r="326" spans="2:59" x14ac:dyDescent="0.3">
      <c r="B326" s="76">
        <v>20</v>
      </c>
      <c r="D326" s="53" t="s">
        <v>448</v>
      </c>
      <c r="E326" s="55">
        <v>0.26979999999999998</v>
      </c>
      <c r="F326" s="54">
        <v>2.0000000000000001E-4</v>
      </c>
      <c r="G326" s="54">
        <v>3.1324999999999998</v>
      </c>
      <c r="H326" s="56">
        <v>22.931236032087899</v>
      </c>
      <c r="I326" s="1">
        <v>20.912778842589599</v>
      </c>
      <c r="J326" s="79">
        <v>25.1445104410721</v>
      </c>
      <c r="K326" s="54">
        <v>3.4022999999999999</v>
      </c>
      <c r="L326" s="56">
        <v>30.033096793347799</v>
      </c>
      <c r="M326" s="1">
        <v>27.843100561263501</v>
      </c>
      <c r="N326" s="79">
        <v>32.395346955485202</v>
      </c>
      <c r="O326" s="53">
        <v>0</v>
      </c>
      <c r="P326" s="53">
        <v>0</v>
      </c>
      <c r="Q326" s="53">
        <v>1</v>
      </c>
      <c r="R326" s="53">
        <v>0</v>
      </c>
      <c r="S326" s="53">
        <v>1</v>
      </c>
      <c r="T326" s="53">
        <v>0.30970248404064299</v>
      </c>
      <c r="AZ326" s="53">
        <v>0.30970248404064299</v>
      </c>
    </row>
    <row r="327" spans="2:59" x14ac:dyDescent="0.3">
      <c r="B327" s="76">
        <v>20</v>
      </c>
      <c r="D327" s="53" t="s">
        <v>449</v>
      </c>
      <c r="E327" s="55">
        <v>-0.41060000000000002</v>
      </c>
      <c r="F327" s="54">
        <v>3.2000000000000001E-2</v>
      </c>
      <c r="G327" s="54">
        <v>3.0868000000000002</v>
      </c>
      <c r="H327" s="56">
        <v>21.906863728952001</v>
      </c>
      <c r="I327" s="1">
        <v>19.978574013945501</v>
      </c>
      <c r="J327" s="79">
        <v>24.021267889484299</v>
      </c>
      <c r="K327" s="54">
        <v>2.6762999999999999</v>
      </c>
      <c r="L327" s="56">
        <v>14.531228162633701</v>
      </c>
      <c r="M327" s="1">
        <v>11.914450605454901</v>
      </c>
      <c r="N327" s="79">
        <v>17.722730061748901</v>
      </c>
      <c r="O327" s="53">
        <v>0</v>
      </c>
      <c r="P327" s="53">
        <v>0</v>
      </c>
      <c r="Q327" s="53">
        <v>1</v>
      </c>
      <c r="R327" s="53">
        <v>0</v>
      </c>
      <c r="S327" s="53">
        <v>1</v>
      </c>
      <c r="T327" s="53">
        <v>-0.336681492046292</v>
      </c>
      <c r="AC327" s="53">
        <v>-0.336681492046292</v>
      </c>
    </row>
    <row r="328" spans="2:59" x14ac:dyDescent="0.3">
      <c r="B328" s="76">
        <v>20</v>
      </c>
      <c r="D328" s="53" t="s">
        <v>450</v>
      </c>
      <c r="E328" s="55">
        <v>0.2767</v>
      </c>
      <c r="F328" s="54" t="s">
        <v>51</v>
      </c>
      <c r="G328" s="54">
        <v>3.0868000000000002</v>
      </c>
      <c r="H328" s="56">
        <v>21.906863728952001</v>
      </c>
      <c r="I328" s="1">
        <v>19.978574013945501</v>
      </c>
      <c r="J328" s="79">
        <v>24.021267889484299</v>
      </c>
      <c r="K328" s="54">
        <v>3.3635999999999999</v>
      </c>
      <c r="L328" s="56">
        <v>28.893018744431199</v>
      </c>
      <c r="M328" s="1">
        <v>26.790881846034399</v>
      </c>
      <c r="N328" s="79">
        <v>31.160099057718099</v>
      </c>
      <c r="O328" s="53">
        <v>0</v>
      </c>
      <c r="P328" s="53">
        <v>0</v>
      </c>
      <c r="Q328" s="53">
        <v>1</v>
      </c>
      <c r="R328" s="53">
        <v>0</v>
      </c>
      <c r="S328" s="53">
        <v>1</v>
      </c>
      <c r="T328" s="53">
        <v>0.31890256414231999</v>
      </c>
      <c r="AZ328" s="53">
        <v>0.31890256414231999</v>
      </c>
    </row>
    <row r="329" spans="2:59" x14ac:dyDescent="0.3">
      <c r="B329" s="76">
        <v>20</v>
      </c>
      <c r="D329" s="53" t="s">
        <v>444</v>
      </c>
      <c r="E329" s="55">
        <v>0.37619999999999998</v>
      </c>
      <c r="F329" s="54" t="s">
        <v>51</v>
      </c>
      <c r="G329" s="54">
        <v>3.1114000000000002</v>
      </c>
      <c r="H329" s="56">
        <v>22.4524558457884</v>
      </c>
      <c r="I329" s="1">
        <v>20.471326505668198</v>
      </c>
      <c r="J329" s="79">
        <v>24.625310595651801</v>
      </c>
      <c r="K329" s="54">
        <v>3.4876999999999998</v>
      </c>
      <c r="L329" s="56">
        <v>32.710626678893</v>
      </c>
      <c r="M329" s="1">
        <v>30.352145289524199</v>
      </c>
      <c r="N329" s="79">
        <v>35.252371373406802</v>
      </c>
      <c r="O329" s="53">
        <v>0</v>
      </c>
      <c r="P329" s="53">
        <v>0</v>
      </c>
      <c r="Q329" s="53">
        <v>1</v>
      </c>
      <c r="R329" s="53">
        <v>0</v>
      </c>
      <c r="S329" s="53">
        <v>1</v>
      </c>
      <c r="T329" s="53">
        <v>0.45688413345789203</v>
      </c>
      <c r="AZ329" s="53">
        <v>0.45688413345789203</v>
      </c>
    </row>
    <row r="330" spans="2:59" x14ac:dyDescent="0.3">
      <c r="B330" s="76">
        <v>20</v>
      </c>
      <c r="D330" s="53" t="s">
        <v>446</v>
      </c>
      <c r="E330" s="55">
        <v>0.37840000000000001</v>
      </c>
      <c r="F330" s="54" t="s">
        <v>51</v>
      </c>
      <c r="G330" s="54">
        <v>3.1499000000000001</v>
      </c>
      <c r="H330" s="56">
        <v>23.333731091161098</v>
      </c>
      <c r="I330" s="1">
        <v>21.274840981469801</v>
      </c>
      <c r="J330" s="79">
        <v>25.591871972572701</v>
      </c>
      <c r="K330" s="54">
        <v>3.5283000000000002</v>
      </c>
      <c r="L330" s="56">
        <v>34.066006151012502</v>
      </c>
      <c r="M330" s="1">
        <v>31.6005081133505</v>
      </c>
      <c r="N330" s="79">
        <v>36.723864404906202</v>
      </c>
      <c r="O330" s="53">
        <v>1</v>
      </c>
      <c r="P330" s="53">
        <v>0</v>
      </c>
      <c r="Q330" s="53">
        <v>1</v>
      </c>
      <c r="R330" s="53">
        <v>0</v>
      </c>
      <c r="S330" s="53">
        <v>1</v>
      </c>
      <c r="T330" s="53">
        <v>0.45994680481755101</v>
      </c>
      <c r="AZ330" s="53">
        <v>0.45994680481755101</v>
      </c>
    </row>
    <row r="331" spans="2:59" x14ac:dyDescent="0.3">
      <c r="B331" s="76">
        <v>20</v>
      </c>
      <c r="D331" s="53" t="s">
        <v>451</v>
      </c>
      <c r="E331" s="55">
        <v>0.6744</v>
      </c>
      <c r="F331" s="54" t="s">
        <v>51</v>
      </c>
      <c r="G331" s="54">
        <v>2.7791000000000001</v>
      </c>
      <c r="H331" s="56">
        <v>16.104520355419801</v>
      </c>
      <c r="I331" s="1">
        <v>13.2396696593838</v>
      </c>
      <c r="J331" s="79">
        <v>19.589278475260802</v>
      </c>
      <c r="K331" s="54">
        <v>3.4535</v>
      </c>
      <c r="L331" s="56">
        <v>31.610836847025102</v>
      </c>
      <c r="M331" s="1">
        <v>29.301772234120801</v>
      </c>
      <c r="N331" s="79">
        <v>34.101862446588001</v>
      </c>
      <c r="O331" s="53">
        <v>0</v>
      </c>
      <c r="P331" s="53">
        <v>0</v>
      </c>
      <c r="Q331" s="53">
        <v>1</v>
      </c>
      <c r="R331" s="53">
        <v>0</v>
      </c>
      <c r="S331" s="53">
        <v>1</v>
      </c>
      <c r="T331" s="53">
        <v>0.96285490963950604</v>
      </c>
      <c r="BD331" s="53">
        <v>0.96285490963950604</v>
      </c>
    </row>
    <row r="332" spans="2:59" x14ac:dyDescent="0.3">
      <c r="B332" s="76">
        <v>20</v>
      </c>
      <c r="D332" s="53" t="s">
        <v>452</v>
      </c>
      <c r="E332" s="55">
        <v>0.68389999999999995</v>
      </c>
      <c r="F332" s="54" t="s">
        <v>51</v>
      </c>
      <c r="G332" s="54">
        <v>2.7183999999999999</v>
      </c>
      <c r="H332" s="56">
        <v>15.1560531498155</v>
      </c>
      <c r="I332" s="1">
        <v>12.426757367382599</v>
      </c>
      <c r="J332" s="79">
        <v>18.484785715938902</v>
      </c>
      <c r="K332" s="54">
        <v>3.4022999999999999</v>
      </c>
      <c r="L332" s="56">
        <v>30.033096793347799</v>
      </c>
      <c r="M332" s="1">
        <v>27.843100561263501</v>
      </c>
      <c r="N332" s="79">
        <v>32.395346955485202</v>
      </c>
      <c r="O332" s="53">
        <v>0</v>
      </c>
      <c r="P332" s="53">
        <v>0</v>
      </c>
      <c r="Q332" s="53">
        <v>1</v>
      </c>
      <c r="R332" s="53">
        <v>0</v>
      </c>
      <c r="S332" s="53">
        <v>1</v>
      </c>
      <c r="T332" s="53">
        <v>0.98159088626008395</v>
      </c>
      <c r="BD332" s="53">
        <v>0.98159088626008395</v>
      </c>
    </row>
    <row r="333" spans="2:59" x14ac:dyDescent="0.3">
      <c r="B333" s="76">
        <v>20</v>
      </c>
      <c r="D333" s="53" t="s">
        <v>453</v>
      </c>
      <c r="E333" s="55">
        <v>0.68730000000000002</v>
      </c>
      <c r="F333" s="54" t="s">
        <v>51</v>
      </c>
      <c r="G333" s="54">
        <v>2.6762999999999999</v>
      </c>
      <c r="H333" s="56">
        <v>14.531228162633701</v>
      </c>
      <c r="I333" s="1">
        <v>11.914450605454901</v>
      </c>
      <c r="J333" s="79">
        <v>17.722730061748901</v>
      </c>
      <c r="K333" s="54">
        <v>3.3635999999999999</v>
      </c>
      <c r="L333" s="56">
        <v>28.893018744431199</v>
      </c>
      <c r="M333" s="1">
        <v>26.790881846034399</v>
      </c>
      <c r="N333" s="79">
        <v>31.160099057718099</v>
      </c>
      <c r="O333" s="53">
        <v>0</v>
      </c>
      <c r="P333" s="53">
        <v>0</v>
      </c>
      <c r="Q333" s="53">
        <v>1</v>
      </c>
      <c r="R333" s="53">
        <v>0</v>
      </c>
      <c r="S333" s="53">
        <v>1</v>
      </c>
      <c r="T333" s="53">
        <v>0.98833976186047301</v>
      </c>
      <c r="BD333" s="53">
        <v>0.98833976186047301</v>
      </c>
    </row>
    <row r="334" spans="2:59" x14ac:dyDescent="0.3">
      <c r="B334" s="76">
        <v>20</v>
      </c>
      <c r="D334" s="53" t="s">
        <v>418</v>
      </c>
      <c r="E334" s="55">
        <v>0.36049999999999999</v>
      </c>
      <c r="F334" s="54">
        <v>1.26E-2</v>
      </c>
      <c r="G334" s="54">
        <v>3.093</v>
      </c>
      <c r="H334" s="56">
        <v>22.043108205512699</v>
      </c>
      <c r="I334" s="1">
        <v>18.6435156629415</v>
      </c>
      <c r="J334" s="79">
        <v>26.062606867962099</v>
      </c>
      <c r="K334" s="54">
        <v>3.4535</v>
      </c>
      <c r="L334" s="56">
        <v>31.610836847025102</v>
      </c>
      <c r="M334" s="1">
        <v>29.301772234120801</v>
      </c>
      <c r="N334" s="79">
        <v>34.101862446588001</v>
      </c>
      <c r="O334" s="53">
        <v>0</v>
      </c>
      <c r="P334" s="53">
        <v>0</v>
      </c>
      <c r="Q334" s="53">
        <v>1</v>
      </c>
      <c r="R334" s="53">
        <v>0</v>
      </c>
      <c r="S334" s="53">
        <v>1</v>
      </c>
      <c r="T334" s="53">
        <v>0.43404625846366202</v>
      </c>
      <c r="BG334" s="53">
        <v>0.43404625846366202</v>
      </c>
    </row>
    <row r="335" spans="2:59" x14ac:dyDescent="0.3">
      <c r="B335" s="76">
        <v>20</v>
      </c>
      <c r="D335" s="53" t="s">
        <v>419</v>
      </c>
      <c r="E335" s="55">
        <v>0.37430000000000002</v>
      </c>
      <c r="F335" s="54">
        <v>6.4999999999999997E-3</v>
      </c>
      <c r="G335" s="54">
        <v>3.028</v>
      </c>
      <c r="H335" s="56">
        <v>20.655879491093401</v>
      </c>
      <c r="I335" s="1">
        <v>17.470231930709499</v>
      </c>
      <c r="J335" s="79">
        <v>24.422420906763801</v>
      </c>
      <c r="K335" s="54">
        <v>3.4022999999999999</v>
      </c>
      <c r="L335" s="56">
        <v>30.033096793347799</v>
      </c>
      <c r="M335" s="1">
        <v>27.843100561263501</v>
      </c>
      <c r="N335" s="79">
        <v>32.395346955485202</v>
      </c>
      <c r="O335" s="53">
        <v>0</v>
      </c>
      <c r="P335" s="53">
        <v>0</v>
      </c>
      <c r="Q335" s="53">
        <v>1</v>
      </c>
      <c r="R335" s="53">
        <v>0</v>
      </c>
      <c r="S335" s="53">
        <v>1</v>
      </c>
      <c r="T335" s="53">
        <v>0.45397327701770201</v>
      </c>
      <c r="BG335" s="53">
        <v>0.45397327701770201</v>
      </c>
    </row>
    <row r="336" spans="2:59" x14ac:dyDescent="0.3">
      <c r="B336" s="76">
        <v>20</v>
      </c>
      <c r="D336" s="53" t="s">
        <v>420</v>
      </c>
      <c r="E336" s="55">
        <v>0.37769999999999998</v>
      </c>
      <c r="F336" s="54">
        <v>5.4000000000000003E-3</v>
      </c>
      <c r="G336" s="54">
        <v>2.9859</v>
      </c>
      <c r="H336" s="56">
        <v>19.804318104321101</v>
      </c>
      <c r="I336" s="1">
        <v>16.750002373959699</v>
      </c>
      <c r="J336" s="79">
        <v>23.4155797008655</v>
      </c>
      <c r="K336" s="54">
        <v>3.3635999999999999</v>
      </c>
      <c r="L336" s="56">
        <v>28.893018744431199</v>
      </c>
      <c r="M336" s="1">
        <v>26.790881846034399</v>
      </c>
      <c r="N336" s="79">
        <v>31.160099057718099</v>
      </c>
      <c r="O336" s="53">
        <v>0</v>
      </c>
      <c r="P336" s="53">
        <v>0</v>
      </c>
      <c r="Q336" s="53">
        <v>1</v>
      </c>
      <c r="R336" s="53">
        <v>0</v>
      </c>
      <c r="S336" s="53">
        <v>1</v>
      </c>
      <c r="T336" s="53">
        <v>0.45892519965769901</v>
      </c>
      <c r="BG336" s="53">
        <v>0.45892519965769901</v>
      </c>
    </row>
    <row r="337" spans="2:65" x14ac:dyDescent="0.3">
      <c r="B337" s="76">
        <v>20</v>
      </c>
      <c r="D337" s="53" t="s">
        <v>362</v>
      </c>
      <c r="E337" s="55">
        <v>-0.41549999999999998</v>
      </c>
      <c r="F337" s="54" t="s">
        <v>51</v>
      </c>
      <c r="G337" s="54">
        <v>3.4535</v>
      </c>
      <c r="H337" s="56">
        <v>31.610836847025102</v>
      </c>
      <c r="I337" s="1">
        <v>29.301772234120801</v>
      </c>
      <c r="J337" s="79">
        <v>34.101862446588001</v>
      </c>
      <c r="K337" s="54">
        <v>3.0379999999999998</v>
      </c>
      <c r="L337" s="56">
        <v>20.863474531249299</v>
      </c>
      <c r="M337" s="1">
        <v>19.580520108443501</v>
      </c>
      <c r="N337" s="79">
        <v>22.230490666506199</v>
      </c>
      <c r="O337" s="53">
        <v>0</v>
      </c>
      <c r="P337" s="53">
        <v>0</v>
      </c>
      <c r="Q337" s="53">
        <v>1</v>
      </c>
      <c r="R337" s="53">
        <v>0</v>
      </c>
      <c r="S337" s="53">
        <v>1</v>
      </c>
      <c r="T337" s="53">
        <v>-0.33998980690658998</v>
      </c>
      <c r="AO337" s="53">
        <v>-0.33998980690658998</v>
      </c>
    </row>
    <row r="338" spans="2:65" x14ac:dyDescent="0.3">
      <c r="B338" s="76">
        <v>20</v>
      </c>
      <c r="D338" s="53" t="s">
        <v>455</v>
      </c>
      <c r="E338" s="55">
        <v>-0.39040000000000002</v>
      </c>
      <c r="F338" s="54">
        <v>5.4999999999999997E-3</v>
      </c>
      <c r="G338" s="54">
        <v>3.4535</v>
      </c>
      <c r="H338" s="56">
        <v>31.610836847025102</v>
      </c>
      <c r="I338" s="1">
        <v>29.301772234120801</v>
      </c>
      <c r="J338" s="79">
        <v>34.101862446588001</v>
      </c>
      <c r="K338" s="54">
        <v>3.0630999999999999</v>
      </c>
      <c r="L338" s="56">
        <v>21.3937751741183</v>
      </c>
      <c r="M338" s="1">
        <v>17.976260026823301</v>
      </c>
      <c r="N338" s="79">
        <v>25.461003318697699</v>
      </c>
      <c r="O338" s="53">
        <v>0</v>
      </c>
      <c r="P338" s="53">
        <v>0</v>
      </c>
      <c r="Q338" s="53">
        <v>1</v>
      </c>
      <c r="R338" s="53">
        <v>0</v>
      </c>
      <c r="S338" s="53">
        <v>1</v>
      </c>
      <c r="T338" s="53">
        <v>-0.32321389409430601</v>
      </c>
      <c r="AP338" s="53">
        <v>-0.32321389409430601</v>
      </c>
    </row>
    <row r="339" spans="2:65" x14ac:dyDescent="0.3">
      <c r="B339" s="76">
        <v>20</v>
      </c>
      <c r="D339" s="53" t="s">
        <v>363</v>
      </c>
      <c r="E339" s="55">
        <v>-0.33710000000000001</v>
      </c>
      <c r="F339" s="54" t="s">
        <v>51</v>
      </c>
      <c r="G339" s="54">
        <v>3.4022999999999999</v>
      </c>
      <c r="H339" s="56">
        <v>30.033096793347799</v>
      </c>
      <c r="I339" s="1">
        <v>27.843100561263501</v>
      </c>
      <c r="J339" s="79">
        <v>32.395346955485202</v>
      </c>
      <c r="K339" s="54">
        <v>3.0651000000000002</v>
      </c>
      <c r="L339" s="56">
        <v>21.436605540556201</v>
      </c>
      <c r="M339" s="1">
        <v>20.1345813110539</v>
      </c>
      <c r="N339" s="79">
        <v>22.822826559056701</v>
      </c>
      <c r="O339" s="53">
        <v>0</v>
      </c>
      <c r="P339" s="53">
        <v>0</v>
      </c>
      <c r="Q339" s="53">
        <v>1</v>
      </c>
      <c r="R339" s="53">
        <v>0</v>
      </c>
      <c r="S339" s="53">
        <v>1</v>
      </c>
      <c r="T339" s="53">
        <v>-0.28623392758803501</v>
      </c>
      <c r="AO339" s="53">
        <v>-0.28623392758803501</v>
      </c>
    </row>
    <row r="340" spans="2:65" x14ac:dyDescent="0.3">
      <c r="B340" s="76">
        <v>20</v>
      </c>
      <c r="D340" s="53" t="s">
        <v>456</v>
      </c>
      <c r="E340" s="55">
        <v>-0.34260000000000002</v>
      </c>
      <c r="F340" s="54">
        <v>4.19E-2</v>
      </c>
      <c r="G340" s="54">
        <v>3.4022999999999999</v>
      </c>
      <c r="H340" s="56">
        <v>30.033096793347799</v>
      </c>
      <c r="I340" s="1">
        <v>27.843100561263501</v>
      </c>
      <c r="J340" s="79">
        <v>32.395346955485202</v>
      </c>
      <c r="K340" s="54">
        <v>3.0596999999999999</v>
      </c>
      <c r="L340" s="56">
        <v>21.321159854522399</v>
      </c>
      <c r="M340" s="1">
        <v>17.933864553441001</v>
      </c>
      <c r="N340" s="79">
        <v>25.3482374748321</v>
      </c>
      <c r="O340" s="53">
        <v>0</v>
      </c>
      <c r="P340" s="53">
        <v>0</v>
      </c>
      <c r="Q340" s="53">
        <v>1</v>
      </c>
      <c r="R340" s="53">
        <v>0</v>
      </c>
      <c r="S340" s="53">
        <v>1</v>
      </c>
      <c r="T340" s="53">
        <v>-0.29007787637653998</v>
      </c>
      <c r="AP340" s="53">
        <v>-0.29007787637653998</v>
      </c>
    </row>
    <row r="341" spans="2:65" x14ac:dyDescent="0.3">
      <c r="B341" s="76">
        <v>20</v>
      </c>
      <c r="D341" s="53" t="s">
        <v>364</v>
      </c>
      <c r="E341" s="55">
        <v>-0.33479999999999999</v>
      </c>
      <c r="F341" s="54" t="s">
        <v>51</v>
      </c>
      <c r="G341" s="54">
        <v>3.3635999999999999</v>
      </c>
      <c r="H341" s="56">
        <v>28.893018744431199</v>
      </c>
      <c r="I341" s="1">
        <v>26.790881846034399</v>
      </c>
      <c r="J341" s="79">
        <v>31.160099057718099</v>
      </c>
      <c r="K341" s="54">
        <v>3.0287999999999999</v>
      </c>
      <c r="L341" s="56">
        <v>20.672410806330699</v>
      </c>
      <c r="M341" s="1">
        <v>19.4187054503467</v>
      </c>
      <c r="N341" s="79">
        <v>22.007057557900499</v>
      </c>
      <c r="O341" s="53">
        <v>0</v>
      </c>
      <c r="P341" s="53">
        <v>0</v>
      </c>
      <c r="Q341" s="53">
        <v>1</v>
      </c>
      <c r="R341" s="53">
        <v>0</v>
      </c>
      <c r="S341" s="53">
        <v>1</v>
      </c>
      <c r="T341" s="53">
        <v>-0.28451883172245401</v>
      </c>
      <c r="AO341" s="53">
        <v>-0.28451883172245401</v>
      </c>
    </row>
    <row r="342" spans="2:65" x14ac:dyDescent="0.3">
      <c r="B342" s="76">
        <v>20</v>
      </c>
      <c r="D342" s="53" t="s">
        <v>457</v>
      </c>
      <c r="E342" s="55">
        <v>-0.3488</v>
      </c>
      <c r="F342" s="54">
        <v>3.5200000000000002E-2</v>
      </c>
      <c r="G342" s="54">
        <v>3.3635999999999999</v>
      </c>
      <c r="H342" s="56">
        <v>28.893018744431199</v>
      </c>
      <c r="I342" s="1">
        <v>26.790881846034399</v>
      </c>
      <c r="J342" s="79">
        <v>31.160099057718099</v>
      </c>
      <c r="K342" s="54">
        <v>3.0148000000000001</v>
      </c>
      <c r="L342" s="56">
        <v>20.3850135301157</v>
      </c>
      <c r="M342" s="1">
        <v>17.125284548824599</v>
      </c>
      <c r="N342" s="79">
        <v>24.265218801957001</v>
      </c>
      <c r="O342" s="53">
        <v>0</v>
      </c>
      <c r="P342" s="53">
        <v>0</v>
      </c>
      <c r="Q342" s="53">
        <v>1</v>
      </c>
      <c r="R342" s="53">
        <v>0</v>
      </c>
      <c r="S342" s="53">
        <v>1</v>
      </c>
      <c r="T342" s="53">
        <v>-0.294465776995188</v>
      </c>
      <c r="AP342" s="53">
        <v>-0.294465776995188</v>
      </c>
    </row>
    <row r="343" spans="2:65" x14ac:dyDescent="0.3">
      <c r="B343" s="76">
        <v>20</v>
      </c>
      <c r="D343" s="53" t="s">
        <v>365</v>
      </c>
      <c r="E343" s="55">
        <v>-0.40200000000000002</v>
      </c>
      <c r="F343" s="54" t="s">
        <v>51</v>
      </c>
      <c r="G343" s="54">
        <v>3.4876999999999998</v>
      </c>
      <c r="H343" s="56">
        <v>32.710626678893</v>
      </c>
      <c r="I343" s="1">
        <v>30.352145289524199</v>
      </c>
      <c r="J343" s="79">
        <v>35.252371373406802</v>
      </c>
      <c r="K343" s="54">
        <v>3.0855999999999999</v>
      </c>
      <c r="L343" s="56">
        <v>21.880591259111899</v>
      </c>
      <c r="M343" s="1">
        <v>20.5568372808155</v>
      </c>
      <c r="N343" s="79">
        <v>23.289588145697898</v>
      </c>
      <c r="O343" s="53">
        <v>0</v>
      </c>
      <c r="P343" s="53">
        <v>0</v>
      </c>
      <c r="Q343" s="53">
        <v>1</v>
      </c>
      <c r="R343" s="53">
        <v>0</v>
      </c>
      <c r="S343" s="53">
        <v>1</v>
      </c>
      <c r="T343" s="53">
        <v>-0.33108614903943001</v>
      </c>
      <c r="AO343" s="53">
        <v>-0.33108614903943001</v>
      </c>
    </row>
    <row r="344" spans="2:65" x14ac:dyDescent="0.3">
      <c r="B344" s="76">
        <v>20</v>
      </c>
      <c r="D344" s="53" t="s">
        <v>458</v>
      </c>
      <c r="E344" s="55">
        <v>-0.40649999999999997</v>
      </c>
      <c r="F344" s="54">
        <v>2.5000000000000001E-3</v>
      </c>
      <c r="G344" s="54">
        <v>3.4876999999999998</v>
      </c>
      <c r="H344" s="56">
        <v>32.710626678893</v>
      </c>
      <c r="I344" s="1">
        <v>30.352145289524199</v>
      </c>
      <c r="J344" s="79">
        <v>35.252371373406802</v>
      </c>
      <c r="K344" s="54">
        <v>3.0811999999999999</v>
      </c>
      <c r="L344" s="56">
        <v>21.7845281513905</v>
      </c>
      <c r="M344" s="1">
        <v>18.301005432412101</v>
      </c>
      <c r="N344" s="79">
        <v>25.931125398074901</v>
      </c>
      <c r="O344" s="53">
        <v>0</v>
      </c>
      <c r="P344" s="53">
        <v>0</v>
      </c>
      <c r="Q344" s="53">
        <v>1</v>
      </c>
      <c r="R344" s="53">
        <v>0</v>
      </c>
      <c r="S344" s="53">
        <v>1</v>
      </c>
      <c r="T344" s="53">
        <v>-0.334022904383935</v>
      </c>
      <c r="AP344" s="53">
        <v>-0.334022904383935</v>
      </c>
    </row>
    <row r="345" spans="2:65" x14ac:dyDescent="0.3">
      <c r="B345" s="76">
        <v>20</v>
      </c>
      <c r="D345" s="53" t="s">
        <v>366</v>
      </c>
      <c r="E345" s="55">
        <v>-0.40920000000000001</v>
      </c>
      <c r="F345" s="54" t="s">
        <v>51</v>
      </c>
      <c r="G345" s="54">
        <v>3.5283000000000002</v>
      </c>
      <c r="H345" s="56">
        <v>34.066006151012502</v>
      </c>
      <c r="I345" s="1">
        <v>31.6005081133505</v>
      </c>
      <c r="J345" s="79">
        <v>36.723864404906202</v>
      </c>
      <c r="K345" s="54">
        <v>3.1192000000000002</v>
      </c>
      <c r="L345" s="56">
        <v>22.6282697843702</v>
      </c>
      <c r="M345" s="1">
        <v>21.260948793023399</v>
      </c>
      <c r="N345" s="79">
        <v>24.0835250777832</v>
      </c>
      <c r="O345" s="53">
        <v>1</v>
      </c>
      <c r="P345" s="53">
        <v>0</v>
      </c>
      <c r="Q345" s="53">
        <v>1</v>
      </c>
      <c r="R345" s="53">
        <v>0</v>
      </c>
      <c r="S345" s="53">
        <v>1</v>
      </c>
      <c r="T345" s="53">
        <v>-0.33575219577955501</v>
      </c>
      <c r="AO345" s="53">
        <v>-0.33575219577955501</v>
      </c>
    </row>
    <row r="346" spans="2:65" x14ac:dyDescent="0.3">
      <c r="B346" s="76">
        <v>20</v>
      </c>
      <c r="D346" s="53" t="s">
        <v>459</v>
      </c>
      <c r="E346" s="55">
        <v>-0.36809999999999998</v>
      </c>
      <c r="F346" s="54">
        <v>1.5100000000000001E-2</v>
      </c>
      <c r="G346" s="54">
        <v>3.5283000000000002</v>
      </c>
      <c r="H346" s="56">
        <v>34.066006151012502</v>
      </c>
      <c r="I346" s="1">
        <v>31.6005081133505</v>
      </c>
      <c r="J346" s="79">
        <v>36.723864404906202</v>
      </c>
      <c r="K346" s="54">
        <v>3.1602000000000001</v>
      </c>
      <c r="L346" s="56">
        <v>23.5753105196973</v>
      </c>
      <c r="M346" s="1">
        <v>19.805427177188701</v>
      </c>
      <c r="N346" s="79">
        <v>28.062775981943901</v>
      </c>
      <c r="O346" s="53">
        <v>1</v>
      </c>
      <c r="P346" s="53">
        <v>0</v>
      </c>
      <c r="Q346" s="53">
        <v>1</v>
      </c>
      <c r="R346" s="53">
        <v>0</v>
      </c>
      <c r="S346" s="53">
        <v>1</v>
      </c>
      <c r="T346" s="53">
        <v>-0.30795202656896797</v>
      </c>
      <c r="AP346" s="53">
        <v>-0.30795202656896797</v>
      </c>
    </row>
    <row r="347" spans="2:65" x14ac:dyDescent="0.3">
      <c r="B347" s="76">
        <v>20</v>
      </c>
      <c r="D347" s="53" t="s">
        <v>369</v>
      </c>
      <c r="E347" s="55">
        <v>0.12520000000000001</v>
      </c>
      <c r="F347" s="54" t="s">
        <v>51</v>
      </c>
      <c r="G347" s="54">
        <v>3.3532000000000002</v>
      </c>
      <c r="H347" s="56">
        <v>28.594088481211099</v>
      </c>
      <c r="I347" s="1">
        <v>25.788978223194501</v>
      </c>
      <c r="J347" s="79">
        <v>31.704315269690099</v>
      </c>
      <c r="K347" s="54">
        <v>3.4784000000000002</v>
      </c>
      <c r="L347" s="56">
        <v>32.4078280468364</v>
      </c>
      <c r="M347" s="1">
        <v>29.273304748948298</v>
      </c>
      <c r="N347" s="79">
        <v>35.877989441935</v>
      </c>
      <c r="O347" s="53">
        <v>1</v>
      </c>
      <c r="P347" s="53">
        <v>0</v>
      </c>
      <c r="Q347" s="53">
        <v>1</v>
      </c>
      <c r="R347" s="53">
        <v>1</v>
      </c>
      <c r="S347" s="53">
        <v>1</v>
      </c>
      <c r="T347" s="53">
        <v>0.13337510542191999</v>
      </c>
    </row>
    <row r="348" spans="2:65" x14ac:dyDescent="0.3">
      <c r="B348" s="76">
        <v>20</v>
      </c>
      <c r="D348" s="53" t="s">
        <v>370</v>
      </c>
      <c r="E348" s="55">
        <v>0.13420000000000001</v>
      </c>
      <c r="F348" s="54" t="s">
        <v>51</v>
      </c>
      <c r="G348" s="54">
        <v>3.3441000000000001</v>
      </c>
      <c r="H348" s="56">
        <v>28.3350626311417</v>
      </c>
      <c r="I348" s="1">
        <v>25.567888278723899</v>
      </c>
      <c r="J348" s="79">
        <v>31.401724129826899</v>
      </c>
      <c r="K348" s="54">
        <v>3.4784000000000002</v>
      </c>
      <c r="L348" s="56">
        <v>32.4078280468364</v>
      </c>
      <c r="M348" s="1">
        <v>29.273304748948298</v>
      </c>
      <c r="N348" s="79">
        <v>35.877989441935</v>
      </c>
      <c r="O348" s="53">
        <v>1</v>
      </c>
      <c r="P348" s="53">
        <v>0</v>
      </c>
      <c r="Q348" s="53">
        <v>1</v>
      </c>
      <c r="R348" s="53">
        <v>1</v>
      </c>
      <c r="S348" s="53">
        <v>1</v>
      </c>
      <c r="T348" s="53">
        <v>0.14373588894836301</v>
      </c>
    </row>
    <row r="349" spans="2:65" x14ac:dyDescent="0.3">
      <c r="B349" s="76">
        <v>20</v>
      </c>
      <c r="D349" s="53" t="s">
        <v>375</v>
      </c>
      <c r="E349" s="55">
        <v>6.3049999999999995E-2</v>
      </c>
      <c r="F349" s="54">
        <v>3.2099999999999997E-2</v>
      </c>
      <c r="G349" s="54">
        <v>3.0868000000000002</v>
      </c>
      <c r="H349" s="56">
        <v>21.906863728952001</v>
      </c>
      <c r="I349" s="1">
        <v>19.978574013945501</v>
      </c>
      <c r="J349" s="79">
        <v>24.021267889484299</v>
      </c>
      <c r="K349" s="54">
        <v>3.1499000000000001</v>
      </c>
      <c r="L349" s="56">
        <v>23.333731091161098</v>
      </c>
      <c r="M349" s="1">
        <v>21.274840981469801</v>
      </c>
      <c r="N349" s="79">
        <v>25.591871972572701</v>
      </c>
      <c r="O349" s="53">
        <v>1</v>
      </c>
      <c r="P349" s="53">
        <v>0</v>
      </c>
      <c r="Q349" s="53">
        <v>1</v>
      </c>
      <c r="R349" s="53">
        <v>1</v>
      </c>
      <c r="S349" s="53">
        <v>1</v>
      </c>
      <c r="T349" s="53">
        <v>6.5133347240540193E-2</v>
      </c>
    </row>
    <row r="350" spans="2:65" x14ac:dyDescent="0.3">
      <c r="B350" s="76">
        <v>20</v>
      </c>
      <c r="D350" s="53" t="s">
        <v>460</v>
      </c>
      <c r="E350" s="55">
        <v>0.61209999999999998</v>
      </c>
      <c r="F350" s="54" t="s">
        <v>51</v>
      </c>
      <c r="G350" s="54">
        <v>2.7791000000000001</v>
      </c>
      <c r="H350" s="56">
        <v>16.104520355419801</v>
      </c>
      <c r="I350" s="1">
        <v>13.2396696593838</v>
      </c>
      <c r="J350" s="79">
        <v>19.589278475260802</v>
      </c>
      <c r="K350" s="54">
        <v>3.3910999999999998</v>
      </c>
      <c r="L350" s="56">
        <v>29.6986027723501</v>
      </c>
      <c r="M350" s="1">
        <v>24.350490668922198</v>
      </c>
      <c r="N350" s="79">
        <v>36.221323776260498</v>
      </c>
      <c r="O350" s="53">
        <v>0</v>
      </c>
      <c r="P350" s="53">
        <v>1</v>
      </c>
      <c r="Q350" s="53">
        <v>1</v>
      </c>
      <c r="R350" s="53">
        <v>1</v>
      </c>
      <c r="S350" s="53">
        <v>2</v>
      </c>
      <c r="T350" s="53">
        <v>0.84411594489713404</v>
      </c>
      <c r="U350" s="53">
        <v>0.84411594489713404</v>
      </c>
    </row>
    <row r="351" spans="2:65" x14ac:dyDescent="0.3">
      <c r="B351" s="76">
        <v>20</v>
      </c>
      <c r="D351" s="53" t="s">
        <v>425</v>
      </c>
      <c r="E351" s="55">
        <v>0.63260000000000005</v>
      </c>
      <c r="F351" s="54" t="s">
        <v>51</v>
      </c>
      <c r="G351" s="54">
        <v>2.7791000000000001</v>
      </c>
      <c r="H351" s="56">
        <v>16.104520355419801</v>
      </c>
      <c r="I351" s="1">
        <v>13.2396696593838</v>
      </c>
      <c r="J351" s="79">
        <v>19.589278475260802</v>
      </c>
      <c r="K351" s="54">
        <v>3.4117000000000002</v>
      </c>
      <c r="L351" s="56">
        <v>30.316738932711701</v>
      </c>
      <c r="M351" s="1">
        <v>24.798917424989899</v>
      </c>
      <c r="N351" s="79">
        <v>37.0622896057559</v>
      </c>
      <c r="O351" s="53">
        <v>1</v>
      </c>
      <c r="P351" s="53">
        <v>1</v>
      </c>
      <c r="Q351" s="53">
        <v>1</v>
      </c>
      <c r="R351" s="53">
        <v>1</v>
      </c>
      <c r="S351" s="53">
        <v>2</v>
      </c>
      <c r="T351" s="53">
        <v>0.88249871859791296</v>
      </c>
      <c r="U351" s="53">
        <v>0.88249871859791296</v>
      </c>
      <c r="BM351" s="53">
        <v>0.88249871859791296</v>
      </c>
    </row>
    <row r="352" spans="2:65" x14ac:dyDescent="0.3">
      <c r="B352" s="76">
        <v>20</v>
      </c>
      <c r="D352" s="53" t="s">
        <v>461</v>
      </c>
      <c r="E352" s="55">
        <v>0.67279999999999995</v>
      </c>
      <c r="F352" s="54" t="s">
        <v>51</v>
      </c>
      <c r="G352" s="54">
        <v>2.7183999999999999</v>
      </c>
      <c r="H352" s="56">
        <v>15.1560531498155</v>
      </c>
      <c r="I352" s="1">
        <v>12.426757367382599</v>
      </c>
      <c r="J352" s="79">
        <v>18.484785715938902</v>
      </c>
      <c r="K352" s="54">
        <v>3.3910999999999998</v>
      </c>
      <c r="L352" s="56">
        <v>29.6986027723501</v>
      </c>
      <c r="M352" s="1">
        <v>24.350490668922198</v>
      </c>
      <c r="N352" s="79">
        <v>36.221323776260498</v>
      </c>
      <c r="O352" s="53">
        <v>0</v>
      </c>
      <c r="P352" s="53">
        <v>0</v>
      </c>
      <c r="Q352" s="53">
        <v>1</v>
      </c>
      <c r="R352" s="53">
        <v>1</v>
      </c>
      <c r="S352" s="53">
        <v>1</v>
      </c>
      <c r="T352" s="53">
        <v>0.95952089101189497</v>
      </c>
    </row>
    <row r="353" spans="2:65" x14ac:dyDescent="0.3">
      <c r="B353" s="76">
        <v>20</v>
      </c>
      <c r="D353" s="53" t="s">
        <v>426</v>
      </c>
      <c r="E353" s="55">
        <v>0.69330000000000003</v>
      </c>
      <c r="F353" s="54" t="s">
        <v>51</v>
      </c>
      <c r="G353" s="54">
        <v>2.7183999999999999</v>
      </c>
      <c r="H353" s="56">
        <v>15.1560531498155</v>
      </c>
      <c r="I353" s="1">
        <v>12.426757367382599</v>
      </c>
      <c r="J353" s="79">
        <v>18.484785715938902</v>
      </c>
      <c r="K353" s="54">
        <v>3.4117000000000002</v>
      </c>
      <c r="L353" s="56">
        <v>30.316738932711701</v>
      </c>
      <c r="M353" s="1">
        <v>24.798917424989899</v>
      </c>
      <c r="N353" s="79">
        <v>37.0622896057559</v>
      </c>
      <c r="O353" s="53">
        <v>1</v>
      </c>
      <c r="P353" s="53">
        <v>0</v>
      </c>
      <c r="Q353" s="53">
        <v>1</v>
      </c>
      <c r="R353" s="53">
        <v>1</v>
      </c>
      <c r="S353" s="53">
        <v>1</v>
      </c>
      <c r="T353" s="53">
        <v>1.0003056622350801</v>
      </c>
    </row>
    <row r="354" spans="2:65" x14ac:dyDescent="0.3">
      <c r="B354" s="76">
        <v>20</v>
      </c>
      <c r="D354" s="53" t="s">
        <v>462</v>
      </c>
      <c r="E354" s="55">
        <v>0.71489999999999998</v>
      </c>
      <c r="F354" s="54" t="s">
        <v>51</v>
      </c>
      <c r="G354" s="54">
        <v>2.6762999999999999</v>
      </c>
      <c r="H354" s="56">
        <v>14.531228162633701</v>
      </c>
      <c r="I354" s="1">
        <v>11.914450605454901</v>
      </c>
      <c r="J354" s="79">
        <v>17.722730061748901</v>
      </c>
      <c r="K354" s="54">
        <v>3.3910999999999998</v>
      </c>
      <c r="L354" s="56">
        <v>29.6986027723501</v>
      </c>
      <c r="M354" s="1">
        <v>24.350490668922198</v>
      </c>
      <c r="N354" s="79">
        <v>36.221323776260498</v>
      </c>
      <c r="O354" s="53">
        <v>0</v>
      </c>
      <c r="P354" s="53">
        <v>0</v>
      </c>
      <c r="Q354" s="53">
        <v>1</v>
      </c>
      <c r="R354" s="53">
        <v>1</v>
      </c>
      <c r="S354" s="53">
        <v>1</v>
      </c>
      <c r="T354" s="53">
        <v>1.0437778858031099</v>
      </c>
    </row>
    <row r="355" spans="2:65" x14ac:dyDescent="0.3">
      <c r="B355" s="76">
        <v>20</v>
      </c>
      <c r="D355" s="53" t="s">
        <v>427</v>
      </c>
      <c r="E355" s="55">
        <v>0.73540000000000005</v>
      </c>
      <c r="F355" s="54" t="s">
        <v>51</v>
      </c>
      <c r="G355" s="54">
        <v>2.6762999999999999</v>
      </c>
      <c r="H355" s="56">
        <v>14.531228162633701</v>
      </c>
      <c r="I355" s="1">
        <v>11.914450605454901</v>
      </c>
      <c r="J355" s="79">
        <v>17.722730061748901</v>
      </c>
      <c r="K355" s="54">
        <v>3.4117000000000002</v>
      </c>
      <c r="L355" s="56">
        <v>30.316738932711701</v>
      </c>
      <c r="M355" s="1">
        <v>24.798917424989899</v>
      </c>
      <c r="N355" s="79">
        <v>37.0622896057559</v>
      </c>
      <c r="O355" s="53">
        <v>1</v>
      </c>
      <c r="P355" s="53">
        <v>0</v>
      </c>
      <c r="Q355" s="53">
        <v>1</v>
      </c>
      <c r="R355" s="53">
        <v>1</v>
      </c>
      <c r="S355" s="53">
        <v>1</v>
      </c>
      <c r="T355" s="53">
        <v>1.0863163521628401</v>
      </c>
    </row>
    <row r="356" spans="2:65" x14ac:dyDescent="0.3">
      <c r="B356" s="76">
        <v>20</v>
      </c>
      <c r="D356" s="53" t="s">
        <v>430</v>
      </c>
      <c r="E356" s="55">
        <v>0.16200000000000001</v>
      </c>
      <c r="F356" s="54">
        <v>3.0999999999999999E-3</v>
      </c>
      <c r="G356" s="54">
        <v>3.093</v>
      </c>
      <c r="H356" s="56">
        <v>22.043108205512699</v>
      </c>
      <c r="I356" s="1">
        <v>18.6435156629415</v>
      </c>
      <c r="J356" s="79">
        <v>26.062606867962099</v>
      </c>
      <c r="K356" s="54">
        <v>3.2551000000000001</v>
      </c>
      <c r="L356" s="56">
        <v>25.922206625054798</v>
      </c>
      <c r="M356" s="1">
        <v>21.924361152995399</v>
      </c>
      <c r="N356" s="79">
        <v>30.6490479527715</v>
      </c>
      <c r="O356" s="53">
        <v>0</v>
      </c>
      <c r="P356" s="53">
        <v>1</v>
      </c>
      <c r="Q356" s="53">
        <v>1</v>
      </c>
      <c r="R356" s="53">
        <v>1</v>
      </c>
      <c r="S356" s="53">
        <v>2</v>
      </c>
      <c r="T356" s="53">
        <v>0.17597783322462901</v>
      </c>
      <c r="U356" s="53">
        <v>0.17597783322462901</v>
      </c>
    </row>
    <row r="357" spans="2:65" x14ac:dyDescent="0.3">
      <c r="B357" s="76">
        <v>20</v>
      </c>
      <c r="D357" s="53" t="s">
        <v>432</v>
      </c>
      <c r="E357" s="55">
        <v>0.2271</v>
      </c>
      <c r="F357" s="54" t="s">
        <v>51</v>
      </c>
      <c r="G357" s="54">
        <v>3.028</v>
      </c>
      <c r="H357" s="56">
        <v>20.655879491093401</v>
      </c>
      <c r="I357" s="1">
        <v>17.470231930709499</v>
      </c>
      <c r="J357" s="79">
        <v>24.422420906763801</v>
      </c>
      <c r="K357" s="54">
        <v>3.2551000000000001</v>
      </c>
      <c r="L357" s="56">
        <v>25.922206625054798</v>
      </c>
      <c r="M357" s="1">
        <v>21.924361152995399</v>
      </c>
      <c r="N357" s="79">
        <v>30.6490479527715</v>
      </c>
      <c r="O357" s="53">
        <v>0</v>
      </c>
      <c r="P357" s="53">
        <v>0</v>
      </c>
      <c r="Q357" s="53">
        <v>1</v>
      </c>
      <c r="R357" s="53">
        <v>1</v>
      </c>
      <c r="S357" s="53">
        <v>1</v>
      </c>
      <c r="T357" s="53">
        <v>0.25495535720143198</v>
      </c>
    </row>
    <row r="358" spans="2:65" x14ac:dyDescent="0.3">
      <c r="B358" s="76">
        <v>20</v>
      </c>
      <c r="D358" s="53" t="s">
        <v>433</v>
      </c>
      <c r="E358" s="55">
        <v>0.1888</v>
      </c>
      <c r="F358" s="54" t="s">
        <v>51</v>
      </c>
      <c r="G358" s="54">
        <v>3.028</v>
      </c>
      <c r="H358" s="56">
        <v>20.655879491093401</v>
      </c>
      <c r="I358" s="1">
        <v>17.470231930709499</v>
      </c>
      <c r="J358" s="79">
        <v>24.422420906763801</v>
      </c>
      <c r="K358" s="54">
        <v>3.2166999999999999</v>
      </c>
      <c r="L358" s="56">
        <v>24.945663513071398</v>
      </c>
      <c r="M358" s="1">
        <v>21.0984251446041</v>
      </c>
      <c r="N358" s="79">
        <v>29.494434956276098</v>
      </c>
      <c r="O358" s="53">
        <v>1</v>
      </c>
      <c r="P358" s="53">
        <v>0</v>
      </c>
      <c r="Q358" s="53">
        <v>1</v>
      </c>
      <c r="R358" s="53">
        <v>1</v>
      </c>
      <c r="S358" s="53">
        <v>1</v>
      </c>
      <c r="T358" s="53">
        <v>0.20767859455356399</v>
      </c>
    </row>
    <row r="359" spans="2:65" x14ac:dyDescent="0.3">
      <c r="B359" s="76">
        <v>20</v>
      </c>
      <c r="D359" s="53" t="s">
        <v>434</v>
      </c>
      <c r="E359" s="55">
        <v>0.26919999999999999</v>
      </c>
      <c r="F359" s="54" t="s">
        <v>51</v>
      </c>
      <c r="G359" s="54">
        <v>2.9859</v>
      </c>
      <c r="H359" s="56">
        <v>19.804318104321101</v>
      </c>
      <c r="I359" s="1">
        <v>16.750002373959699</v>
      </c>
      <c r="J359" s="79">
        <v>23.4155797008655</v>
      </c>
      <c r="K359" s="54">
        <v>3.2551000000000001</v>
      </c>
      <c r="L359" s="56">
        <v>25.922206625054798</v>
      </c>
      <c r="M359" s="1">
        <v>21.924361152995399</v>
      </c>
      <c r="N359" s="79">
        <v>30.6490479527715</v>
      </c>
      <c r="O359" s="53">
        <v>0</v>
      </c>
      <c r="P359" s="53">
        <v>0</v>
      </c>
      <c r="Q359" s="53">
        <v>1</v>
      </c>
      <c r="R359" s="53">
        <v>1</v>
      </c>
      <c r="S359" s="53">
        <v>1</v>
      </c>
      <c r="T359" s="53">
        <v>0.30891689824952401</v>
      </c>
    </row>
    <row r="360" spans="2:65" x14ac:dyDescent="0.3">
      <c r="B360" s="76">
        <v>20</v>
      </c>
      <c r="D360" s="53" t="s">
        <v>435</v>
      </c>
      <c r="E360" s="55">
        <v>0.23089999999999999</v>
      </c>
      <c r="F360" s="54" t="s">
        <v>51</v>
      </c>
      <c r="G360" s="54">
        <v>2.9859</v>
      </c>
      <c r="H360" s="56">
        <v>19.804318104321101</v>
      </c>
      <c r="I360" s="1">
        <v>16.750002373959699</v>
      </c>
      <c r="J360" s="79">
        <v>23.4155797008655</v>
      </c>
      <c r="K360" s="54">
        <v>3.2166999999999999</v>
      </c>
      <c r="L360" s="56">
        <v>24.945663513071398</v>
      </c>
      <c r="M360" s="1">
        <v>21.0984251446041</v>
      </c>
      <c r="N360" s="79">
        <v>29.494434956276098</v>
      </c>
      <c r="O360" s="53">
        <v>1</v>
      </c>
      <c r="P360" s="53">
        <v>0</v>
      </c>
      <c r="Q360" s="53">
        <v>1</v>
      </c>
      <c r="R360" s="53">
        <v>1</v>
      </c>
      <c r="S360" s="53">
        <v>1</v>
      </c>
      <c r="T360" s="53">
        <v>0.25960729279684602</v>
      </c>
    </row>
    <row r="361" spans="2:65" x14ac:dyDescent="0.3">
      <c r="B361" s="76">
        <v>20</v>
      </c>
      <c r="D361" s="53" t="s">
        <v>436</v>
      </c>
      <c r="E361" s="55">
        <v>-8.9889999999999998E-2</v>
      </c>
      <c r="F361" s="54">
        <v>2.0000000000000001E-4</v>
      </c>
      <c r="G361" s="54">
        <v>3.4535</v>
      </c>
      <c r="H361" s="56">
        <v>31.610836847025102</v>
      </c>
      <c r="I361" s="1">
        <v>29.301772234120801</v>
      </c>
      <c r="J361" s="79">
        <v>34.101862446588001</v>
      </c>
      <c r="K361" s="54">
        <v>3.3635999999999999</v>
      </c>
      <c r="L361" s="56">
        <v>28.893018744431199</v>
      </c>
      <c r="M361" s="1">
        <v>26.790881846034399</v>
      </c>
      <c r="N361" s="79">
        <v>31.160099057718099</v>
      </c>
      <c r="O361" s="53">
        <v>0</v>
      </c>
      <c r="P361" s="53">
        <v>1</v>
      </c>
      <c r="Q361" s="53">
        <v>1</v>
      </c>
      <c r="R361" s="53">
        <v>1</v>
      </c>
      <c r="S361" s="53">
        <v>2</v>
      </c>
      <c r="T361" s="53">
        <v>-8.5977417040436502E-2</v>
      </c>
      <c r="V361" s="53">
        <v>-8.5977417040436502E-2</v>
      </c>
    </row>
    <row r="362" spans="2:65" x14ac:dyDescent="0.3">
      <c r="B362" s="76">
        <v>20</v>
      </c>
      <c r="D362" s="53" t="s">
        <v>377</v>
      </c>
      <c r="E362" s="55">
        <v>7.4819999999999998E-2</v>
      </c>
      <c r="F362" s="54">
        <v>7.3000000000000001E-3</v>
      </c>
      <c r="G362" s="54">
        <v>3.4535</v>
      </c>
      <c r="H362" s="56">
        <v>31.610836847025102</v>
      </c>
      <c r="I362" s="1">
        <v>29.301772234120801</v>
      </c>
      <c r="J362" s="79">
        <v>34.101862446588001</v>
      </c>
      <c r="K362" s="54">
        <v>3.5283000000000002</v>
      </c>
      <c r="L362" s="56">
        <v>34.066006151012502</v>
      </c>
      <c r="M362" s="1">
        <v>31.6005081133505</v>
      </c>
      <c r="N362" s="79">
        <v>36.723864404906202</v>
      </c>
      <c r="O362" s="53">
        <v>1</v>
      </c>
      <c r="P362" s="53">
        <v>1</v>
      </c>
      <c r="Q362" s="53">
        <v>1</v>
      </c>
      <c r="R362" s="53">
        <v>1</v>
      </c>
      <c r="S362" s="53">
        <v>2</v>
      </c>
      <c r="T362" s="53">
        <v>7.7668595610700802E-2</v>
      </c>
      <c r="U362" s="53">
        <v>7.7668595610700802E-2</v>
      </c>
      <c r="BM362" s="53">
        <v>7.7668595610700802E-2</v>
      </c>
    </row>
    <row r="363" spans="2:65" x14ac:dyDescent="0.3">
      <c r="B363" s="76">
        <v>20</v>
      </c>
      <c r="D363" s="53" t="s">
        <v>438</v>
      </c>
      <c r="E363" s="55">
        <v>8.5419999999999996E-2</v>
      </c>
      <c r="F363" s="54">
        <v>2.9999999999999997E-4</v>
      </c>
      <c r="G363" s="54">
        <v>3.4022999999999999</v>
      </c>
      <c r="H363" s="56">
        <v>30.033096793347799</v>
      </c>
      <c r="I363" s="1">
        <v>27.843100561263501</v>
      </c>
      <c r="J363" s="79">
        <v>32.395346955485202</v>
      </c>
      <c r="K363" s="54">
        <v>3.4876999999999998</v>
      </c>
      <c r="L363" s="56">
        <v>32.710626678893</v>
      </c>
      <c r="M363" s="1">
        <v>30.352145289524199</v>
      </c>
      <c r="N363" s="79">
        <v>35.252371373406802</v>
      </c>
      <c r="O363" s="53">
        <v>0</v>
      </c>
      <c r="P363" s="53">
        <v>0</v>
      </c>
      <c r="Q363" s="53">
        <v>1</v>
      </c>
      <c r="R363" s="53">
        <v>1</v>
      </c>
      <c r="S363" s="53">
        <v>1</v>
      </c>
      <c r="T363" s="53">
        <v>8.9152640634057395E-2</v>
      </c>
    </row>
    <row r="364" spans="2:65" x14ac:dyDescent="0.3">
      <c r="B364" s="76">
        <v>20</v>
      </c>
      <c r="D364" s="53" t="s">
        <v>379</v>
      </c>
      <c r="E364" s="55">
        <v>0.12609999999999999</v>
      </c>
      <c r="F364" s="54" t="s">
        <v>51</v>
      </c>
      <c r="G364" s="54">
        <v>3.4022999999999999</v>
      </c>
      <c r="H364" s="56">
        <v>30.033096793347799</v>
      </c>
      <c r="I364" s="1">
        <v>27.843100561263501</v>
      </c>
      <c r="J364" s="79">
        <v>32.395346955485202</v>
      </c>
      <c r="K364" s="54">
        <v>3.5283000000000002</v>
      </c>
      <c r="L364" s="56">
        <v>34.066006151012502</v>
      </c>
      <c r="M364" s="1">
        <v>31.6005081133505</v>
      </c>
      <c r="N364" s="79">
        <v>36.723864404906202</v>
      </c>
      <c r="O364" s="53">
        <v>1</v>
      </c>
      <c r="P364" s="53">
        <v>0</v>
      </c>
      <c r="Q364" s="53">
        <v>1</v>
      </c>
      <c r="R364" s="53">
        <v>1</v>
      </c>
      <c r="S364" s="53">
        <v>1</v>
      </c>
      <c r="T364" s="53">
        <v>0.134282168283025</v>
      </c>
    </row>
    <row r="365" spans="2:65" x14ac:dyDescent="0.3">
      <c r="B365" s="76">
        <v>20</v>
      </c>
      <c r="D365" s="53" t="s">
        <v>380</v>
      </c>
      <c r="E365" s="55">
        <v>0.1241</v>
      </c>
      <c r="F365" s="54" t="s">
        <v>51</v>
      </c>
      <c r="G365" s="54">
        <v>3.3635999999999999</v>
      </c>
      <c r="H365" s="56">
        <v>28.893018744431199</v>
      </c>
      <c r="I365" s="1">
        <v>26.790881846034399</v>
      </c>
      <c r="J365" s="79">
        <v>31.160099057718099</v>
      </c>
      <c r="K365" s="54">
        <v>3.4876999999999998</v>
      </c>
      <c r="L365" s="56">
        <v>32.710626678893</v>
      </c>
      <c r="M365" s="1">
        <v>30.352145289524199</v>
      </c>
      <c r="N365" s="79">
        <v>35.252371373406802</v>
      </c>
      <c r="O365" s="53">
        <v>0</v>
      </c>
      <c r="P365" s="53">
        <v>0</v>
      </c>
      <c r="Q365" s="53">
        <v>1</v>
      </c>
      <c r="R365" s="53">
        <v>1</v>
      </c>
      <c r="S365" s="53">
        <v>1</v>
      </c>
      <c r="T365" s="53">
        <v>0.13212907824654299</v>
      </c>
    </row>
    <row r="366" spans="2:65" x14ac:dyDescent="0.3">
      <c r="B366" s="76">
        <v>20</v>
      </c>
      <c r="D366" s="53" t="s">
        <v>381</v>
      </c>
      <c r="E366" s="55">
        <v>0.16470000000000001</v>
      </c>
      <c r="F366" s="54" t="s">
        <v>51</v>
      </c>
      <c r="G366" s="54">
        <v>3.3635999999999999</v>
      </c>
      <c r="H366" s="56">
        <v>28.893018744431199</v>
      </c>
      <c r="I366" s="1">
        <v>26.790881846034399</v>
      </c>
      <c r="J366" s="79">
        <v>31.160099057718099</v>
      </c>
      <c r="K366" s="54">
        <v>3.5283000000000002</v>
      </c>
      <c r="L366" s="56">
        <v>34.066006151012502</v>
      </c>
      <c r="M366" s="1">
        <v>31.6005081133505</v>
      </c>
      <c r="N366" s="79">
        <v>36.723864404906202</v>
      </c>
      <c r="O366" s="53">
        <v>1</v>
      </c>
      <c r="P366" s="53">
        <v>0</v>
      </c>
      <c r="Q366" s="53">
        <v>1</v>
      </c>
      <c r="R366" s="53">
        <v>1</v>
      </c>
      <c r="S366" s="53">
        <v>1</v>
      </c>
      <c r="T366" s="53">
        <v>0.179039353843161</v>
      </c>
    </row>
    <row r="367" spans="2:65" x14ac:dyDescent="0.3">
      <c r="B367" s="76">
        <v>20</v>
      </c>
      <c r="D367" s="53" t="s">
        <v>439</v>
      </c>
      <c r="E367" s="55">
        <v>4.7629999999999999E-2</v>
      </c>
      <c r="F367" s="54">
        <v>8.9999999999999993E-3</v>
      </c>
      <c r="G367" s="54">
        <v>3.0379999999999998</v>
      </c>
      <c r="H367" s="56">
        <v>20.863474531249299</v>
      </c>
      <c r="I367" s="1">
        <v>19.580520108443501</v>
      </c>
      <c r="J367" s="79">
        <v>22.230490666506199</v>
      </c>
      <c r="K367" s="54">
        <v>3.0855999999999999</v>
      </c>
      <c r="L367" s="56">
        <v>21.880591259111899</v>
      </c>
      <c r="M367" s="1">
        <v>20.5568372808155</v>
      </c>
      <c r="N367" s="79">
        <v>23.289588145697898</v>
      </c>
      <c r="O367" s="53">
        <v>0</v>
      </c>
      <c r="P367" s="53">
        <v>1</v>
      </c>
      <c r="Q367" s="53">
        <v>1</v>
      </c>
      <c r="R367" s="53">
        <v>1</v>
      </c>
      <c r="S367" s="53">
        <v>2</v>
      </c>
      <c r="T367" s="53">
        <v>4.8751070984803302E-2</v>
      </c>
      <c r="U367" s="53">
        <v>4.8751070984803302E-2</v>
      </c>
    </row>
    <row r="368" spans="2:65" x14ac:dyDescent="0.3">
      <c r="B368" s="76">
        <v>20</v>
      </c>
      <c r="D368" s="53" t="s">
        <v>384</v>
      </c>
      <c r="E368" s="55">
        <v>8.115E-2</v>
      </c>
      <c r="F368" s="54" t="s">
        <v>51</v>
      </c>
      <c r="G368" s="54">
        <v>3.0379999999999998</v>
      </c>
      <c r="H368" s="56">
        <v>20.863474531249299</v>
      </c>
      <c r="I368" s="1">
        <v>19.580520108443501</v>
      </c>
      <c r="J368" s="79">
        <v>22.230490666506199</v>
      </c>
      <c r="K368" s="54">
        <v>3.1192000000000002</v>
      </c>
      <c r="L368" s="56">
        <v>22.6282697843702</v>
      </c>
      <c r="M368" s="1">
        <v>21.260948793023399</v>
      </c>
      <c r="N368" s="79">
        <v>24.0835250777832</v>
      </c>
      <c r="O368" s="53">
        <v>1</v>
      </c>
      <c r="P368" s="53">
        <v>1</v>
      </c>
      <c r="Q368" s="53">
        <v>1</v>
      </c>
      <c r="R368" s="53">
        <v>1</v>
      </c>
      <c r="S368" s="53">
        <v>2</v>
      </c>
      <c r="T368" s="53">
        <v>8.45877924349379E-2</v>
      </c>
      <c r="U368" s="53">
        <v>8.45877924349379E-2</v>
      </c>
      <c r="BM368" s="53">
        <v>8.45877924349379E-2</v>
      </c>
    </row>
    <row r="369" spans="2:65" x14ac:dyDescent="0.3">
      <c r="B369" s="76">
        <v>20</v>
      </c>
      <c r="D369" s="53" t="s">
        <v>386</v>
      </c>
      <c r="E369" s="55">
        <v>5.4010000000000002E-2</v>
      </c>
      <c r="F369" s="54" t="s">
        <v>51</v>
      </c>
      <c r="G369" s="54">
        <v>3.0651000000000002</v>
      </c>
      <c r="H369" s="56">
        <v>21.436605540556201</v>
      </c>
      <c r="I369" s="1">
        <v>20.1345813110539</v>
      </c>
      <c r="J369" s="79">
        <v>22.822826559056701</v>
      </c>
      <c r="K369" s="54">
        <v>3.1192000000000002</v>
      </c>
      <c r="L369" s="56">
        <v>22.6282697843702</v>
      </c>
      <c r="M369" s="1">
        <v>21.260948793023399</v>
      </c>
      <c r="N369" s="79">
        <v>24.0835250777832</v>
      </c>
      <c r="O369" s="53">
        <v>1</v>
      </c>
      <c r="P369" s="53">
        <v>0</v>
      </c>
      <c r="Q369" s="53">
        <v>1</v>
      </c>
      <c r="R369" s="53">
        <v>1</v>
      </c>
      <c r="S369" s="53">
        <v>1</v>
      </c>
      <c r="T369" s="53">
        <v>5.5590155892894497E-2</v>
      </c>
    </row>
    <row r="370" spans="2:65" x14ac:dyDescent="0.3">
      <c r="B370" s="76">
        <v>20</v>
      </c>
      <c r="D370" s="53" t="s">
        <v>387</v>
      </c>
      <c r="E370" s="55">
        <v>5.6860000000000001E-2</v>
      </c>
      <c r="F370" s="54" t="s">
        <v>51</v>
      </c>
      <c r="G370" s="54">
        <v>3.0287999999999999</v>
      </c>
      <c r="H370" s="56">
        <v>20.672410806330699</v>
      </c>
      <c r="I370" s="1">
        <v>19.4187054503467</v>
      </c>
      <c r="J370" s="79">
        <v>22.007057557900499</v>
      </c>
      <c r="K370" s="54">
        <v>3.0855999999999999</v>
      </c>
      <c r="L370" s="56">
        <v>21.880591259111899</v>
      </c>
      <c r="M370" s="1">
        <v>20.5568372808155</v>
      </c>
      <c r="N370" s="79">
        <v>23.289588145697898</v>
      </c>
      <c r="O370" s="53">
        <v>0</v>
      </c>
      <c r="P370" s="53">
        <v>0</v>
      </c>
      <c r="Q370" s="53">
        <v>1</v>
      </c>
      <c r="R370" s="53">
        <v>1</v>
      </c>
      <c r="S370" s="53">
        <v>1</v>
      </c>
      <c r="T370" s="53">
        <v>5.8444100405125897E-2</v>
      </c>
    </row>
    <row r="371" spans="2:65" x14ac:dyDescent="0.3">
      <c r="B371" s="76">
        <v>20</v>
      </c>
      <c r="D371" s="53" t="s">
        <v>388</v>
      </c>
      <c r="E371" s="55">
        <v>9.0380000000000002E-2</v>
      </c>
      <c r="F371" s="54" t="s">
        <v>51</v>
      </c>
      <c r="G371" s="54">
        <v>3.0287999999999999</v>
      </c>
      <c r="H371" s="56">
        <v>20.672410806330699</v>
      </c>
      <c r="I371" s="1">
        <v>19.4187054503467</v>
      </c>
      <c r="J371" s="79">
        <v>22.007057557900499</v>
      </c>
      <c r="K371" s="54">
        <v>3.1192000000000002</v>
      </c>
      <c r="L371" s="56">
        <v>22.6282697843702</v>
      </c>
      <c r="M371" s="1">
        <v>21.260948793023399</v>
      </c>
      <c r="N371" s="79">
        <v>24.0835250777832</v>
      </c>
      <c r="O371" s="53">
        <v>1</v>
      </c>
      <c r="P371" s="53">
        <v>0</v>
      </c>
      <c r="Q371" s="53">
        <v>1</v>
      </c>
      <c r="R371" s="53">
        <v>1</v>
      </c>
      <c r="S371" s="53">
        <v>1</v>
      </c>
      <c r="T371" s="53">
        <v>9.4612040964307795E-2</v>
      </c>
    </row>
    <row r="373" spans="2:65" x14ac:dyDescent="0.3">
      <c r="B373" s="76">
        <v>24</v>
      </c>
      <c r="D373" s="53" t="s">
        <v>494</v>
      </c>
      <c r="E373" s="55" t="s">
        <v>75</v>
      </c>
      <c r="F373" s="54" t="s">
        <v>41</v>
      </c>
      <c r="G373" s="54" t="s">
        <v>42</v>
      </c>
      <c r="H373" s="56" t="s">
        <v>43</v>
      </c>
      <c r="I373" s="1" t="s">
        <v>44</v>
      </c>
      <c r="J373" s="79" t="s">
        <v>45</v>
      </c>
      <c r="K373" s="54" t="s">
        <v>46</v>
      </c>
      <c r="L373" s="56" t="s">
        <v>47</v>
      </c>
      <c r="M373" s="1" t="s">
        <v>48</v>
      </c>
      <c r="N373" s="79" t="s">
        <v>49</v>
      </c>
      <c r="O373" s="53" t="s">
        <v>81</v>
      </c>
      <c r="P373" s="53" t="s">
        <v>82</v>
      </c>
      <c r="Q373" s="53" t="s">
        <v>83</v>
      </c>
      <c r="R373" s="53" t="s">
        <v>84</v>
      </c>
      <c r="S373" s="53" t="s">
        <v>85</v>
      </c>
      <c r="T373" s="53" t="s">
        <v>86</v>
      </c>
      <c r="U373" s="53" t="s">
        <v>87</v>
      </c>
      <c r="V373" s="53" t="s">
        <v>88</v>
      </c>
      <c r="W373" s="53" t="s">
        <v>89</v>
      </c>
      <c r="X373" s="53" t="s">
        <v>119</v>
      </c>
      <c r="Y373" s="53" t="s">
        <v>120</v>
      </c>
      <c r="Z373" s="53" t="s">
        <v>90</v>
      </c>
      <c r="AA373" s="53" t="s">
        <v>91</v>
      </c>
      <c r="AB373" s="53" t="s">
        <v>121</v>
      </c>
      <c r="AC373" s="53" t="s">
        <v>122</v>
      </c>
      <c r="AD373" s="53" t="s">
        <v>123</v>
      </c>
      <c r="AE373" s="53" t="s">
        <v>92</v>
      </c>
      <c r="AF373" s="53" t="s">
        <v>93</v>
      </c>
      <c r="AG373" s="53" t="s">
        <v>124</v>
      </c>
      <c r="AH373" s="53" t="s">
        <v>125</v>
      </c>
      <c r="AI373" s="53" t="s">
        <v>126</v>
      </c>
      <c r="AJ373" s="53" t="s">
        <v>127</v>
      </c>
      <c r="AK373" s="53" t="s">
        <v>128</v>
      </c>
      <c r="AL373" s="53" t="s">
        <v>129</v>
      </c>
      <c r="AM373" s="53" t="s">
        <v>130</v>
      </c>
      <c r="AN373" s="53" t="s">
        <v>147</v>
      </c>
      <c r="AO373" s="53" t="s">
        <v>94</v>
      </c>
      <c r="AP373" s="53" t="s">
        <v>131</v>
      </c>
      <c r="AQ373" s="53" t="s">
        <v>132</v>
      </c>
      <c r="AR373" s="53" t="s">
        <v>95</v>
      </c>
      <c r="AS373" s="53" t="s">
        <v>133</v>
      </c>
      <c r="AT373" s="53" t="s">
        <v>134</v>
      </c>
      <c r="AU373" s="53" t="s">
        <v>96</v>
      </c>
      <c r="AV373" s="53" t="s">
        <v>97</v>
      </c>
      <c r="AW373" s="53" t="s">
        <v>135</v>
      </c>
      <c r="AX373" s="53" t="s">
        <v>136</v>
      </c>
      <c r="AY373" s="53" t="s">
        <v>137</v>
      </c>
      <c r="AZ373" s="53" t="s">
        <v>98</v>
      </c>
      <c r="BA373" s="53" t="s">
        <v>99</v>
      </c>
      <c r="BB373" s="53" t="s">
        <v>138</v>
      </c>
      <c r="BC373" s="53" t="s">
        <v>139</v>
      </c>
      <c r="BD373" s="53" t="s">
        <v>140</v>
      </c>
      <c r="BE373" s="53" t="s">
        <v>141</v>
      </c>
      <c r="BF373" s="53" t="s">
        <v>142</v>
      </c>
      <c r="BG373" s="53" t="s">
        <v>143</v>
      </c>
      <c r="BH373" s="53" t="s">
        <v>144</v>
      </c>
      <c r="BI373" s="53" t="s">
        <v>251</v>
      </c>
      <c r="BJ373" s="53" t="s">
        <v>100</v>
      </c>
      <c r="BK373" s="53" t="s">
        <v>145</v>
      </c>
      <c r="BL373" s="53" t="s">
        <v>146</v>
      </c>
      <c r="BM373" s="53" t="s">
        <v>101</v>
      </c>
    </row>
    <row r="374" spans="2:65" x14ac:dyDescent="0.3">
      <c r="B374" s="76">
        <v>24</v>
      </c>
      <c r="C374" s="23" t="s">
        <v>272</v>
      </c>
      <c r="D374" s="53" t="s">
        <v>352</v>
      </c>
      <c r="E374" s="55">
        <v>-0.4279</v>
      </c>
      <c r="F374" s="54">
        <v>1.6999999999999999E-3</v>
      </c>
      <c r="G374" s="54">
        <v>4.5445000000000002</v>
      </c>
      <c r="H374" s="56">
        <v>94.113358763894098</v>
      </c>
      <c r="I374" s="1">
        <v>78.266744989268105</v>
      </c>
      <c r="J374" s="79">
        <v>113.16842547925</v>
      </c>
      <c r="K374" s="54">
        <v>4.1166</v>
      </c>
      <c r="L374" s="56">
        <v>61.350296250238202</v>
      </c>
      <c r="M374" s="1">
        <v>57.089990296061401</v>
      </c>
      <c r="N374" s="79">
        <v>65.928524956355801</v>
      </c>
      <c r="O374" s="53">
        <v>0</v>
      </c>
      <c r="P374" s="53">
        <v>0</v>
      </c>
      <c r="Q374" s="53">
        <v>1</v>
      </c>
      <c r="R374" s="53">
        <v>0</v>
      </c>
      <c r="S374" s="53">
        <v>1</v>
      </c>
      <c r="T374" s="53">
        <v>-0.34812340080062298</v>
      </c>
      <c r="AA374" s="53">
        <v>-0.34812340080062298</v>
      </c>
    </row>
    <row r="375" spans="2:65" x14ac:dyDescent="0.3">
      <c r="B375" s="76">
        <v>24</v>
      </c>
      <c r="D375" s="53" t="s">
        <v>397</v>
      </c>
      <c r="E375" s="55">
        <v>-0.56410000000000005</v>
      </c>
      <c r="F375" s="54">
        <v>3.1899999999999998E-2</v>
      </c>
      <c r="G375" s="54">
        <v>4.5445000000000002</v>
      </c>
      <c r="H375" s="56">
        <v>94.113358763894098</v>
      </c>
      <c r="I375" s="1">
        <v>78.266744989268105</v>
      </c>
      <c r="J375" s="79">
        <v>113.16842547925</v>
      </c>
      <c r="K375" s="54">
        <v>3.9803000000000002</v>
      </c>
      <c r="L375" s="56">
        <v>53.533091746266798</v>
      </c>
      <c r="M375" s="1">
        <v>41.127623485033702</v>
      </c>
      <c r="N375" s="79">
        <v>69.680464589865693</v>
      </c>
      <c r="O375" s="53">
        <v>0</v>
      </c>
      <c r="P375" s="53">
        <v>0</v>
      </c>
      <c r="Q375" s="53">
        <v>1</v>
      </c>
      <c r="R375" s="53">
        <v>0</v>
      </c>
      <c r="S375" s="53">
        <v>1</v>
      </c>
      <c r="T375" s="53">
        <v>-0.431184983201297</v>
      </c>
      <c r="AB375" s="53">
        <v>-0.431184983201297</v>
      </c>
    </row>
    <row r="376" spans="2:65" x14ac:dyDescent="0.3">
      <c r="B376" s="76">
        <v>24</v>
      </c>
      <c r="D376" s="53" t="s">
        <v>353</v>
      </c>
      <c r="E376" s="55">
        <v>-0.39429999999999998</v>
      </c>
      <c r="F376" s="54">
        <v>6.7999999999999996E-3</v>
      </c>
      <c r="G376" s="54">
        <v>4.5273000000000003</v>
      </c>
      <c r="H376" s="56">
        <v>92.508450768055994</v>
      </c>
      <c r="I376" s="1">
        <v>76.947148263921306</v>
      </c>
      <c r="J376" s="79">
        <v>111.216772246755</v>
      </c>
      <c r="K376" s="54">
        <v>4.1329000000000002</v>
      </c>
      <c r="L376" s="56">
        <v>62.358500622363799</v>
      </c>
      <c r="M376" s="1">
        <v>58.046383124928099</v>
      </c>
      <c r="N376" s="79">
        <v>66.990954311490697</v>
      </c>
      <c r="O376" s="53">
        <v>0</v>
      </c>
      <c r="P376" s="53">
        <v>0</v>
      </c>
      <c r="Q376" s="53">
        <v>1</v>
      </c>
      <c r="R376" s="53">
        <v>0</v>
      </c>
      <c r="S376" s="53">
        <v>1</v>
      </c>
      <c r="T376" s="53">
        <v>-0.32591563144092001</v>
      </c>
      <c r="AA376" s="53">
        <v>-0.32591563144092001</v>
      </c>
    </row>
    <row r="377" spans="2:65" x14ac:dyDescent="0.3">
      <c r="B377" s="76">
        <v>24</v>
      </c>
      <c r="D377" s="53" t="s">
        <v>354</v>
      </c>
      <c r="E377" s="55">
        <v>-0.4178</v>
      </c>
      <c r="F377" s="54">
        <v>2.5999999999999999E-3</v>
      </c>
      <c r="G377" s="54">
        <v>4.5110000000000001</v>
      </c>
      <c r="H377" s="56">
        <v>91.012785805106802</v>
      </c>
      <c r="I377" s="1">
        <v>75.685273207106505</v>
      </c>
      <c r="J377" s="79">
        <v>109.444371791321</v>
      </c>
      <c r="K377" s="54">
        <v>4.0932000000000004</v>
      </c>
      <c r="L377" s="56">
        <v>59.931365552364703</v>
      </c>
      <c r="M377" s="1">
        <v>55.785992086743299</v>
      </c>
      <c r="N377" s="79">
        <v>64.384775507554195</v>
      </c>
      <c r="O377" s="53">
        <v>0</v>
      </c>
      <c r="P377" s="53">
        <v>0</v>
      </c>
      <c r="Q377" s="53">
        <v>1</v>
      </c>
      <c r="R377" s="53">
        <v>0</v>
      </c>
      <c r="S377" s="53">
        <v>1</v>
      </c>
      <c r="T377" s="53">
        <v>-0.341506085961365</v>
      </c>
      <c r="AA377" s="53">
        <v>-0.341506085961365</v>
      </c>
    </row>
    <row r="378" spans="2:65" x14ac:dyDescent="0.3">
      <c r="B378" s="76">
        <v>24</v>
      </c>
      <c r="D378" s="53" t="s">
        <v>355</v>
      </c>
      <c r="E378" s="55">
        <v>-0.3931</v>
      </c>
      <c r="F378" s="54">
        <v>7.3000000000000001E-3</v>
      </c>
      <c r="G378" s="54">
        <v>4.5343</v>
      </c>
      <c r="H378" s="56">
        <v>93.158281678143695</v>
      </c>
      <c r="I378" s="1">
        <v>77.469444957032294</v>
      </c>
      <c r="J378" s="79">
        <v>112.024365864991</v>
      </c>
      <c r="K378" s="54">
        <v>4.1413000000000002</v>
      </c>
      <c r="L378" s="56">
        <v>62.884518208473601</v>
      </c>
      <c r="M378" s="1">
        <v>58.534879070816601</v>
      </c>
      <c r="N378" s="79">
        <v>67.557372511655103</v>
      </c>
      <c r="O378" s="53">
        <v>0</v>
      </c>
      <c r="P378" s="53">
        <v>0</v>
      </c>
      <c r="Q378" s="53">
        <v>1</v>
      </c>
      <c r="R378" s="53">
        <v>0</v>
      </c>
      <c r="S378" s="53">
        <v>1</v>
      </c>
      <c r="T378" s="53">
        <v>-0.32497125241386698</v>
      </c>
      <c r="AA378" s="53">
        <v>-0.32497125241386698</v>
      </c>
    </row>
    <row r="379" spans="2:65" x14ac:dyDescent="0.3">
      <c r="B379" s="76">
        <v>24</v>
      </c>
      <c r="D379" s="53" t="s">
        <v>356</v>
      </c>
      <c r="E379" s="55">
        <v>-0.5696</v>
      </c>
      <c r="F379" s="54" t="s">
        <v>51</v>
      </c>
      <c r="G379" s="54">
        <v>4.7236000000000002</v>
      </c>
      <c r="H379" s="56">
        <v>112.572786100697</v>
      </c>
      <c r="I379" s="1">
        <v>93.614342164640306</v>
      </c>
      <c r="J379" s="79">
        <v>135.370626737789</v>
      </c>
      <c r="K379" s="54">
        <v>4.1539999999999999</v>
      </c>
      <c r="L379" s="56">
        <v>63.688244448624701</v>
      </c>
      <c r="M379" s="1">
        <v>59.284174586024697</v>
      </c>
      <c r="N379" s="79">
        <v>68.419481409191405</v>
      </c>
      <c r="O379" s="53">
        <v>1</v>
      </c>
      <c r="P379" s="53">
        <v>0</v>
      </c>
      <c r="Q379" s="53">
        <v>1</v>
      </c>
      <c r="R379" s="53">
        <v>0</v>
      </c>
      <c r="S379" s="53">
        <v>1</v>
      </c>
      <c r="T379" s="53">
        <v>-0.43424830587691499</v>
      </c>
      <c r="AA379" s="53">
        <v>-0.43424830587691499</v>
      </c>
    </row>
    <row r="380" spans="2:65" x14ac:dyDescent="0.3">
      <c r="B380" s="76">
        <v>24</v>
      </c>
      <c r="D380" s="53" t="s">
        <v>413</v>
      </c>
      <c r="E380" s="55">
        <v>-0.61529999999999996</v>
      </c>
      <c r="F380" s="54">
        <v>8.8000000000000005E-3</v>
      </c>
      <c r="G380" s="54">
        <v>4.7236000000000002</v>
      </c>
      <c r="H380" s="56">
        <v>112.572786100697</v>
      </c>
      <c r="I380" s="1">
        <v>93.614342164640306</v>
      </c>
      <c r="J380" s="79">
        <v>135.370626737789</v>
      </c>
      <c r="K380" s="54">
        <v>4.1082999999999998</v>
      </c>
      <c r="L380" s="56">
        <v>60.843196167876698</v>
      </c>
      <c r="M380" s="1">
        <v>46.798726920491298</v>
      </c>
      <c r="N380" s="79">
        <v>79.102462043723193</v>
      </c>
      <c r="O380" s="53">
        <v>1</v>
      </c>
      <c r="P380" s="53">
        <v>0</v>
      </c>
      <c r="Q380" s="53">
        <v>1</v>
      </c>
      <c r="R380" s="53">
        <v>0</v>
      </c>
      <c r="S380" s="53">
        <v>1</v>
      </c>
      <c r="T380" s="53">
        <v>-0.45952127263286902</v>
      </c>
      <c r="AB380" s="53">
        <v>-0.45952127263286902</v>
      </c>
    </row>
    <row r="381" spans="2:65" x14ac:dyDescent="0.3">
      <c r="B381" s="76">
        <v>24</v>
      </c>
      <c r="D381" s="53" t="s">
        <v>368</v>
      </c>
      <c r="E381" s="55">
        <v>0.17910000000000001</v>
      </c>
      <c r="F381" s="54" t="s">
        <v>51</v>
      </c>
      <c r="G381" s="54">
        <v>4.5445000000000002</v>
      </c>
      <c r="H381" s="56">
        <v>94.113358763894098</v>
      </c>
      <c r="I381" s="1">
        <v>78.266744989268105</v>
      </c>
      <c r="J381" s="79">
        <v>113.16842547925</v>
      </c>
      <c r="K381" s="54">
        <v>4.7236000000000002</v>
      </c>
      <c r="L381" s="56">
        <v>112.572786100697</v>
      </c>
      <c r="M381" s="1">
        <v>93.614342164640306</v>
      </c>
      <c r="N381" s="79">
        <v>135.370626737789</v>
      </c>
      <c r="O381" s="53">
        <v>1</v>
      </c>
      <c r="P381" s="53">
        <v>1</v>
      </c>
      <c r="Q381" s="53">
        <v>1</v>
      </c>
      <c r="R381" s="53">
        <v>1</v>
      </c>
      <c r="S381" s="53">
        <v>2</v>
      </c>
      <c r="T381" s="53">
        <v>0.19614035222260301</v>
      </c>
      <c r="U381" s="53">
        <v>0.19614035222260301</v>
      </c>
      <c r="BM381" s="53">
        <v>0.19614035222260301</v>
      </c>
    </row>
    <row r="382" spans="2:65" x14ac:dyDescent="0.3">
      <c r="B382" s="76">
        <v>24</v>
      </c>
      <c r="D382" s="53" t="s">
        <v>369</v>
      </c>
      <c r="E382" s="55">
        <v>0.1963</v>
      </c>
      <c r="F382" s="54" t="s">
        <v>51</v>
      </c>
      <c r="G382" s="54">
        <v>4.5273000000000003</v>
      </c>
      <c r="H382" s="56">
        <v>92.508450768055994</v>
      </c>
      <c r="I382" s="1">
        <v>76.947148263921306</v>
      </c>
      <c r="J382" s="79">
        <v>111.216772246755</v>
      </c>
      <c r="K382" s="54">
        <v>4.7236000000000002</v>
      </c>
      <c r="L382" s="56">
        <v>112.572786100697</v>
      </c>
      <c r="M382" s="1">
        <v>93.614342164640306</v>
      </c>
      <c r="N382" s="79">
        <v>135.370626737789</v>
      </c>
      <c r="O382" s="53">
        <v>1</v>
      </c>
      <c r="P382" s="53">
        <v>0</v>
      </c>
      <c r="Q382" s="53">
        <v>1</v>
      </c>
      <c r="R382" s="53">
        <v>1</v>
      </c>
      <c r="S382" s="53">
        <v>1</v>
      </c>
      <c r="T382" s="53">
        <v>0.216891918155102</v>
      </c>
    </row>
    <row r="383" spans="2:65" x14ac:dyDescent="0.3">
      <c r="B383" s="76">
        <v>24</v>
      </c>
      <c r="D383" s="53" t="s">
        <v>370</v>
      </c>
      <c r="E383" s="55">
        <v>0.21260000000000001</v>
      </c>
      <c r="F383" s="54" t="s">
        <v>51</v>
      </c>
      <c r="G383" s="54">
        <v>4.5110000000000001</v>
      </c>
      <c r="H383" s="56">
        <v>91.012785805106802</v>
      </c>
      <c r="I383" s="1">
        <v>75.685273207106505</v>
      </c>
      <c r="J383" s="79">
        <v>109.444371791321</v>
      </c>
      <c r="K383" s="54">
        <v>4.7236000000000002</v>
      </c>
      <c r="L383" s="56">
        <v>112.572786100697</v>
      </c>
      <c r="M383" s="1">
        <v>93.614342164640306</v>
      </c>
      <c r="N383" s="79">
        <v>135.370626737789</v>
      </c>
      <c r="O383" s="53">
        <v>1</v>
      </c>
      <c r="P383" s="53">
        <v>0</v>
      </c>
      <c r="Q383" s="53">
        <v>1</v>
      </c>
      <c r="R383" s="53">
        <v>1</v>
      </c>
      <c r="S383" s="53">
        <v>1</v>
      </c>
      <c r="T383" s="53">
        <v>0.236889796360678</v>
      </c>
    </row>
    <row r="384" spans="2:65" x14ac:dyDescent="0.3">
      <c r="B384" s="76">
        <v>24</v>
      </c>
      <c r="D384" s="53" t="s">
        <v>371</v>
      </c>
      <c r="E384" s="55">
        <v>0.1893</v>
      </c>
      <c r="F384" s="54" t="s">
        <v>51</v>
      </c>
      <c r="G384" s="54">
        <v>4.5343</v>
      </c>
      <c r="H384" s="56">
        <v>93.158281678143695</v>
      </c>
      <c r="I384" s="1">
        <v>77.469444957032294</v>
      </c>
      <c r="J384" s="79">
        <v>112.024365864991</v>
      </c>
      <c r="K384" s="54">
        <v>4.7236000000000002</v>
      </c>
      <c r="L384" s="56">
        <v>112.572786100697</v>
      </c>
      <c r="M384" s="1">
        <v>93.614342164640306</v>
      </c>
      <c r="N384" s="79">
        <v>135.370626737789</v>
      </c>
      <c r="O384" s="53">
        <v>1</v>
      </c>
      <c r="P384" s="53">
        <v>0</v>
      </c>
      <c r="Q384" s="53">
        <v>1</v>
      </c>
      <c r="R384" s="53">
        <v>1</v>
      </c>
      <c r="S384" s="53">
        <v>1</v>
      </c>
      <c r="T384" s="53">
        <v>0.208403419135927</v>
      </c>
    </row>
    <row r="385" spans="2:65" x14ac:dyDescent="0.3">
      <c r="B385" s="76">
        <v>24</v>
      </c>
      <c r="D385" s="53" t="s">
        <v>436</v>
      </c>
      <c r="E385" s="55">
        <v>-5.7520000000000002E-2</v>
      </c>
      <c r="F385" s="54">
        <v>3.7999999999999999E-2</v>
      </c>
      <c r="G385" s="54">
        <v>4.3352000000000004</v>
      </c>
      <c r="H385" s="56">
        <v>76.340225408146594</v>
      </c>
      <c r="I385" s="1">
        <v>65.441957189515904</v>
      </c>
      <c r="J385" s="79">
        <v>89.053418718660893</v>
      </c>
      <c r="K385" s="54">
        <v>4.2777000000000003</v>
      </c>
      <c r="L385" s="56">
        <v>72.074477924864993</v>
      </c>
      <c r="M385" s="1">
        <v>61.753706623618697</v>
      </c>
      <c r="N385" s="79">
        <v>84.120138727916299</v>
      </c>
      <c r="O385" s="53">
        <v>0</v>
      </c>
      <c r="P385" s="53">
        <v>1</v>
      </c>
      <c r="Q385" s="53">
        <v>1</v>
      </c>
      <c r="R385" s="53">
        <v>1</v>
      </c>
      <c r="S385" s="53">
        <v>2</v>
      </c>
      <c r="T385" s="53">
        <v>-5.5878109613577802E-2</v>
      </c>
      <c r="V385" s="53">
        <v>-5.5878109613577802E-2</v>
      </c>
    </row>
    <row r="386" spans="2:65" x14ac:dyDescent="0.3">
      <c r="B386" s="76">
        <v>24</v>
      </c>
      <c r="D386" s="53" t="s">
        <v>377</v>
      </c>
      <c r="E386" s="55">
        <v>8.7400000000000005E-2</v>
      </c>
      <c r="F386" s="54">
        <v>1E-4</v>
      </c>
      <c r="G386" s="54">
        <v>4.3352000000000004</v>
      </c>
      <c r="H386" s="56">
        <v>76.340225408146594</v>
      </c>
      <c r="I386" s="1">
        <v>65.441957189515904</v>
      </c>
      <c r="J386" s="79">
        <v>89.053418718660893</v>
      </c>
      <c r="K386" s="54">
        <v>4.4226000000000001</v>
      </c>
      <c r="L386" s="56">
        <v>83.312616809294994</v>
      </c>
      <c r="M386" s="1">
        <v>71.329443892805898</v>
      </c>
      <c r="N386" s="79">
        <v>97.308933601716703</v>
      </c>
      <c r="O386" s="53">
        <v>1</v>
      </c>
      <c r="P386" s="53">
        <v>1</v>
      </c>
      <c r="Q386" s="53">
        <v>1</v>
      </c>
      <c r="R386" s="53">
        <v>1</v>
      </c>
      <c r="S386" s="53">
        <v>2</v>
      </c>
      <c r="T386" s="53">
        <v>9.1333125673536603E-2</v>
      </c>
      <c r="U386" s="53">
        <v>9.1333125673536603E-2</v>
      </c>
      <c r="BM386" s="53">
        <v>9.1333125673536603E-2</v>
      </c>
    </row>
    <row r="387" spans="2:65" x14ac:dyDescent="0.3">
      <c r="B387" s="76">
        <v>24</v>
      </c>
      <c r="D387" s="53" t="s">
        <v>379</v>
      </c>
      <c r="E387" s="55">
        <v>0.1008</v>
      </c>
      <c r="F387" s="54" t="s">
        <v>51</v>
      </c>
      <c r="G387" s="54">
        <v>4.3219000000000003</v>
      </c>
      <c r="H387" s="56">
        <v>75.331622487245994</v>
      </c>
      <c r="I387" s="1">
        <v>64.583670487284706</v>
      </c>
      <c r="J387" s="79">
        <v>87.868238267414895</v>
      </c>
      <c r="K387" s="54">
        <v>4.4226000000000001</v>
      </c>
      <c r="L387" s="56">
        <v>83.312616809294994</v>
      </c>
      <c r="M387" s="1">
        <v>71.329443892805898</v>
      </c>
      <c r="N387" s="79">
        <v>97.308933601716703</v>
      </c>
      <c r="O387" s="53">
        <v>1</v>
      </c>
      <c r="P387" s="53">
        <v>0</v>
      </c>
      <c r="Q387" s="53">
        <v>1</v>
      </c>
      <c r="R387" s="53">
        <v>1</v>
      </c>
      <c r="S387" s="53">
        <v>1</v>
      </c>
      <c r="T387" s="53">
        <v>0.10594480854836499</v>
      </c>
    </row>
    <row r="388" spans="2:65" x14ac:dyDescent="0.3">
      <c r="B388" s="76">
        <v>24</v>
      </c>
      <c r="D388" s="53" t="s">
        <v>381</v>
      </c>
      <c r="E388" s="55">
        <v>0.1449</v>
      </c>
      <c r="F388" s="54" t="s">
        <v>51</v>
      </c>
      <c r="G388" s="54">
        <v>4.2777000000000003</v>
      </c>
      <c r="H388" s="56">
        <v>72.074477924864993</v>
      </c>
      <c r="I388" s="1">
        <v>61.753706623618697</v>
      </c>
      <c r="J388" s="79">
        <v>84.120138727916299</v>
      </c>
      <c r="K388" s="54">
        <v>4.4226000000000001</v>
      </c>
      <c r="L388" s="56">
        <v>83.312616809294994</v>
      </c>
      <c r="M388" s="1">
        <v>71.329443892805898</v>
      </c>
      <c r="N388" s="79">
        <v>97.308933601716703</v>
      </c>
      <c r="O388" s="53">
        <v>1</v>
      </c>
      <c r="P388" s="53">
        <v>0</v>
      </c>
      <c r="Q388" s="53">
        <v>1</v>
      </c>
      <c r="R388" s="53">
        <v>1</v>
      </c>
      <c r="S388" s="53">
        <v>1</v>
      </c>
      <c r="T388" s="53">
        <v>0.15592397209100001</v>
      </c>
    </row>
    <row r="389" spans="2:65" x14ac:dyDescent="0.3">
      <c r="B389" s="76">
        <v>24</v>
      </c>
      <c r="D389" s="53" t="s">
        <v>382</v>
      </c>
      <c r="E389" s="55">
        <v>0.1103</v>
      </c>
      <c r="F389" s="54" t="s">
        <v>51</v>
      </c>
      <c r="G389" s="54">
        <v>4.3122999999999996</v>
      </c>
      <c r="H389" s="56">
        <v>74.611899111041197</v>
      </c>
      <c r="I389" s="1">
        <v>63.912745398515099</v>
      </c>
      <c r="J389" s="79">
        <v>87.102117961678601</v>
      </c>
      <c r="K389" s="54">
        <v>4.4226000000000001</v>
      </c>
      <c r="L389" s="56">
        <v>83.312616809294994</v>
      </c>
      <c r="M389" s="1">
        <v>71.329443892805898</v>
      </c>
      <c r="N389" s="79">
        <v>97.308933601716703</v>
      </c>
      <c r="O389" s="53">
        <v>1</v>
      </c>
      <c r="P389" s="53">
        <v>0</v>
      </c>
      <c r="Q389" s="53">
        <v>1</v>
      </c>
      <c r="R389" s="53">
        <v>1</v>
      </c>
      <c r="S389" s="53">
        <v>1</v>
      </c>
      <c r="T389" s="53">
        <v>0.11661300411754701</v>
      </c>
    </row>
    <row r="390" spans="2:65" x14ac:dyDescent="0.3">
      <c r="B390" s="76">
        <v>24</v>
      </c>
      <c r="D390" s="53" t="s">
        <v>384</v>
      </c>
      <c r="E390" s="55">
        <v>3.7449999999999997E-2</v>
      </c>
      <c r="F390" s="54">
        <v>5.0000000000000001E-4</v>
      </c>
      <c r="G390" s="54">
        <v>4.1166</v>
      </c>
      <c r="H390" s="56">
        <v>61.350296250238202</v>
      </c>
      <c r="I390" s="1">
        <v>57.089990296061401</v>
      </c>
      <c r="J390" s="79">
        <v>65.928524956355801</v>
      </c>
      <c r="K390" s="54">
        <v>4.1539999999999999</v>
      </c>
      <c r="L390" s="56">
        <v>63.688244448624701</v>
      </c>
      <c r="M390" s="1">
        <v>59.284174586024697</v>
      </c>
      <c r="N390" s="79">
        <v>68.419481409191405</v>
      </c>
      <c r="O390" s="53">
        <v>1</v>
      </c>
      <c r="P390" s="53">
        <v>1</v>
      </c>
      <c r="Q390" s="53">
        <v>1</v>
      </c>
      <c r="R390" s="53">
        <v>1</v>
      </c>
      <c r="S390" s="53">
        <v>2</v>
      </c>
      <c r="T390" s="53">
        <v>3.8108181073003698E-2</v>
      </c>
      <c r="U390" s="53">
        <v>3.8108181073003698E-2</v>
      </c>
      <c r="BM390" s="53">
        <v>3.8108181073003698E-2</v>
      </c>
    </row>
    <row r="391" spans="2:65" x14ac:dyDescent="0.3">
      <c r="B391" s="76">
        <v>24</v>
      </c>
      <c r="D391" s="53" t="s">
        <v>385</v>
      </c>
      <c r="E391" s="55">
        <v>-3.9750000000000001E-2</v>
      </c>
      <c r="F391" s="54" t="s">
        <v>51</v>
      </c>
      <c r="G391" s="54">
        <v>4.1329000000000002</v>
      </c>
      <c r="H391" s="56">
        <v>62.358500622363799</v>
      </c>
      <c r="I391" s="1">
        <v>58.046383124928099</v>
      </c>
      <c r="J391" s="79">
        <v>66.990954311490697</v>
      </c>
      <c r="K391" s="54">
        <v>4.0932000000000004</v>
      </c>
      <c r="L391" s="56">
        <v>59.931365552364703</v>
      </c>
      <c r="M391" s="1">
        <v>55.785992086743299</v>
      </c>
      <c r="N391" s="79">
        <v>64.384775507554195</v>
      </c>
      <c r="O391" s="53">
        <v>0</v>
      </c>
      <c r="P391" s="53">
        <v>0</v>
      </c>
      <c r="Q391" s="53">
        <v>1</v>
      </c>
      <c r="R391" s="53">
        <v>1</v>
      </c>
      <c r="S391" s="53">
        <v>1</v>
      </c>
      <c r="T391" s="53">
        <v>-3.8922280776082299E-2</v>
      </c>
    </row>
    <row r="392" spans="2:65" x14ac:dyDescent="0.3">
      <c r="B392" s="76">
        <v>24</v>
      </c>
      <c r="D392" s="53" t="s">
        <v>387</v>
      </c>
      <c r="E392" s="55">
        <v>4.8050000000000002E-2</v>
      </c>
      <c r="F392" s="54" t="s">
        <v>51</v>
      </c>
      <c r="G392" s="54">
        <v>4.0932000000000004</v>
      </c>
      <c r="H392" s="56">
        <v>59.931365552364703</v>
      </c>
      <c r="I392" s="1">
        <v>55.785992086743299</v>
      </c>
      <c r="J392" s="79">
        <v>64.384775507554195</v>
      </c>
      <c r="K392" s="54">
        <v>4.1413000000000002</v>
      </c>
      <c r="L392" s="56">
        <v>62.884518208473601</v>
      </c>
      <c r="M392" s="1">
        <v>58.534879070816601</v>
      </c>
      <c r="N392" s="79">
        <v>67.557372511655103</v>
      </c>
      <c r="O392" s="53">
        <v>0</v>
      </c>
      <c r="P392" s="53">
        <v>0</v>
      </c>
      <c r="Q392" s="53">
        <v>1</v>
      </c>
      <c r="R392" s="53">
        <v>1</v>
      </c>
      <c r="S392" s="53">
        <v>1</v>
      </c>
      <c r="T392" s="53">
        <v>4.9275577636031E-2</v>
      </c>
    </row>
    <row r="393" spans="2:65" x14ac:dyDescent="0.3">
      <c r="B393" s="76">
        <v>24</v>
      </c>
      <c r="D393" s="53" t="s">
        <v>388</v>
      </c>
      <c r="E393" s="55">
        <v>6.0830000000000002E-2</v>
      </c>
      <c r="F393" s="54" t="s">
        <v>51</v>
      </c>
      <c r="G393" s="54">
        <v>4.0932000000000004</v>
      </c>
      <c r="H393" s="56">
        <v>59.931365552364703</v>
      </c>
      <c r="I393" s="1">
        <v>55.785992086743299</v>
      </c>
      <c r="J393" s="79">
        <v>64.384775507554195</v>
      </c>
      <c r="K393" s="54">
        <v>4.1539999999999999</v>
      </c>
      <c r="L393" s="56">
        <v>63.688244448624701</v>
      </c>
      <c r="M393" s="1">
        <v>59.284174586024697</v>
      </c>
      <c r="N393" s="79">
        <v>68.419481409191405</v>
      </c>
      <c r="O393" s="53">
        <v>1</v>
      </c>
      <c r="P393" s="53">
        <v>0</v>
      </c>
      <c r="Q393" s="53">
        <v>1</v>
      </c>
      <c r="R393" s="53">
        <v>1</v>
      </c>
      <c r="S393" s="53">
        <v>1</v>
      </c>
      <c r="T393" s="53">
        <v>6.26863556609185E-2</v>
      </c>
    </row>
    <row r="394" spans="2:65" x14ac:dyDescent="0.3">
      <c r="B394" s="76">
        <v>24</v>
      </c>
      <c r="D394" s="53" t="s">
        <v>390</v>
      </c>
      <c r="E394" s="55">
        <v>0.128</v>
      </c>
      <c r="F394" s="54">
        <v>8.0000000000000004E-4</v>
      </c>
      <c r="G394" s="54">
        <v>3.9803000000000002</v>
      </c>
      <c r="H394" s="56">
        <v>53.533091746266798</v>
      </c>
      <c r="I394" s="1">
        <v>41.127623485033702</v>
      </c>
      <c r="J394" s="79">
        <v>69.680464589865693</v>
      </c>
      <c r="K394" s="54">
        <v>4.1082999999999998</v>
      </c>
      <c r="L394" s="56">
        <v>60.843196167876698</v>
      </c>
      <c r="M394" s="1">
        <v>46.798726920491298</v>
      </c>
      <c r="N394" s="79">
        <v>79.102462043723193</v>
      </c>
      <c r="O394" s="53">
        <v>1</v>
      </c>
      <c r="P394" s="53">
        <v>1</v>
      </c>
      <c r="Q394" s="53">
        <v>1</v>
      </c>
      <c r="R394" s="53">
        <v>1</v>
      </c>
      <c r="S394" s="53">
        <v>2</v>
      </c>
      <c r="T394" s="53">
        <v>0.13655300269706</v>
      </c>
      <c r="U394" s="53">
        <v>0.13655300269706</v>
      </c>
      <c r="BM394" s="53">
        <v>0.13655300269706</v>
      </c>
    </row>
    <row r="395" spans="2:65" x14ac:dyDescent="0.3">
      <c r="B395" s="76">
        <v>24</v>
      </c>
      <c r="D395" s="53" t="s">
        <v>392</v>
      </c>
      <c r="E395" s="55">
        <v>0.1133</v>
      </c>
      <c r="F395" s="54">
        <v>6.7999999999999996E-3</v>
      </c>
      <c r="G395" s="54">
        <v>3.9950000000000001</v>
      </c>
      <c r="H395" s="56">
        <v>54.325840623812901</v>
      </c>
      <c r="I395" s="1">
        <v>41.736665038404702</v>
      </c>
      <c r="J395" s="79">
        <v>70.712333071371006</v>
      </c>
      <c r="K395" s="54">
        <v>4.1082999999999998</v>
      </c>
      <c r="L395" s="56">
        <v>60.843196167876698</v>
      </c>
      <c r="M395" s="1">
        <v>46.798726920491298</v>
      </c>
      <c r="N395" s="79">
        <v>79.102462043723193</v>
      </c>
      <c r="O395" s="53">
        <v>1</v>
      </c>
      <c r="P395" s="53">
        <v>0</v>
      </c>
      <c r="Q395" s="53">
        <v>1</v>
      </c>
      <c r="R395" s="53">
        <v>1</v>
      </c>
      <c r="S395" s="53">
        <v>1</v>
      </c>
      <c r="T395" s="53">
        <v>0.11996787291694599</v>
      </c>
    </row>
    <row r="397" spans="2:65" x14ac:dyDescent="0.3">
      <c r="B397" s="76">
        <v>2</v>
      </c>
      <c r="D397" s="53" t="s">
        <v>494</v>
      </c>
      <c r="E397" s="55" t="s">
        <v>75</v>
      </c>
      <c r="F397" s="54" t="s">
        <v>41</v>
      </c>
      <c r="G397" s="54" t="s">
        <v>42</v>
      </c>
      <c r="H397" s="56" t="s">
        <v>43</v>
      </c>
      <c r="I397" s="94" t="s">
        <v>336</v>
      </c>
      <c r="J397" s="95"/>
      <c r="K397" s="54" t="s">
        <v>46</v>
      </c>
      <c r="L397" s="56" t="s">
        <v>47</v>
      </c>
      <c r="M397" s="94" t="s">
        <v>336</v>
      </c>
      <c r="N397" s="95"/>
      <c r="O397" s="53" t="s">
        <v>81</v>
      </c>
      <c r="P397" s="53" t="s">
        <v>82</v>
      </c>
      <c r="Q397" s="53" t="s">
        <v>83</v>
      </c>
      <c r="R397" s="53" t="s">
        <v>84</v>
      </c>
      <c r="S397" s="53" t="s">
        <v>85</v>
      </c>
      <c r="T397" s="53" t="s">
        <v>86</v>
      </c>
      <c r="U397" s="53" t="s">
        <v>87</v>
      </c>
      <c r="V397" s="53" t="s">
        <v>88</v>
      </c>
      <c r="W397" s="53" t="s">
        <v>89</v>
      </c>
      <c r="X397" s="53" t="s">
        <v>119</v>
      </c>
      <c r="Y397" s="53" t="s">
        <v>120</v>
      </c>
      <c r="Z397" s="53" t="s">
        <v>90</v>
      </c>
      <c r="AA397" s="53" t="s">
        <v>91</v>
      </c>
      <c r="AB397" s="53" t="s">
        <v>121</v>
      </c>
      <c r="AC397" s="53" t="s">
        <v>122</v>
      </c>
      <c r="AD397" s="53" t="s">
        <v>123</v>
      </c>
      <c r="AE397" s="53" t="s">
        <v>92</v>
      </c>
      <c r="AF397" s="53" t="s">
        <v>93</v>
      </c>
      <c r="AG397" s="53" t="s">
        <v>124</v>
      </c>
      <c r="AH397" s="53" t="s">
        <v>125</v>
      </c>
      <c r="AI397" s="53" t="s">
        <v>126</v>
      </c>
      <c r="AJ397" s="53" t="s">
        <v>127</v>
      </c>
      <c r="AK397" s="53" t="s">
        <v>128</v>
      </c>
      <c r="AL397" s="53" t="s">
        <v>129</v>
      </c>
      <c r="AM397" s="53" t="s">
        <v>130</v>
      </c>
      <c r="AN397" s="53" t="s">
        <v>147</v>
      </c>
      <c r="AO397" s="53" t="s">
        <v>94</v>
      </c>
      <c r="AP397" s="53" t="s">
        <v>131</v>
      </c>
      <c r="AQ397" s="53" t="s">
        <v>132</v>
      </c>
      <c r="AR397" s="53" t="s">
        <v>95</v>
      </c>
      <c r="AS397" s="53" t="s">
        <v>133</v>
      </c>
      <c r="AT397" s="53" t="s">
        <v>134</v>
      </c>
      <c r="AU397" s="53" t="s">
        <v>96</v>
      </c>
      <c r="AV397" s="53" t="s">
        <v>97</v>
      </c>
      <c r="AW397" s="53" t="s">
        <v>135</v>
      </c>
      <c r="AX397" s="53" t="s">
        <v>136</v>
      </c>
      <c r="AY397" s="53" t="s">
        <v>137</v>
      </c>
      <c r="AZ397" s="53" t="s">
        <v>98</v>
      </c>
      <c r="BA397" s="53" t="s">
        <v>99</v>
      </c>
      <c r="BB397" s="53" t="s">
        <v>138</v>
      </c>
      <c r="BC397" s="53" t="s">
        <v>139</v>
      </c>
      <c r="BD397" s="53" t="s">
        <v>140</v>
      </c>
      <c r="BE397" s="53" t="s">
        <v>141</v>
      </c>
      <c r="BF397" s="53" t="s">
        <v>142</v>
      </c>
      <c r="BG397" s="53" t="s">
        <v>143</v>
      </c>
      <c r="BH397" s="53" t="s">
        <v>144</v>
      </c>
      <c r="BI397" s="53" t="s">
        <v>251</v>
      </c>
      <c r="BJ397" s="53" t="s">
        <v>100</v>
      </c>
      <c r="BK397" s="53" t="s">
        <v>145</v>
      </c>
      <c r="BL397" s="53" t="s">
        <v>146</v>
      </c>
      <c r="BM397" s="53" t="s">
        <v>101</v>
      </c>
    </row>
    <row r="398" spans="2:65" x14ac:dyDescent="0.3">
      <c r="B398" s="76">
        <v>2</v>
      </c>
      <c r="C398" s="65" t="s">
        <v>74</v>
      </c>
      <c r="D398" s="53" t="s">
        <v>352</v>
      </c>
      <c r="E398" s="55">
        <v>-0.24390000000000001</v>
      </c>
      <c r="F398" s="54">
        <v>2.6100000000000002E-2</v>
      </c>
      <c r="G398" s="54">
        <v>7.6654</v>
      </c>
      <c r="H398" s="56">
        <v>2133.2459096747598</v>
      </c>
      <c r="I398" s="1">
        <v>1847.65620751406</v>
      </c>
      <c r="J398" s="79">
        <v>2462.9788229201599</v>
      </c>
      <c r="K398" s="54">
        <v>7.4215</v>
      </c>
      <c r="L398" s="56">
        <v>1671.53893660825</v>
      </c>
      <c r="M398" s="1">
        <v>1500.8372529418</v>
      </c>
      <c r="N398" s="79">
        <v>1861.6558265200399</v>
      </c>
      <c r="O398" s="53">
        <v>0</v>
      </c>
      <c r="P398" s="53">
        <v>0</v>
      </c>
      <c r="Q398" s="53">
        <v>1</v>
      </c>
      <c r="R398" s="53">
        <v>0</v>
      </c>
      <c r="S398" s="53">
        <v>1</v>
      </c>
      <c r="T398" s="53">
        <v>-0.21643401305614199</v>
      </c>
      <c r="AA398" s="53">
        <v>-0.21643401305614199</v>
      </c>
    </row>
    <row r="399" spans="2:65" x14ac:dyDescent="0.3">
      <c r="B399" s="76">
        <v>2</v>
      </c>
      <c r="D399" s="53" t="s">
        <v>353</v>
      </c>
      <c r="E399" s="55">
        <v>-0.24879999999999999</v>
      </c>
      <c r="F399" s="54">
        <v>1.9300000000000001E-2</v>
      </c>
      <c r="G399" s="54">
        <v>7.6551</v>
      </c>
      <c r="H399" s="56">
        <v>2111.3862473235099</v>
      </c>
      <c r="I399" s="1">
        <v>1828.72302186758</v>
      </c>
      <c r="J399" s="79">
        <v>2437.7403423478299</v>
      </c>
      <c r="K399" s="54">
        <v>7.4063999999999997</v>
      </c>
      <c r="L399" s="56">
        <v>1646.4883069007899</v>
      </c>
      <c r="M399" s="1">
        <v>1478.3738312396399</v>
      </c>
      <c r="N399" s="79">
        <v>1833.7200561023601</v>
      </c>
      <c r="O399" s="53">
        <v>0</v>
      </c>
      <c r="P399" s="53">
        <v>0</v>
      </c>
      <c r="Q399" s="53">
        <v>1</v>
      </c>
      <c r="R399" s="53">
        <v>0</v>
      </c>
      <c r="S399" s="53">
        <v>1</v>
      </c>
      <c r="T399" s="53">
        <v>-0.22018611753867701</v>
      </c>
      <c r="AA399" s="53">
        <v>-0.22018611753867701</v>
      </c>
    </row>
    <row r="400" spans="2:65" x14ac:dyDescent="0.3">
      <c r="B400" s="76">
        <v>2</v>
      </c>
      <c r="D400" s="53" t="s">
        <v>354</v>
      </c>
      <c r="E400" s="55">
        <v>-0.24890000000000001</v>
      </c>
      <c r="F400" s="54">
        <v>1.9800000000000002E-2</v>
      </c>
      <c r="G400" s="54">
        <v>7.6109999999999998</v>
      </c>
      <c r="H400" s="56">
        <v>2020.29738529004</v>
      </c>
      <c r="I400" s="1">
        <v>1749.41722995037</v>
      </c>
      <c r="J400" s="79">
        <v>2333.1206844953599</v>
      </c>
      <c r="K400" s="54">
        <v>7.3620999999999999</v>
      </c>
      <c r="L400" s="56">
        <v>1575.1408880669601</v>
      </c>
      <c r="M400" s="1">
        <v>1414.2558914620199</v>
      </c>
      <c r="N400" s="79">
        <v>1754.32807615565</v>
      </c>
      <c r="O400" s="53">
        <v>0</v>
      </c>
      <c r="P400" s="53">
        <v>0</v>
      </c>
      <c r="Q400" s="53">
        <v>1</v>
      </c>
      <c r="R400" s="53">
        <v>0</v>
      </c>
      <c r="S400" s="53">
        <v>1</v>
      </c>
      <c r="T400" s="53">
        <v>-0.22034206471993101</v>
      </c>
      <c r="AA400" s="53">
        <v>-0.22034206471993101</v>
      </c>
    </row>
    <row r="401" spans="2:65" x14ac:dyDescent="0.3">
      <c r="B401" s="76">
        <v>2</v>
      </c>
      <c r="D401" s="53" t="s">
        <v>355</v>
      </c>
      <c r="E401" s="55">
        <v>-0.2576</v>
      </c>
      <c r="F401" s="54">
        <v>1.1599999999999999E-2</v>
      </c>
      <c r="G401" s="54">
        <v>7.6543999999999999</v>
      </c>
      <c r="H401" s="56">
        <v>2109.9087941193302</v>
      </c>
      <c r="I401" s="1">
        <v>1827.013599548</v>
      </c>
      <c r="J401" s="79">
        <v>2436.6075439194601</v>
      </c>
      <c r="K401" s="54">
        <v>7.3967999999999998</v>
      </c>
      <c r="L401" s="56">
        <v>1630.75764713271</v>
      </c>
      <c r="M401" s="1">
        <v>1464.3067481524699</v>
      </c>
      <c r="N401" s="79">
        <v>1816.12937797163</v>
      </c>
      <c r="O401" s="53">
        <v>0</v>
      </c>
      <c r="P401" s="53">
        <v>0</v>
      </c>
      <c r="Q401" s="53">
        <v>1</v>
      </c>
      <c r="R401" s="53">
        <v>0</v>
      </c>
      <c r="S401" s="53">
        <v>1</v>
      </c>
      <c r="T401" s="53">
        <v>-0.227095667984369</v>
      </c>
      <c r="AA401" s="53">
        <v>-0.227095667984369</v>
      </c>
    </row>
    <row r="402" spans="2:65" x14ac:dyDescent="0.3">
      <c r="B402" s="76">
        <v>2</v>
      </c>
      <c r="D402" s="53" t="s">
        <v>356</v>
      </c>
      <c r="E402" s="55">
        <v>-0.26700000000000002</v>
      </c>
      <c r="F402" s="54">
        <v>6.4999999999999997E-3</v>
      </c>
      <c r="G402" s="54">
        <v>7.6993999999999998</v>
      </c>
      <c r="H402" s="56">
        <v>2207.0233805152302</v>
      </c>
      <c r="I402" s="1">
        <v>1911.1071255593099</v>
      </c>
      <c r="J402" s="79">
        <v>2548.75937460351</v>
      </c>
      <c r="K402" s="54">
        <v>7.4324000000000003</v>
      </c>
      <c r="L402" s="56">
        <v>1689.85837055499</v>
      </c>
      <c r="M402" s="1">
        <v>1517.37508009014</v>
      </c>
      <c r="N402" s="79">
        <v>1881.9482077991699</v>
      </c>
      <c r="O402" s="53">
        <v>1</v>
      </c>
      <c r="P402" s="53">
        <v>0</v>
      </c>
      <c r="Q402" s="53">
        <v>1</v>
      </c>
      <c r="R402" s="53">
        <v>0</v>
      </c>
      <c r="S402" s="53">
        <v>1</v>
      </c>
      <c r="T402" s="53">
        <v>-0.234326928534626</v>
      </c>
      <c r="AA402" s="53">
        <v>-0.234326928534626</v>
      </c>
    </row>
    <row r="403" spans="2:65" x14ac:dyDescent="0.3">
      <c r="B403" s="76">
        <v>2</v>
      </c>
      <c r="D403" s="53" t="s">
        <v>357</v>
      </c>
      <c r="E403" s="55">
        <v>-0.26379999999999998</v>
      </c>
      <c r="F403" s="54">
        <v>8.3999999999999995E-3</v>
      </c>
      <c r="G403" s="54">
        <v>7.6852999999999998</v>
      </c>
      <c r="H403" s="56">
        <v>2176.1227125045598</v>
      </c>
      <c r="I403" s="1">
        <v>1864.255021506</v>
      </c>
      <c r="J403" s="79">
        <v>2540.16215874409</v>
      </c>
      <c r="K403" s="54">
        <v>7.4215</v>
      </c>
      <c r="L403" s="56">
        <v>1671.53893660825</v>
      </c>
      <c r="M403" s="1">
        <v>1500.8372529418</v>
      </c>
      <c r="N403" s="79">
        <v>1861.6558265200399</v>
      </c>
      <c r="O403" s="53">
        <v>0</v>
      </c>
      <c r="P403" s="53">
        <v>0</v>
      </c>
      <c r="Q403" s="53">
        <v>1</v>
      </c>
      <c r="R403" s="53">
        <v>0</v>
      </c>
      <c r="S403" s="53">
        <v>1</v>
      </c>
      <c r="T403" s="53">
        <v>-0.23187285027486801</v>
      </c>
      <c r="AF403" s="53">
        <v>-0.23187285027486801</v>
      </c>
    </row>
    <row r="404" spans="2:65" x14ac:dyDescent="0.3">
      <c r="B404" s="76">
        <v>2</v>
      </c>
      <c r="D404" s="53" t="s">
        <v>358</v>
      </c>
      <c r="E404" s="55">
        <v>-0.26429999999999998</v>
      </c>
      <c r="F404" s="54">
        <v>8.0000000000000002E-3</v>
      </c>
      <c r="G404" s="54">
        <v>7.6707000000000001</v>
      </c>
      <c r="H404" s="56">
        <v>2144.58212743692</v>
      </c>
      <c r="I404" s="1">
        <v>1837.2346270421699</v>
      </c>
      <c r="J404" s="79">
        <v>2503.3452089493599</v>
      </c>
      <c r="K404" s="54">
        <v>7.4063999999999997</v>
      </c>
      <c r="L404" s="56">
        <v>1646.4883069007899</v>
      </c>
      <c r="M404" s="1">
        <v>1478.3738312396399</v>
      </c>
      <c r="N404" s="79">
        <v>1833.7200561023601</v>
      </c>
      <c r="O404" s="53">
        <v>0</v>
      </c>
      <c r="P404" s="53">
        <v>0</v>
      </c>
      <c r="Q404" s="53">
        <v>1</v>
      </c>
      <c r="R404" s="53">
        <v>0</v>
      </c>
      <c r="S404" s="53">
        <v>1</v>
      </c>
      <c r="T404" s="53">
        <v>-0.23225681784983701</v>
      </c>
      <c r="AF404" s="53">
        <v>-0.23225681784983701</v>
      </c>
    </row>
    <row r="405" spans="2:65" x14ac:dyDescent="0.3">
      <c r="B405" s="76">
        <v>2</v>
      </c>
      <c r="D405" s="53" t="s">
        <v>359</v>
      </c>
      <c r="E405" s="55">
        <v>-0.2636</v>
      </c>
      <c r="F405" s="54">
        <v>8.3999999999999995E-3</v>
      </c>
      <c r="G405" s="54">
        <v>7.6257000000000001</v>
      </c>
      <c r="H405" s="56">
        <v>2050.2151134139699</v>
      </c>
      <c r="I405" s="1">
        <v>1756.3916769888899</v>
      </c>
      <c r="J405" s="79">
        <v>2393.1917159145401</v>
      </c>
      <c r="K405" s="54">
        <v>7.3620999999999999</v>
      </c>
      <c r="L405" s="56">
        <v>1575.1408880669601</v>
      </c>
      <c r="M405" s="1">
        <v>1414.2558914620199</v>
      </c>
      <c r="N405" s="79">
        <v>1754.32807615565</v>
      </c>
      <c r="O405" s="53">
        <v>0</v>
      </c>
      <c r="P405" s="53">
        <v>0</v>
      </c>
      <c r="Q405" s="53">
        <v>1</v>
      </c>
      <c r="R405" s="53">
        <v>0</v>
      </c>
      <c r="S405" s="53">
        <v>1</v>
      </c>
      <c r="T405" s="53">
        <v>-0.23171920948135599</v>
      </c>
      <c r="AF405" s="53">
        <v>-0.23171920948135599</v>
      </c>
    </row>
    <row r="406" spans="2:65" x14ac:dyDescent="0.3">
      <c r="B406" s="76">
        <v>2</v>
      </c>
      <c r="D406" s="53" t="s">
        <v>370</v>
      </c>
      <c r="E406" s="55">
        <v>8.8410000000000002E-2</v>
      </c>
      <c r="F406" s="54" t="s">
        <v>51</v>
      </c>
      <c r="G406" s="54">
        <v>7.6109999999999998</v>
      </c>
      <c r="H406" s="56">
        <v>2020.29738529004</v>
      </c>
      <c r="I406" s="1">
        <v>1749.41722995037</v>
      </c>
      <c r="J406" s="79">
        <v>2333.1206844953599</v>
      </c>
      <c r="K406" s="54">
        <v>7.6993999999999998</v>
      </c>
      <c r="L406" s="56">
        <v>2207.0233805152302</v>
      </c>
      <c r="M406" s="1">
        <v>1911.1071255593099</v>
      </c>
      <c r="N406" s="79">
        <v>2548.75937460351</v>
      </c>
      <c r="O406" s="53">
        <v>1</v>
      </c>
      <c r="P406" s="53">
        <v>0</v>
      </c>
      <c r="Q406" s="53">
        <v>1</v>
      </c>
      <c r="R406" s="53">
        <v>1</v>
      </c>
      <c r="S406" s="53">
        <v>1</v>
      </c>
      <c r="T406" s="53">
        <v>9.2425004647707601E-2</v>
      </c>
    </row>
    <row r="407" spans="2:65" x14ac:dyDescent="0.3">
      <c r="B407" s="76">
        <v>2</v>
      </c>
      <c r="D407" s="53" t="s">
        <v>463</v>
      </c>
      <c r="E407" s="55">
        <v>-0.2031</v>
      </c>
      <c r="F407" s="54" t="s">
        <v>51</v>
      </c>
      <c r="G407" s="54">
        <v>7.6852999999999998</v>
      </c>
      <c r="H407" s="56">
        <v>2176.1227125045598</v>
      </c>
      <c r="I407" s="1">
        <v>1864.255021506</v>
      </c>
      <c r="J407" s="79">
        <v>2540.16215874409</v>
      </c>
      <c r="K407" s="54">
        <v>7.4821999999999997</v>
      </c>
      <c r="L407" s="56">
        <v>1776.14399760877</v>
      </c>
      <c r="M407" s="1">
        <v>1536.43303837602</v>
      </c>
      <c r="N407" s="79">
        <v>2053.2541421890401</v>
      </c>
      <c r="O407" s="53">
        <v>0</v>
      </c>
      <c r="P407" s="53">
        <v>1</v>
      </c>
      <c r="Q407" s="53">
        <v>1</v>
      </c>
      <c r="R407" s="53">
        <v>1</v>
      </c>
      <c r="S407" s="53">
        <v>2</v>
      </c>
      <c r="T407" s="53">
        <v>-0.183803382317277</v>
      </c>
      <c r="V407" s="53">
        <v>-0.183803382317277</v>
      </c>
    </row>
    <row r="408" spans="2:65" x14ac:dyDescent="0.3">
      <c r="B408" s="76">
        <v>2</v>
      </c>
      <c r="D408" s="53" t="s">
        <v>373</v>
      </c>
      <c r="E408" s="55">
        <v>-0.1646</v>
      </c>
      <c r="F408" s="54" t="s">
        <v>51</v>
      </c>
      <c r="G408" s="54">
        <v>7.6852999999999998</v>
      </c>
      <c r="H408" s="56">
        <v>2176.1227125045598</v>
      </c>
      <c r="I408" s="1">
        <v>1864.255021506</v>
      </c>
      <c r="J408" s="79">
        <v>2540.16215874409</v>
      </c>
      <c r="K408" s="54">
        <v>7.5206</v>
      </c>
      <c r="L408" s="56">
        <v>1845.6743665182501</v>
      </c>
      <c r="M408" s="1">
        <v>1596.5794882735599</v>
      </c>
      <c r="N408" s="79">
        <v>2133.6324888566101</v>
      </c>
      <c r="O408" s="53">
        <v>1</v>
      </c>
      <c r="P408" s="53">
        <v>1</v>
      </c>
      <c r="Q408" s="53">
        <v>1</v>
      </c>
      <c r="R408" s="53">
        <v>1</v>
      </c>
      <c r="S408" s="53">
        <v>2</v>
      </c>
      <c r="T408" s="53">
        <v>-0.151851889641825</v>
      </c>
      <c r="V408" s="53">
        <v>-0.151851889641825</v>
      </c>
      <c r="BM408" s="53">
        <v>-0.151851889641825</v>
      </c>
    </row>
    <row r="409" spans="2:65" x14ac:dyDescent="0.3">
      <c r="B409" s="76">
        <v>2</v>
      </c>
      <c r="D409" s="53" t="s">
        <v>464</v>
      </c>
      <c r="E409" s="55">
        <v>-0.1885</v>
      </c>
      <c r="F409" s="54" t="s">
        <v>51</v>
      </c>
      <c r="G409" s="54">
        <v>7.6707000000000001</v>
      </c>
      <c r="H409" s="56">
        <v>2144.58212743692</v>
      </c>
      <c r="I409" s="1">
        <v>1837.2346270421699</v>
      </c>
      <c r="J409" s="79">
        <v>2503.3452089493599</v>
      </c>
      <c r="K409" s="54">
        <v>7.4821999999999997</v>
      </c>
      <c r="L409" s="56">
        <v>1776.14399760877</v>
      </c>
      <c r="M409" s="1">
        <v>1536.43303837602</v>
      </c>
      <c r="N409" s="79">
        <v>2053.2541421890401</v>
      </c>
      <c r="O409" s="53">
        <v>0</v>
      </c>
      <c r="P409" s="53">
        <v>0</v>
      </c>
      <c r="Q409" s="53">
        <v>1</v>
      </c>
      <c r="R409" s="53">
        <v>1</v>
      </c>
      <c r="S409" s="53">
        <v>1</v>
      </c>
      <c r="T409" s="53">
        <v>-0.17179949656135801</v>
      </c>
    </row>
    <row r="410" spans="2:65" x14ac:dyDescent="0.3">
      <c r="B410" s="76">
        <v>2</v>
      </c>
      <c r="D410" s="53" t="s">
        <v>465</v>
      </c>
      <c r="E410" s="55">
        <v>-0.15</v>
      </c>
      <c r="F410" s="54">
        <v>2.9999999999999997E-4</v>
      </c>
      <c r="G410" s="54">
        <v>7.6707000000000001</v>
      </c>
      <c r="H410" s="56">
        <v>2144.58212743692</v>
      </c>
      <c r="I410" s="1">
        <v>1837.2346270421699</v>
      </c>
      <c r="J410" s="79">
        <v>2503.3452089493599</v>
      </c>
      <c r="K410" s="54">
        <v>7.5206</v>
      </c>
      <c r="L410" s="56">
        <v>1845.6743665182501</v>
      </c>
      <c r="M410" s="1">
        <v>1596.5794882735599</v>
      </c>
      <c r="N410" s="79">
        <v>2133.6324888566101</v>
      </c>
      <c r="O410" s="53">
        <v>1</v>
      </c>
      <c r="P410" s="53">
        <v>0</v>
      </c>
      <c r="Q410" s="53">
        <v>1</v>
      </c>
      <c r="R410" s="53">
        <v>1</v>
      </c>
      <c r="S410" s="53">
        <v>1</v>
      </c>
      <c r="T410" s="53">
        <v>-0.139378090069188</v>
      </c>
    </row>
    <row r="411" spans="2:65" x14ac:dyDescent="0.3">
      <c r="B411" s="76">
        <v>2</v>
      </c>
      <c r="D411" s="53" t="s">
        <v>466</v>
      </c>
      <c r="E411" s="55">
        <v>-0.14349999999999999</v>
      </c>
      <c r="F411" s="54">
        <v>8.0000000000000004E-4</v>
      </c>
      <c r="G411" s="54">
        <v>7.6257000000000001</v>
      </c>
      <c r="H411" s="56">
        <v>2050.2151134139699</v>
      </c>
      <c r="I411" s="1">
        <v>1756.3916769888899</v>
      </c>
      <c r="J411" s="79">
        <v>2393.1917159145401</v>
      </c>
      <c r="K411" s="54">
        <v>7.4821999999999997</v>
      </c>
      <c r="L411" s="56">
        <v>1776.14399760877</v>
      </c>
      <c r="M411" s="1">
        <v>1536.43303837602</v>
      </c>
      <c r="N411" s="79">
        <v>2053.2541421890401</v>
      </c>
      <c r="O411" s="53">
        <v>0</v>
      </c>
      <c r="P411" s="53">
        <v>0</v>
      </c>
      <c r="Q411" s="53">
        <v>1</v>
      </c>
      <c r="R411" s="53">
        <v>1</v>
      </c>
      <c r="S411" s="53">
        <v>1</v>
      </c>
      <c r="T411" s="53">
        <v>-0.133679199812756</v>
      </c>
    </row>
    <row r="412" spans="2:65" x14ac:dyDescent="0.3">
      <c r="B412" s="76">
        <v>2</v>
      </c>
      <c r="D412" s="53" t="s">
        <v>377</v>
      </c>
      <c r="E412" s="55">
        <v>6.4949999999999994E-2</v>
      </c>
      <c r="F412" s="54">
        <v>4.0399999999999998E-2</v>
      </c>
      <c r="G412" s="54">
        <v>7.4912000000000001</v>
      </c>
      <c r="H412" s="56">
        <v>1792.20144370708</v>
      </c>
      <c r="I412" s="1">
        <v>1567.1569548881</v>
      </c>
      <c r="J412" s="79">
        <v>2049.5624288347599</v>
      </c>
      <c r="K412" s="54">
        <v>7.5560999999999998</v>
      </c>
      <c r="L412" s="56">
        <v>1912.3726973344701</v>
      </c>
      <c r="M412" s="1">
        <v>1672.7301652119399</v>
      </c>
      <c r="N412" s="79">
        <v>2186.3474513517599</v>
      </c>
      <c r="O412" s="53">
        <v>1</v>
      </c>
      <c r="P412" s="53">
        <v>1</v>
      </c>
      <c r="Q412" s="53">
        <v>1</v>
      </c>
      <c r="R412" s="53">
        <v>1</v>
      </c>
      <c r="S412" s="53">
        <v>2</v>
      </c>
      <c r="T412" s="53">
        <v>6.7052313817371104E-2</v>
      </c>
      <c r="U412" s="53">
        <v>6.7052313817371104E-2</v>
      </c>
      <c r="BM412" s="53">
        <v>6.7052313817371104E-2</v>
      </c>
    </row>
    <row r="413" spans="2:65" x14ac:dyDescent="0.3">
      <c r="B413" s="76">
        <v>2</v>
      </c>
      <c r="D413" s="53" t="s">
        <v>379</v>
      </c>
      <c r="E413" s="55">
        <v>7.7850000000000003E-2</v>
      </c>
      <c r="F413" s="54">
        <v>1.6000000000000001E-3</v>
      </c>
      <c r="G413" s="54">
        <v>7.4782999999999999</v>
      </c>
      <c r="H413" s="56">
        <v>1769.23052605046</v>
      </c>
      <c r="I413" s="1">
        <v>1547.2524127534</v>
      </c>
      <c r="J413" s="79">
        <v>2023.05495115596</v>
      </c>
      <c r="K413" s="54">
        <v>7.5560999999999998</v>
      </c>
      <c r="L413" s="56">
        <v>1912.3726973344701</v>
      </c>
      <c r="M413" s="1">
        <v>1672.7301652119399</v>
      </c>
      <c r="N413" s="79">
        <v>2186.3474513517599</v>
      </c>
      <c r="O413" s="53">
        <v>1</v>
      </c>
      <c r="P413" s="53">
        <v>0</v>
      </c>
      <c r="Q413" s="53">
        <v>1</v>
      </c>
      <c r="R413" s="53">
        <v>1</v>
      </c>
      <c r="S413" s="53">
        <v>1</v>
      </c>
      <c r="T413" s="53">
        <v>8.0906455759360604E-2</v>
      </c>
    </row>
    <row r="414" spans="2:65" x14ac:dyDescent="0.3">
      <c r="B414" s="76">
        <v>2</v>
      </c>
      <c r="D414" s="53" t="s">
        <v>380</v>
      </c>
      <c r="E414" s="55">
        <v>7.6050000000000006E-2</v>
      </c>
      <c r="F414" s="54">
        <v>3.0000000000000001E-3</v>
      </c>
      <c r="G414" s="54">
        <v>7.4353999999999996</v>
      </c>
      <c r="H414" s="56">
        <v>1694.93555763939</v>
      </c>
      <c r="I414" s="1">
        <v>1481.4947154787501</v>
      </c>
      <c r="J414" s="79">
        <v>1939.1270954496699</v>
      </c>
      <c r="K414" s="54">
        <v>7.5114999999999998</v>
      </c>
      <c r="L414" s="56">
        <v>1828.9549186487</v>
      </c>
      <c r="M414" s="1">
        <v>1599.2013062491801</v>
      </c>
      <c r="N414" s="79">
        <v>2091.7167096961198</v>
      </c>
      <c r="O414" s="53">
        <v>0</v>
      </c>
      <c r="P414" s="53">
        <v>0</v>
      </c>
      <c r="Q414" s="53">
        <v>1</v>
      </c>
      <c r="R414" s="53">
        <v>1</v>
      </c>
      <c r="S414" s="53">
        <v>1</v>
      </c>
      <c r="T414" s="53">
        <v>7.9070475809692495E-2</v>
      </c>
    </row>
    <row r="415" spans="2:65" x14ac:dyDescent="0.3">
      <c r="B415" s="76">
        <v>2</v>
      </c>
      <c r="D415" s="53" t="s">
        <v>381</v>
      </c>
      <c r="E415" s="55">
        <v>0.1207</v>
      </c>
      <c r="F415" s="54" t="s">
        <v>51</v>
      </c>
      <c r="G415" s="54">
        <v>7.4353999999999996</v>
      </c>
      <c r="H415" s="56">
        <v>1694.93555763939</v>
      </c>
      <c r="I415" s="1">
        <v>1481.4947154787501</v>
      </c>
      <c r="J415" s="79">
        <v>1939.1270954496699</v>
      </c>
      <c r="K415" s="54">
        <v>7.5560999999999998</v>
      </c>
      <c r="L415" s="56">
        <v>1912.3726973344701</v>
      </c>
      <c r="M415" s="1">
        <v>1672.7301652119399</v>
      </c>
      <c r="N415" s="79">
        <v>2186.3474513517599</v>
      </c>
      <c r="O415" s="53">
        <v>1</v>
      </c>
      <c r="P415" s="53">
        <v>0</v>
      </c>
      <c r="Q415" s="53">
        <v>1</v>
      </c>
      <c r="R415" s="53">
        <v>1</v>
      </c>
      <c r="S415" s="53">
        <v>1</v>
      </c>
      <c r="T415" s="53">
        <v>0.128286375676677</v>
      </c>
    </row>
    <row r="416" spans="2:65" x14ac:dyDescent="0.3">
      <c r="B416" s="76">
        <v>2</v>
      </c>
      <c r="D416" s="53" t="s">
        <v>383</v>
      </c>
      <c r="E416" s="55">
        <v>-5.9380000000000002E-2</v>
      </c>
      <c r="F416" s="54" t="s">
        <v>51</v>
      </c>
      <c r="G416" s="54">
        <v>7.4215</v>
      </c>
      <c r="H416" s="56">
        <v>1671.53893660825</v>
      </c>
      <c r="I416" s="1">
        <v>1500.8372529418</v>
      </c>
      <c r="J416" s="79">
        <v>1861.6558265200399</v>
      </c>
      <c r="K416" s="54">
        <v>7.3620999999999999</v>
      </c>
      <c r="L416" s="56">
        <v>1575.1408880669601</v>
      </c>
      <c r="M416" s="1">
        <v>1414.2558914620199</v>
      </c>
      <c r="N416" s="79">
        <v>1754.32807615565</v>
      </c>
      <c r="O416" s="53">
        <v>0</v>
      </c>
      <c r="P416" s="53">
        <v>1</v>
      </c>
      <c r="Q416" s="53">
        <v>1</v>
      </c>
      <c r="R416" s="53">
        <v>1</v>
      </c>
      <c r="S416" s="53">
        <v>2</v>
      </c>
      <c r="T416" s="53">
        <v>-5.7670238144076097E-2</v>
      </c>
      <c r="V416" s="53">
        <v>-5.7670238144076097E-2</v>
      </c>
    </row>
    <row r="417" spans="2:65" x14ac:dyDescent="0.3">
      <c r="B417" s="76">
        <v>2</v>
      </c>
      <c r="D417" s="53" t="s">
        <v>385</v>
      </c>
      <c r="E417" s="55">
        <v>-4.4269999999999997E-2</v>
      </c>
      <c r="F417" s="54">
        <v>1.0500000000000001E-2</v>
      </c>
      <c r="G417" s="54">
        <v>7.4063999999999997</v>
      </c>
      <c r="H417" s="56">
        <v>1646.4883069007899</v>
      </c>
      <c r="I417" s="1">
        <v>1478.3738312396399</v>
      </c>
      <c r="J417" s="79">
        <v>1833.7200561023601</v>
      </c>
      <c r="K417" s="54">
        <v>7.3620999999999999</v>
      </c>
      <c r="L417" s="56">
        <v>1575.1408880669601</v>
      </c>
      <c r="M417" s="1">
        <v>1414.2558914620199</v>
      </c>
      <c r="N417" s="79">
        <v>1754.32807615565</v>
      </c>
      <c r="O417" s="53">
        <v>0</v>
      </c>
      <c r="P417" s="53">
        <v>0</v>
      </c>
      <c r="Q417" s="53">
        <v>1</v>
      </c>
      <c r="R417" s="53">
        <v>1</v>
      </c>
      <c r="S417" s="53">
        <v>1</v>
      </c>
      <c r="T417" s="53">
        <v>-4.3333085655572902E-2</v>
      </c>
    </row>
    <row r="418" spans="2:65" x14ac:dyDescent="0.3">
      <c r="B418" s="76">
        <v>2</v>
      </c>
      <c r="D418" s="53" t="s">
        <v>388</v>
      </c>
      <c r="E418" s="55">
        <v>7.0279999999999995E-2</v>
      </c>
      <c r="F418" s="54" t="s">
        <v>51</v>
      </c>
      <c r="G418" s="54">
        <v>7.3620999999999999</v>
      </c>
      <c r="H418" s="56">
        <v>1575.1408880669601</v>
      </c>
      <c r="I418" s="1">
        <v>1414.2558914620199</v>
      </c>
      <c r="J418" s="79">
        <v>1754.32807615565</v>
      </c>
      <c r="K418" s="54">
        <v>7.4324000000000003</v>
      </c>
      <c r="L418" s="56">
        <v>1689.85837055499</v>
      </c>
      <c r="M418" s="1">
        <v>1517.37508009014</v>
      </c>
      <c r="N418" s="79">
        <v>1881.9482077991699</v>
      </c>
      <c r="O418" s="53">
        <v>1</v>
      </c>
      <c r="P418" s="53">
        <v>0</v>
      </c>
      <c r="Q418" s="53">
        <v>1</v>
      </c>
      <c r="R418" s="53">
        <v>1</v>
      </c>
      <c r="S418" s="53">
        <v>1</v>
      </c>
      <c r="T418" s="53">
        <v>7.2829981976288094E-2</v>
      </c>
    </row>
    <row r="420" spans="2:65" x14ac:dyDescent="0.3">
      <c r="B420" s="76">
        <v>6</v>
      </c>
      <c r="D420" s="53" t="s">
        <v>494</v>
      </c>
      <c r="E420" s="55" t="s">
        <v>75</v>
      </c>
      <c r="F420" s="54" t="s">
        <v>41</v>
      </c>
      <c r="G420" s="54" t="s">
        <v>42</v>
      </c>
      <c r="H420" s="56" t="s">
        <v>43</v>
      </c>
      <c r="I420" s="94" t="s">
        <v>336</v>
      </c>
      <c r="J420" s="95"/>
      <c r="K420" s="54" t="s">
        <v>46</v>
      </c>
      <c r="L420" s="56" t="s">
        <v>47</v>
      </c>
      <c r="M420" s="94" t="s">
        <v>336</v>
      </c>
      <c r="N420" s="95"/>
      <c r="O420" s="53" t="s">
        <v>81</v>
      </c>
      <c r="P420" s="53" t="s">
        <v>82</v>
      </c>
      <c r="Q420" s="53" t="s">
        <v>83</v>
      </c>
      <c r="R420" s="53" t="s">
        <v>84</v>
      </c>
      <c r="S420" s="53" t="s">
        <v>85</v>
      </c>
      <c r="T420" s="53" t="s">
        <v>86</v>
      </c>
      <c r="U420" s="53" t="s">
        <v>87</v>
      </c>
      <c r="V420" s="53" t="s">
        <v>88</v>
      </c>
      <c r="W420" s="53" t="s">
        <v>89</v>
      </c>
      <c r="X420" s="53" t="s">
        <v>119</v>
      </c>
      <c r="Y420" s="53" t="s">
        <v>120</v>
      </c>
      <c r="Z420" s="53" t="s">
        <v>90</v>
      </c>
      <c r="AA420" s="53" t="s">
        <v>91</v>
      </c>
      <c r="AB420" s="53" t="s">
        <v>121</v>
      </c>
      <c r="AC420" s="53" t="s">
        <v>122</v>
      </c>
      <c r="AD420" s="53" t="s">
        <v>123</v>
      </c>
      <c r="AE420" s="53" t="s">
        <v>92</v>
      </c>
      <c r="AF420" s="53" t="s">
        <v>93</v>
      </c>
      <c r="AG420" s="53" t="s">
        <v>124</v>
      </c>
      <c r="AH420" s="53" t="s">
        <v>125</v>
      </c>
      <c r="AI420" s="53" t="s">
        <v>126</v>
      </c>
      <c r="AJ420" s="53" t="s">
        <v>127</v>
      </c>
      <c r="AK420" s="53" t="s">
        <v>128</v>
      </c>
      <c r="AL420" s="53" t="s">
        <v>129</v>
      </c>
      <c r="AM420" s="53" t="s">
        <v>130</v>
      </c>
      <c r="AN420" s="53" t="s">
        <v>147</v>
      </c>
      <c r="AO420" s="53" t="s">
        <v>94</v>
      </c>
      <c r="AP420" s="53" t="s">
        <v>131</v>
      </c>
      <c r="AQ420" s="53" t="s">
        <v>132</v>
      </c>
      <c r="AR420" s="53" t="s">
        <v>95</v>
      </c>
      <c r="AS420" s="53" t="s">
        <v>133</v>
      </c>
      <c r="AT420" s="53" t="s">
        <v>134</v>
      </c>
      <c r="AU420" s="53" t="s">
        <v>96</v>
      </c>
      <c r="AV420" s="53" t="s">
        <v>97</v>
      </c>
      <c r="AW420" s="53" t="s">
        <v>135</v>
      </c>
      <c r="AX420" s="53" t="s">
        <v>136</v>
      </c>
      <c r="AY420" s="53" t="s">
        <v>137</v>
      </c>
      <c r="AZ420" s="53" t="s">
        <v>98</v>
      </c>
      <c r="BA420" s="53" t="s">
        <v>99</v>
      </c>
      <c r="BB420" s="53" t="s">
        <v>138</v>
      </c>
      <c r="BC420" s="53" t="s">
        <v>139</v>
      </c>
      <c r="BD420" s="53" t="s">
        <v>140</v>
      </c>
      <c r="BE420" s="53" t="s">
        <v>141</v>
      </c>
      <c r="BF420" s="53" t="s">
        <v>142</v>
      </c>
      <c r="BG420" s="53" t="s">
        <v>143</v>
      </c>
      <c r="BH420" s="53" t="s">
        <v>144</v>
      </c>
      <c r="BI420" s="53" t="s">
        <v>251</v>
      </c>
      <c r="BJ420" s="53" t="s">
        <v>100</v>
      </c>
      <c r="BK420" s="53" t="s">
        <v>145</v>
      </c>
      <c r="BL420" s="53" t="s">
        <v>146</v>
      </c>
      <c r="BM420" s="53" t="s">
        <v>101</v>
      </c>
    </row>
    <row r="421" spans="2:65" x14ac:dyDescent="0.3">
      <c r="B421" s="76">
        <v>6</v>
      </c>
      <c r="C421" s="65" t="s">
        <v>65</v>
      </c>
      <c r="D421" s="53" t="s">
        <v>395</v>
      </c>
      <c r="E421" s="55">
        <v>-0.31640000000000001</v>
      </c>
      <c r="F421" s="54">
        <v>5.0000000000000001E-4</v>
      </c>
      <c r="G421" s="54">
        <v>4.2202999999999999</v>
      </c>
      <c r="H421" s="56">
        <v>68.053897396519503</v>
      </c>
      <c r="I421" s="1">
        <v>63.891606558894097</v>
      </c>
      <c r="J421" s="79">
        <v>72.487345369644501</v>
      </c>
      <c r="K421" s="54">
        <v>3.9037999999999999</v>
      </c>
      <c r="L421" s="56">
        <v>49.590535550045097</v>
      </c>
      <c r="M421" s="1">
        <v>44.009116251853001</v>
      </c>
      <c r="N421" s="79">
        <v>55.8798136746667</v>
      </c>
      <c r="O421" s="53">
        <v>0</v>
      </c>
      <c r="P421" s="53">
        <v>0</v>
      </c>
      <c r="Q421" s="53">
        <v>1</v>
      </c>
      <c r="R421" s="53">
        <v>0</v>
      </c>
      <c r="S421" s="53">
        <v>1</v>
      </c>
      <c r="T421" s="53">
        <v>-0.271304988440216</v>
      </c>
      <c r="Y421" s="53">
        <v>-0.271304988440216</v>
      </c>
    </row>
    <row r="422" spans="2:65" x14ac:dyDescent="0.3">
      <c r="B422" s="76">
        <v>6</v>
      </c>
      <c r="D422" s="53" t="s">
        <v>352</v>
      </c>
      <c r="E422" s="55">
        <v>-0.20949999999999999</v>
      </c>
      <c r="F422" s="54" t="s">
        <v>51</v>
      </c>
      <c r="G422" s="54">
        <v>4.2202999999999999</v>
      </c>
      <c r="H422" s="56">
        <v>68.053897396519503</v>
      </c>
      <c r="I422" s="1">
        <v>63.891606558894097</v>
      </c>
      <c r="J422" s="79">
        <v>72.487345369644501</v>
      </c>
      <c r="K422" s="54">
        <v>4.0107999999999997</v>
      </c>
      <c r="L422" s="56">
        <v>55.191005711620001</v>
      </c>
      <c r="M422" s="1">
        <v>53.228757243867697</v>
      </c>
      <c r="N422" s="79">
        <v>57.225591375439997</v>
      </c>
      <c r="O422" s="53">
        <v>0</v>
      </c>
      <c r="P422" s="53">
        <v>0</v>
      </c>
      <c r="Q422" s="53">
        <v>1</v>
      </c>
      <c r="R422" s="53">
        <v>0</v>
      </c>
      <c r="S422" s="53">
        <v>1</v>
      </c>
      <c r="T422" s="53">
        <v>-0.18901036056690801</v>
      </c>
      <c r="AA422" s="53">
        <v>-0.18901036056690801</v>
      </c>
    </row>
    <row r="423" spans="2:65" x14ac:dyDescent="0.3">
      <c r="B423" s="76">
        <v>6</v>
      </c>
      <c r="D423" s="53" t="s">
        <v>397</v>
      </c>
      <c r="E423" s="55">
        <v>-0.26190000000000002</v>
      </c>
      <c r="F423" s="54">
        <v>0.03</v>
      </c>
      <c r="G423" s="54">
        <v>4.2202999999999999</v>
      </c>
      <c r="H423" s="56">
        <v>68.053897396519503</v>
      </c>
      <c r="I423" s="1">
        <v>63.891606558894097</v>
      </c>
      <c r="J423" s="79">
        <v>72.487345369644501</v>
      </c>
      <c r="K423" s="54">
        <v>3.9584000000000001</v>
      </c>
      <c r="L423" s="56">
        <v>52.373461337161203</v>
      </c>
      <c r="M423" s="1">
        <v>46.2770241840539</v>
      </c>
      <c r="N423" s="79">
        <v>59.273030208806901</v>
      </c>
      <c r="O423" s="53">
        <v>0</v>
      </c>
      <c r="P423" s="53">
        <v>0</v>
      </c>
      <c r="Q423" s="53">
        <v>1</v>
      </c>
      <c r="R423" s="53">
        <v>0</v>
      </c>
      <c r="S423" s="53">
        <v>1</v>
      </c>
      <c r="T423" s="53">
        <v>-0.23041202134236999</v>
      </c>
      <c r="AB423" s="53">
        <v>-0.23041202134236999</v>
      </c>
    </row>
    <row r="424" spans="2:65" x14ac:dyDescent="0.3">
      <c r="B424" s="76">
        <v>6</v>
      </c>
      <c r="D424" s="53" t="s">
        <v>399</v>
      </c>
      <c r="E424" s="55">
        <v>-0.35580000000000001</v>
      </c>
      <c r="F424" s="54" t="s">
        <v>51</v>
      </c>
      <c r="G424" s="54">
        <v>4.1946000000000003</v>
      </c>
      <c r="H424" s="56">
        <v>66.327195392254794</v>
      </c>
      <c r="I424" s="1">
        <v>62.276615362943403</v>
      </c>
      <c r="J424" s="79">
        <v>70.641232234018801</v>
      </c>
      <c r="K424" s="54">
        <v>3.8388</v>
      </c>
      <c r="L424" s="56">
        <v>46.469677355407697</v>
      </c>
      <c r="M424" s="1">
        <v>41.239510931605203</v>
      </c>
      <c r="N424" s="79">
        <v>52.3631552541218</v>
      </c>
      <c r="O424" s="53">
        <v>0</v>
      </c>
      <c r="P424" s="53">
        <v>0</v>
      </c>
      <c r="Q424" s="53">
        <v>1</v>
      </c>
      <c r="R424" s="53">
        <v>0</v>
      </c>
      <c r="S424" s="53">
        <v>1</v>
      </c>
      <c r="T424" s="53">
        <v>-0.299387271230314</v>
      </c>
      <c r="Y424" s="53">
        <v>-0.299387271230314</v>
      </c>
    </row>
    <row r="425" spans="2:65" x14ac:dyDescent="0.3">
      <c r="B425" s="76">
        <v>6</v>
      </c>
      <c r="D425" s="53" t="s">
        <v>353</v>
      </c>
      <c r="E425" s="55">
        <v>-0.17960000000000001</v>
      </c>
      <c r="F425" s="54" t="s">
        <v>51</v>
      </c>
      <c r="G425" s="54">
        <v>4.1946000000000003</v>
      </c>
      <c r="H425" s="56">
        <v>66.327195392254794</v>
      </c>
      <c r="I425" s="1">
        <v>62.276615362943403</v>
      </c>
      <c r="J425" s="79">
        <v>70.641232234018801</v>
      </c>
      <c r="K425" s="54">
        <v>4.0148999999999999</v>
      </c>
      <c r="L425" s="56">
        <v>55.417753350060799</v>
      </c>
      <c r="M425" s="1">
        <v>53.460015465404297</v>
      </c>
      <c r="N425" s="79">
        <v>57.4471847722455</v>
      </c>
      <c r="O425" s="53">
        <v>0</v>
      </c>
      <c r="P425" s="53">
        <v>0</v>
      </c>
      <c r="Q425" s="53">
        <v>1</v>
      </c>
      <c r="R425" s="53">
        <v>0</v>
      </c>
      <c r="S425" s="53">
        <v>1</v>
      </c>
      <c r="T425" s="53">
        <v>-0.16447916993438599</v>
      </c>
      <c r="AA425" s="53">
        <v>-0.16447916993438599</v>
      </c>
    </row>
    <row r="426" spans="2:65" x14ac:dyDescent="0.3">
      <c r="B426" s="76">
        <v>6</v>
      </c>
      <c r="D426" s="53" t="s">
        <v>402</v>
      </c>
      <c r="E426" s="55">
        <v>-0.40810000000000002</v>
      </c>
      <c r="F426" s="54" t="s">
        <v>51</v>
      </c>
      <c r="G426" s="54">
        <v>4.2046999999999999</v>
      </c>
      <c r="H426" s="56">
        <v>67.000494502630104</v>
      </c>
      <c r="I426" s="1">
        <v>62.901398678418403</v>
      </c>
      <c r="J426" s="79">
        <v>71.3667161289559</v>
      </c>
      <c r="K426" s="54">
        <v>3.7966000000000002</v>
      </c>
      <c r="L426" s="56">
        <v>44.549458546296201</v>
      </c>
      <c r="M426" s="1">
        <v>39.535412924558898</v>
      </c>
      <c r="N426" s="79">
        <v>50.199406303286999</v>
      </c>
      <c r="O426" s="53">
        <v>0</v>
      </c>
      <c r="P426" s="53">
        <v>0</v>
      </c>
      <c r="Q426" s="53">
        <v>1</v>
      </c>
      <c r="R426" s="53">
        <v>0</v>
      </c>
      <c r="S426" s="53">
        <v>1</v>
      </c>
      <c r="T426" s="53">
        <v>-0.33508761574069701</v>
      </c>
      <c r="Y426" s="53">
        <v>-0.33508761574069701</v>
      </c>
    </row>
    <row r="427" spans="2:65" x14ac:dyDescent="0.3">
      <c r="B427" s="76">
        <v>6</v>
      </c>
      <c r="D427" s="53" t="s">
        <v>354</v>
      </c>
      <c r="E427" s="55">
        <v>-0.22819999999999999</v>
      </c>
      <c r="F427" s="54" t="s">
        <v>51</v>
      </c>
      <c r="G427" s="54">
        <v>4.2046999999999999</v>
      </c>
      <c r="H427" s="56">
        <v>67.000494502630104</v>
      </c>
      <c r="I427" s="1">
        <v>62.901398678418403</v>
      </c>
      <c r="J427" s="79">
        <v>71.3667161289559</v>
      </c>
      <c r="K427" s="54">
        <v>3.9765999999999999</v>
      </c>
      <c r="L427" s="56">
        <v>53.335385289301101</v>
      </c>
      <c r="M427" s="1">
        <v>51.453227956947302</v>
      </c>
      <c r="N427" s="79">
        <v>55.286391872992297</v>
      </c>
      <c r="O427" s="53">
        <v>0</v>
      </c>
      <c r="P427" s="53">
        <v>0</v>
      </c>
      <c r="Q427" s="53">
        <v>1</v>
      </c>
      <c r="R427" s="53">
        <v>0</v>
      </c>
      <c r="S427" s="53">
        <v>1</v>
      </c>
      <c r="T427" s="53">
        <v>-0.203955348610041</v>
      </c>
      <c r="AA427" s="53">
        <v>-0.203955348610041</v>
      </c>
    </row>
    <row r="428" spans="2:65" x14ac:dyDescent="0.3">
      <c r="B428" s="76">
        <v>6</v>
      </c>
      <c r="D428" s="53" t="s">
        <v>355</v>
      </c>
      <c r="E428" s="55">
        <v>-0.2339</v>
      </c>
      <c r="F428" s="54" t="s">
        <v>51</v>
      </c>
      <c r="G428" s="54">
        <v>4.2557</v>
      </c>
      <c r="H428" s="56">
        <v>70.506154226413102</v>
      </c>
      <c r="I428" s="1">
        <v>66.192581848833598</v>
      </c>
      <c r="J428" s="79">
        <v>75.100829200944005</v>
      </c>
      <c r="K428" s="54">
        <v>4.0218999999999996</v>
      </c>
      <c r="L428" s="56">
        <v>55.807038532068397</v>
      </c>
      <c r="M428" s="1">
        <v>53.8408245477981</v>
      </c>
      <c r="N428" s="79">
        <v>57.845056718157899</v>
      </c>
      <c r="O428" s="53">
        <v>0</v>
      </c>
      <c r="P428" s="53">
        <v>0</v>
      </c>
      <c r="Q428" s="53">
        <v>1</v>
      </c>
      <c r="R428" s="53">
        <v>0</v>
      </c>
      <c r="S428" s="53">
        <v>1</v>
      </c>
      <c r="T428" s="53">
        <v>-0.20847989591294599</v>
      </c>
      <c r="AA428" s="53">
        <v>-0.20847989591294599</v>
      </c>
    </row>
    <row r="429" spans="2:65" x14ac:dyDescent="0.3">
      <c r="B429" s="76">
        <v>6</v>
      </c>
      <c r="D429" s="53" t="s">
        <v>356</v>
      </c>
      <c r="E429" s="55">
        <v>-0.29270000000000002</v>
      </c>
      <c r="F429" s="54" t="s">
        <v>51</v>
      </c>
      <c r="G429" s="54">
        <v>4.3555999999999999</v>
      </c>
      <c r="H429" s="56">
        <v>77.913559450862294</v>
      </c>
      <c r="I429" s="1">
        <v>73.149668816602002</v>
      </c>
      <c r="J429" s="79">
        <v>82.9876996644077</v>
      </c>
      <c r="K429" s="54">
        <v>4.0629</v>
      </c>
      <c r="L429" s="56">
        <v>58.1426805988932</v>
      </c>
      <c r="M429" s="1">
        <v>56.095275876060697</v>
      </c>
      <c r="N429" s="79">
        <v>60.264812935301201</v>
      </c>
      <c r="O429" s="53">
        <v>1</v>
      </c>
      <c r="P429" s="53">
        <v>0</v>
      </c>
      <c r="Q429" s="53">
        <v>1</v>
      </c>
      <c r="R429" s="53">
        <v>0</v>
      </c>
      <c r="S429" s="53">
        <v>1</v>
      </c>
      <c r="T429" s="53">
        <v>-0.25375401908621598</v>
      </c>
      <c r="AA429" s="53">
        <v>-0.25375401908621598</v>
      </c>
    </row>
    <row r="430" spans="2:65" x14ac:dyDescent="0.3">
      <c r="B430" s="76">
        <v>6</v>
      </c>
      <c r="D430" s="53" t="s">
        <v>413</v>
      </c>
      <c r="E430" s="55">
        <v>-0.29330000000000001</v>
      </c>
      <c r="F430" s="54">
        <v>4.4000000000000003E-3</v>
      </c>
      <c r="G430" s="54">
        <v>4.3555999999999999</v>
      </c>
      <c r="H430" s="56">
        <v>77.913559450862294</v>
      </c>
      <c r="I430" s="1">
        <v>73.149668816602002</v>
      </c>
      <c r="J430" s="79">
        <v>82.9876996644077</v>
      </c>
      <c r="K430" s="54">
        <v>4.0622999999999996</v>
      </c>
      <c r="L430" s="56">
        <v>58.1078054541236</v>
      </c>
      <c r="M430" s="1">
        <v>51.343872442793398</v>
      </c>
      <c r="N430" s="79">
        <v>65.762804674624704</v>
      </c>
      <c r="O430" s="53">
        <v>1</v>
      </c>
      <c r="P430" s="53">
        <v>0</v>
      </c>
      <c r="Q430" s="53">
        <v>1</v>
      </c>
      <c r="R430" s="53">
        <v>0</v>
      </c>
      <c r="S430" s="53">
        <v>1</v>
      </c>
      <c r="T430" s="53">
        <v>-0.254201632377348</v>
      </c>
      <c r="AB430" s="53">
        <v>-0.254201632377348</v>
      </c>
    </row>
    <row r="431" spans="2:65" x14ac:dyDescent="0.3">
      <c r="B431" s="76">
        <v>6</v>
      </c>
      <c r="D431" s="53" t="s">
        <v>467</v>
      </c>
      <c r="E431" s="55">
        <v>-0.28920000000000001</v>
      </c>
      <c r="F431" s="54">
        <v>5.7000000000000002E-3</v>
      </c>
      <c r="G431" s="54">
        <v>4.1929999999999996</v>
      </c>
      <c r="H431" s="56">
        <v>66.221156733176002</v>
      </c>
      <c r="I431" s="1">
        <v>62.303923416606402</v>
      </c>
      <c r="J431" s="79">
        <v>70.384678180812898</v>
      </c>
      <c r="K431" s="54">
        <v>3.9037999999999999</v>
      </c>
      <c r="L431" s="56">
        <v>49.590535550045097</v>
      </c>
      <c r="M431" s="1">
        <v>44.009116251853001</v>
      </c>
      <c r="N431" s="79">
        <v>55.8798136746667</v>
      </c>
      <c r="O431" s="53">
        <v>0</v>
      </c>
      <c r="P431" s="53">
        <v>0</v>
      </c>
      <c r="Q431" s="53">
        <v>1</v>
      </c>
      <c r="R431" s="53">
        <v>0</v>
      </c>
      <c r="S431" s="53">
        <v>1</v>
      </c>
      <c r="T431" s="53">
        <v>-0.25113758205916598</v>
      </c>
      <c r="AD431" s="53">
        <v>-0.25113758205916598</v>
      </c>
    </row>
    <row r="432" spans="2:65" x14ac:dyDescent="0.3">
      <c r="B432" s="76">
        <v>6</v>
      </c>
      <c r="D432" s="53" t="s">
        <v>357</v>
      </c>
      <c r="E432" s="55">
        <v>-0.1822</v>
      </c>
      <c r="F432" s="54" t="s">
        <v>51</v>
      </c>
      <c r="G432" s="54">
        <v>4.1929999999999996</v>
      </c>
      <c r="H432" s="56">
        <v>66.221156733176002</v>
      </c>
      <c r="I432" s="1">
        <v>62.303923416606402</v>
      </c>
      <c r="J432" s="79">
        <v>70.384678180812898</v>
      </c>
      <c r="K432" s="54">
        <v>4.0107999999999997</v>
      </c>
      <c r="L432" s="56">
        <v>55.191005711620001</v>
      </c>
      <c r="M432" s="1">
        <v>53.228757243867697</v>
      </c>
      <c r="N432" s="79">
        <v>57.225591375439997</v>
      </c>
      <c r="O432" s="53">
        <v>0</v>
      </c>
      <c r="P432" s="53">
        <v>0</v>
      </c>
      <c r="Q432" s="53">
        <v>1</v>
      </c>
      <c r="R432" s="53">
        <v>0</v>
      </c>
      <c r="S432" s="53">
        <v>1</v>
      </c>
      <c r="T432" s="53">
        <v>-0.166565363181432</v>
      </c>
      <c r="AF432" s="53">
        <v>-0.166565363181432</v>
      </c>
    </row>
    <row r="433" spans="2:59" x14ac:dyDescent="0.3">
      <c r="B433" s="76">
        <v>6</v>
      </c>
      <c r="D433" s="53" t="s">
        <v>414</v>
      </c>
      <c r="E433" s="55">
        <v>-0.38200000000000001</v>
      </c>
      <c r="F433" s="54" t="s">
        <v>51</v>
      </c>
      <c r="G433" s="54">
        <v>4.2207999999999997</v>
      </c>
      <c r="H433" s="56">
        <v>68.087932853372806</v>
      </c>
      <c r="I433" s="1">
        <v>64.050228765055806</v>
      </c>
      <c r="J433" s="79">
        <v>72.380172399550801</v>
      </c>
      <c r="K433" s="54">
        <v>3.8388</v>
      </c>
      <c r="L433" s="56">
        <v>46.469677355407697</v>
      </c>
      <c r="M433" s="1">
        <v>41.239510931605203</v>
      </c>
      <c r="N433" s="79">
        <v>52.3631552541218</v>
      </c>
      <c r="O433" s="53">
        <v>0</v>
      </c>
      <c r="P433" s="53">
        <v>0</v>
      </c>
      <c r="Q433" s="53">
        <v>1</v>
      </c>
      <c r="R433" s="53">
        <v>0</v>
      </c>
      <c r="S433" s="53">
        <v>1</v>
      </c>
      <c r="T433" s="53">
        <v>-0.31750494679461</v>
      </c>
      <c r="AD433" s="53">
        <v>-0.31750494679461</v>
      </c>
    </row>
    <row r="434" spans="2:59" x14ac:dyDescent="0.3">
      <c r="B434" s="76">
        <v>6</v>
      </c>
      <c r="D434" s="53" t="s">
        <v>358</v>
      </c>
      <c r="E434" s="55">
        <v>-0.2059</v>
      </c>
      <c r="F434" s="54" t="s">
        <v>51</v>
      </c>
      <c r="G434" s="54">
        <v>4.2207999999999997</v>
      </c>
      <c r="H434" s="56">
        <v>68.087932853372806</v>
      </c>
      <c r="I434" s="1">
        <v>64.050228765055806</v>
      </c>
      <c r="J434" s="79">
        <v>72.380172399550801</v>
      </c>
      <c r="K434" s="54">
        <v>4.0148999999999999</v>
      </c>
      <c r="L434" s="56">
        <v>55.417753350060799</v>
      </c>
      <c r="M434" s="1">
        <v>53.460015465404297</v>
      </c>
      <c r="N434" s="79">
        <v>57.4471847722455</v>
      </c>
      <c r="O434" s="53">
        <v>0</v>
      </c>
      <c r="P434" s="53">
        <v>0</v>
      </c>
      <c r="Q434" s="53">
        <v>1</v>
      </c>
      <c r="R434" s="53">
        <v>0</v>
      </c>
      <c r="S434" s="53">
        <v>1</v>
      </c>
      <c r="T434" s="53">
        <v>-0.18608553634014999</v>
      </c>
      <c r="AF434" s="53">
        <v>-0.18608553634014999</v>
      </c>
    </row>
    <row r="435" spans="2:59" x14ac:dyDescent="0.3">
      <c r="B435" s="76">
        <v>6</v>
      </c>
      <c r="D435" s="53" t="s">
        <v>415</v>
      </c>
      <c r="E435" s="55">
        <v>-0.37840000000000001</v>
      </c>
      <c r="F435" s="54" t="s">
        <v>51</v>
      </c>
      <c r="G435" s="54">
        <v>4.1750999999999996</v>
      </c>
      <c r="H435" s="56">
        <v>65.046343970193107</v>
      </c>
      <c r="I435" s="1">
        <v>61.1890101083454</v>
      </c>
      <c r="J435" s="79">
        <v>69.146842813716503</v>
      </c>
      <c r="K435" s="54">
        <v>3.7966000000000002</v>
      </c>
      <c r="L435" s="56">
        <v>44.549458546296201</v>
      </c>
      <c r="M435" s="1">
        <v>39.535412924558898</v>
      </c>
      <c r="N435" s="79">
        <v>50.199406303286999</v>
      </c>
      <c r="O435" s="53">
        <v>0</v>
      </c>
      <c r="P435" s="53">
        <v>0</v>
      </c>
      <c r="Q435" s="53">
        <v>1</v>
      </c>
      <c r="R435" s="53">
        <v>0</v>
      </c>
      <c r="S435" s="53">
        <v>1</v>
      </c>
      <c r="T435" s="53">
        <v>-0.31511202894492302</v>
      </c>
      <c r="AD435" s="53">
        <v>-0.31511202894492302</v>
      </c>
    </row>
    <row r="436" spans="2:59" x14ac:dyDescent="0.3">
      <c r="B436" s="76">
        <v>6</v>
      </c>
      <c r="D436" s="53" t="s">
        <v>359</v>
      </c>
      <c r="E436" s="55">
        <v>-0.19850000000000001</v>
      </c>
      <c r="F436" s="54" t="s">
        <v>51</v>
      </c>
      <c r="G436" s="54">
        <v>4.1750999999999996</v>
      </c>
      <c r="H436" s="56">
        <v>65.046343970193107</v>
      </c>
      <c r="I436" s="1">
        <v>61.1890101083454</v>
      </c>
      <c r="J436" s="79">
        <v>69.146842813716503</v>
      </c>
      <c r="K436" s="54">
        <v>3.9765999999999999</v>
      </c>
      <c r="L436" s="56">
        <v>53.335385289301101</v>
      </c>
      <c r="M436" s="1">
        <v>51.453227956947302</v>
      </c>
      <c r="N436" s="79">
        <v>55.286391872992297</v>
      </c>
      <c r="O436" s="53">
        <v>0</v>
      </c>
      <c r="P436" s="53">
        <v>0</v>
      </c>
      <c r="Q436" s="53">
        <v>1</v>
      </c>
      <c r="R436" s="53">
        <v>0</v>
      </c>
      <c r="S436" s="53">
        <v>1</v>
      </c>
      <c r="T436" s="53">
        <v>-0.18004022925959501</v>
      </c>
      <c r="AF436" s="53">
        <v>-0.18004022925959501</v>
      </c>
    </row>
    <row r="437" spans="2:59" x14ac:dyDescent="0.3">
      <c r="B437" s="76">
        <v>6</v>
      </c>
      <c r="D437" s="53" t="s">
        <v>360</v>
      </c>
      <c r="E437" s="55">
        <v>-0.17849999999999999</v>
      </c>
      <c r="F437" s="54" t="s">
        <v>51</v>
      </c>
      <c r="G437" s="54">
        <v>4.2003000000000004</v>
      </c>
      <c r="H437" s="56">
        <v>66.706339941422499</v>
      </c>
      <c r="I437" s="1">
        <v>62.738268226579699</v>
      </c>
      <c r="J437" s="79">
        <v>70.9253843652547</v>
      </c>
      <c r="K437" s="54">
        <v>4.0218999999999996</v>
      </c>
      <c r="L437" s="56">
        <v>55.807038532068397</v>
      </c>
      <c r="M437" s="1">
        <v>53.8408245477981</v>
      </c>
      <c r="N437" s="79">
        <v>57.845056718157899</v>
      </c>
      <c r="O437" s="53">
        <v>0</v>
      </c>
      <c r="P437" s="53">
        <v>0</v>
      </c>
      <c r="Q437" s="53">
        <v>1</v>
      </c>
      <c r="R437" s="53">
        <v>0</v>
      </c>
      <c r="S437" s="53">
        <v>1</v>
      </c>
      <c r="T437" s="53">
        <v>-0.16339228653416099</v>
      </c>
      <c r="AF437" s="53">
        <v>-0.16339228653416099</v>
      </c>
    </row>
    <row r="438" spans="2:59" x14ac:dyDescent="0.3">
      <c r="B438" s="76">
        <v>6</v>
      </c>
      <c r="D438" s="53" t="s">
        <v>361</v>
      </c>
      <c r="E438" s="55">
        <v>-0.1759</v>
      </c>
      <c r="F438" s="54" t="s">
        <v>51</v>
      </c>
      <c r="G438" s="54">
        <v>4.2388000000000003</v>
      </c>
      <c r="H438" s="56">
        <v>69.324612370218603</v>
      </c>
      <c r="I438" s="1">
        <v>65.200790950391607</v>
      </c>
      <c r="J438" s="79">
        <v>73.709257360660899</v>
      </c>
      <c r="K438" s="54">
        <v>4.0629</v>
      </c>
      <c r="L438" s="56">
        <v>58.1426805988932</v>
      </c>
      <c r="M438" s="1">
        <v>56.095275876060697</v>
      </c>
      <c r="N438" s="79">
        <v>60.264812935301201</v>
      </c>
      <c r="O438" s="53">
        <v>1</v>
      </c>
      <c r="P438" s="53">
        <v>0</v>
      </c>
      <c r="Q438" s="53">
        <v>1</v>
      </c>
      <c r="R438" s="53">
        <v>0</v>
      </c>
      <c r="S438" s="53">
        <v>1</v>
      </c>
      <c r="T438" s="53">
        <v>-0.16129815067136299</v>
      </c>
      <c r="AF438" s="53">
        <v>-0.16129815067136299</v>
      </c>
    </row>
    <row r="439" spans="2:59" x14ac:dyDescent="0.3">
      <c r="B439" s="76">
        <v>6</v>
      </c>
      <c r="D439" s="53" t="s">
        <v>468</v>
      </c>
      <c r="E439" s="55">
        <v>-0.36270000000000002</v>
      </c>
      <c r="F439" s="54">
        <v>6.9999999999999999E-4</v>
      </c>
      <c r="G439" s="54">
        <v>4.3845999999999998</v>
      </c>
      <c r="H439" s="56">
        <v>80.206134341818</v>
      </c>
      <c r="I439" s="1">
        <v>68.9705774576599</v>
      </c>
      <c r="J439" s="79">
        <v>93.272004138386393</v>
      </c>
      <c r="K439" s="54">
        <v>4.0218999999999996</v>
      </c>
      <c r="L439" s="56">
        <v>55.807038532068397</v>
      </c>
      <c r="M439" s="1">
        <v>53.8408245477981</v>
      </c>
      <c r="N439" s="79">
        <v>57.845056718157899</v>
      </c>
      <c r="O439" s="53">
        <v>0</v>
      </c>
      <c r="P439" s="53">
        <v>0</v>
      </c>
      <c r="Q439" s="53">
        <v>1</v>
      </c>
      <c r="R439" s="53">
        <v>0</v>
      </c>
      <c r="S439" s="53">
        <v>1</v>
      </c>
      <c r="T439" s="53">
        <v>-0.304204859266336</v>
      </c>
      <c r="AJ439" s="53">
        <v>-0.304204859266336</v>
      </c>
    </row>
    <row r="440" spans="2:59" x14ac:dyDescent="0.3">
      <c r="B440" s="76">
        <v>6</v>
      </c>
      <c r="D440" s="53" t="s">
        <v>469</v>
      </c>
      <c r="E440" s="55">
        <v>-0.37340000000000001</v>
      </c>
      <c r="F440" s="54">
        <v>3.3099999999999997E-2</v>
      </c>
      <c r="G440" s="54">
        <v>4.3845999999999998</v>
      </c>
      <c r="H440" s="56">
        <v>80.206134341818</v>
      </c>
      <c r="I440" s="1">
        <v>68.9705774576599</v>
      </c>
      <c r="J440" s="79">
        <v>93.272004138386393</v>
      </c>
      <c r="K440" s="54">
        <v>4.0110999999999999</v>
      </c>
      <c r="L440" s="56">
        <v>55.2075654971771</v>
      </c>
      <c r="M440" s="1">
        <v>48.781229623309997</v>
      </c>
      <c r="N440" s="79">
        <v>62.480493248343201</v>
      </c>
      <c r="O440" s="53">
        <v>0</v>
      </c>
      <c r="P440" s="53">
        <v>0</v>
      </c>
      <c r="Q440" s="53">
        <v>1</v>
      </c>
      <c r="R440" s="53">
        <v>0</v>
      </c>
      <c r="S440" s="53">
        <v>1</v>
      </c>
      <c r="T440" s="53">
        <v>-0.31167901370365703</v>
      </c>
      <c r="AK440" s="53">
        <v>-0.31167901370365703</v>
      </c>
    </row>
    <row r="441" spans="2:59" x14ac:dyDescent="0.3">
      <c r="B441" s="76">
        <v>6</v>
      </c>
      <c r="D441" s="53" t="s">
        <v>416</v>
      </c>
      <c r="E441" s="55">
        <v>-0.3644</v>
      </c>
      <c r="F441" s="54">
        <v>3.4299999999999997E-2</v>
      </c>
      <c r="G441" s="54">
        <v>4.5107999999999997</v>
      </c>
      <c r="H441" s="56">
        <v>90.994585068080099</v>
      </c>
      <c r="I441" s="1">
        <v>78.126679076124006</v>
      </c>
      <c r="J441" s="79">
        <v>105.981907968266</v>
      </c>
      <c r="K441" s="54">
        <v>4.1463999999999999</v>
      </c>
      <c r="L441" s="56">
        <v>63.2060484565528</v>
      </c>
      <c r="M441" s="1">
        <v>56.0922019391693</v>
      </c>
      <c r="N441" s="79">
        <v>71.222102598585707</v>
      </c>
      <c r="O441" s="53">
        <v>1</v>
      </c>
      <c r="P441" s="53">
        <v>0</v>
      </c>
      <c r="Q441" s="53">
        <v>1</v>
      </c>
      <c r="R441" s="53">
        <v>0</v>
      </c>
      <c r="S441" s="53">
        <v>1</v>
      </c>
      <c r="T441" s="53">
        <v>-0.30538670615110203</v>
      </c>
      <c r="AH441" s="53">
        <v>-0.30538670615110203</v>
      </c>
    </row>
    <row r="442" spans="2:59" x14ac:dyDescent="0.3">
      <c r="B442" s="76">
        <v>6</v>
      </c>
      <c r="D442" s="53" t="s">
        <v>417</v>
      </c>
      <c r="E442" s="55">
        <v>-0.44790000000000002</v>
      </c>
      <c r="F442" s="54" t="s">
        <v>51</v>
      </c>
      <c r="G442" s="54">
        <v>4.5107999999999997</v>
      </c>
      <c r="H442" s="56">
        <v>90.994585068080099</v>
      </c>
      <c r="I442" s="1">
        <v>78.126679076124006</v>
      </c>
      <c r="J442" s="79">
        <v>105.981907968266</v>
      </c>
      <c r="K442" s="54">
        <v>4.0629</v>
      </c>
      <c r="L442" s="56">
        <v>58.1426805988932</v>
      </c>
      <c r="M442" s="1">
        <v>56.095275876060697</v>
      </c>
      <c r="N442" s="79">
        <v>60.264812935301201</v>
      </c>
      <c r="O442" s="53">
        <v>1</v>
      </c>
      <c r="P442" s="53">
        <v>0</v>
      </c>
      <c r="Q442" s="53">
        <v>1</v>
      </c>
      <c r="R442" s="53">
        <v>0</v>
      </c>
      <c r="S442" s="53">
        <v>1</v>
      </c>
      <c r="T442" s="53">
        <v>-0.36103142230504998</v>
      </c>
      <c r="AJ442" s="53">
        <v>-0.36103142230504998</v>
      </c>
    </row>
    <row r="443" spans="2:59" x14ac:dyDescent="0.3">
      <c r="B443" s="76">
        <v>6</v>
      </c>
      <c r="D443" s="53" t="s">
        <v>470</v>
      </c>
      <c r="E443" s="55">
        <v>-0.44850000000000001</v>
      </c>
      <c r="F443" s="54">
        <v>1.4E-3</v>
      </c>
      <c r="G443" s="54">
        <v>4.5107999999999997</v>
      </c>
      <c r="H443" s="56">
        <v>90.994585068080099</v>
      </c>
      <c r="I443" s="1">
        <v>78.126679076124006</v>
      </c>
      <c r="J443" s="79">
        <v>105.981907968266</v>
      </c>
      <c r="K443" s="54">
        <v>4.0622999999999996</v>
      </c>
      <c r="L443" s="56">
        <v>58.1078054541236</v>
      </c>
      <c r="M443" s="1">
        <v>51.343872442793398</v>
      </c>
      <c r="N443" s="79">
        <v>65.762804674624704</v>
      </c>
      <c r="O443" s="53">
        <v>1</v>
      </c>
      <c r="P443" s="53">
        <v>0</v>
      </c>
      <c r="Q443" s="53">
        <v>1</v>
      </c>
      <c r="R443" s="53">
        <v>0</v>
      </c>
      <c r="S443" s="53">
        <v>1</v>
      </c>
      <c r="T443" s="53">
        <v>-0.36141468846032299</v>
      </c>
      <c r="AK443" s="53">
        <v>-0.36141468846032299</v>
      </c>
    </row>
    <row r="444" spans="2:59" x14ac:dyDescent="0.3">
      <c r="B444" s="76">
        <v>6</v>
      </c>
      <c r="D444" s="53" t="s">
        <v>419</v>
      </c>
      <c r="E444" s="55">
        <v>0.28420000000000001</v>
      </c>
      <c r="F444" s="54">
        <v>2.0999999999999999E-3</v>
      </c>
      <c r="G444" s="54">
        <v>3.8388</v>
      </c>
      <c r="H444" s="56">
        <v>46.469677355407697</v>
      </c>
      <c r="I444" s="1">
        <v>41.239510931605203</v>
      </c>
      <c r="J444" s="79">
        <v>52.3631552541218</v>
      </c>
      <c r="K444" s="54">
        <v>4.1228999999999996</v>
      </c>
      <c r="L444" s="56">
        <v>61.738023174018601</v>
      </c>
      <c r="M444" s="1">
        <v>58.914968942064299</v>
      </c>
      <c r="N444" s="79">
        <v>64.696350925414094</v>
      </c>
      <c r="O444" s="53">
        <v>0</v>
      </c>
      <c r="P444" s="53">
        <v>0</v>
      </c>
      <c r="Q444" s="53">
        <v>1</v>
      </c>
      <c r="R444" s="53">
        <v>0</v>
      </c>
      <c r="S444" s="53">
        <v>1</v>
      </c>
      <c r="T444" s="53">
        <v>0.32856578068825598</v>
      </c>
      <c r="BG444" s="53">
        <v>0.32856578068825598</v>
      </c>
    </row>
    <row r="445" spans="2:59" x14ac:dyDescent="0.3">
      <c r="B445" s="76">
        <v>6</v>
      </c>
      <c r="D445" s="53" t="s">
        <v>420</v>
      </c>
      <c r="E445" s="55">
        <v>0.2848</v>
      </c>
      <c r="F445" s="54">
        <v>2E-3</v>
      </c>
      <c r="G445" s="54">
        <v>3.7966000000000002</v>
      </c>
      <c r="H445" s="56">
        <v>44.549458546296201</v>
      </c>
      <c r="I445" s="1">
        <v>39.535412924558898</v>
      </c>
      <c r="J445" s="79">
        <v>50.199406303286999</v>
      </c>
      <c r="K445" s="54">
        <v>4.0815000000000001</v>
      </c>
      <c r="L445" s="56">
        <v>59.234254626592502</v>
      </c>
      <c r="M445" s="1">
        <v>56.529012390679803</v>
      </c>
      <c r="N445" s="79">
        <v>62.068958447724299</v>
      </c>
      <c r="O445" s="53">
        <v>0</v>
      </c>
      <c r="P445" s="53">
        <v>0</v>
      </c>
      <c r="Q445" s="53">
        <v>1</v>
      </c>
      <c r="R445" s="53">
        <v>0</v>
      </c>
      <c r="S445" s="53">
        <v>1</v>
      </c>
      <c r="T445" s="53">
        <v>0.32962905856725</v>
      </c>
      <c r="BG445" s="53">
        <v>0.32962905856725</v>
      </c>
    </row>
    <row r="446" spans="2:59" x14ac:dyDescent="0.3">
      <c r="B446" s="76">
        <v>6</v>
      </c>
      <c r="D446" s="53" t="s">
        <v>362</v>
      </c>
      <c r="E446" s="55">
        <v>-0.1278</v>
      </c>
      <c r="F446" s="54">
        <v>2.0000000000000001E-4</v>
      </c>
      <c r="G446" s="54">
        <v>4.1386000000000003</v>
      </c>
      <c r="H446" s="56">
        <v>62.7149590172261</v>
      </c>
      <c r="I446" s="1">
        <v>59.844887112966902</v>
      </c>
      <c r="J446" s="79">
        <v>65.7226753073802</v>
      </c>
      <c r="K446" s="54">
        <v>4.0107999999999997</v>
      </c>
      <c r="L446" s="56">
        <v>55.191005711620001</v>
      </c>
      <c r="M446" s="1">
        <v>53.228757243867697</v>
      </c>
      <c r="N446" s="79">
        <v>57.225591375439997</v>
      </c>
      <c r="O446" s="53">
        <v>0</v>
      </c>
      <c r="P446" s="53">
        <v>0</v>
      </c>
      <c r="Q446" s="53">
        <v>1</v>
      </c>
      <c r="R446" s="53">
        <v>0</v>
      </c>
      <c r="S446" s="53">
        <v>1</v>
      </c>
      <c r="T446" s="53">
        <v>-0.119970632581287</v>
      </c>
      <c r="AO446" s="53">
        <v>-0.119970632581287</v>
      </c>
    </row>
    <row r="447" spans="2:59" x14ac:dyDescent="0.3">
      <c r="B447" s="76">
        <v>6</v>
      </c>
      <c r="D447" s="53" t="s">
        <v>363</v>
      </c>
      <c r="E447" s="55">
        <v>-0.108</v>
      </c>
      <c r="F447" s="54">
        <v>7.7000000000000002E-3</v>
      </c>
      <c r="G447" s="54">
        <v>4.1228999999999996</v>
      </c>
      <c r="H447" s="56">
        <v>61.738023174018601</v>
      </c>
      <c r="I447" s="1">
        <v>58.914968942064299</v>
      </c>
      <c r="J447" s="79">
        <v>64.696350925414094</v>
      </c>
      <c r="K447" s="54">
        <v>4.0148999999999999</v>
      </c>
      <c r="L447" s="56">
        <v>55.417753350060799</v>
      </c>
      <c r="M447" s="1">
        <v>53.460015465404297</v>
      </c>
      <c r="N447" s="79">
        <v>57.4471847722455</v>
      </c>
      <c r="O447" s="53">
        <v>0</v>
      </c>
      <c r="P447" s="53">
        <v>0</v>
      </c>
      <c r="Q447" s="53">
        <v>1</v>
      </c>
      <c r="R447" s="53">
        <v>0</v>
      </c>
      <c r="S447" s="53">
        <v>1</v>
      </c>
      <c r="T447" s="53">
        <v>-0.10237240356956499</v>
      </c>
      <c r="AO447" s="53">
        <v>-0.10237240356956499</v>
      </c>
    </row>
    <row r="448" spans="2:59" x14ac:dyDescent="0.3">
      <c r="B448" s="76">
        <v>6</v>
      </c>
      <c r="D448" s="53" t="s">
        <v>364</v>
      </c>
      <c r="E448" s="55">
        <v>-0.10489999999999999</v>
      </c>
      <c r="F448" s="54">
        <v>1.23E-2</v>
      </c>
      <c r="G448" s="54">
        <v>4.0815000000000001</v>
      </c>
      <c r="H448" s="56">
        <v>59.234254626592502</v>
      </c>
      <c r="I448" s="1">
        <v>56.529012390679803</v>
      </c>
      <c r="J448" s="79">
        <v>62.068958447724299</v>
      </c>
      <c r="K448" s="54">
        <v>3.9765999999999999</v>
      </c>
      <c r="L448" s="56">
        <v>53.335385289301101</v>
      </c>
      <c r="M448" s="1">
        <v>51.453227956947302</v>
      </c>
      <c r="N448" s="79">
        <v>55.286391872992297</v>
      </c>
      <c r="O448" s="53">
        <v>0</v>
      </c>
      <c r="P448" s="53">
        <v>0</v>
      </c>
      <c r="Q448" s="53">
        <v>1</v>
      </c>
      <c r="R448" s="53">
        <v>0</v>
      </c>
      <c r="S448" s="53">
        <v>1</v>
      </c>
      <c r="T448" s="53">
        <v>-9.95854404597033E-2</v>
      </c>
      <c r="AO448" s="53">
        <v>-9.95854404597033E-2</v>
      </c>
    </row>
    <row r="449" spans="2:65" x14ac:dyDescent="0.3">
      <c r="B449" s="76">
        <v>6</v>
      </c>
      <c r="D449" s="53" t="s">
        <v>365</v>
      </c>
      <c r="E449" s="55">
        <v>-0.18909999999999999</v>
      </c>
      <c r="F449" s="54" t="s">
        <v>51</v>
      </c>
      <c r="G449" s="54">
        <v>4.2108999999999996</v>
      </c>
      <c r="H449" s="56">
        <v>67.417187983529899</v>
      </c>
      <c r="I449" s="1">
        <v>64.3457958917257</v>
      </c>
      <c r="J449" s="79">
        <v>70.635185603338996</v>
      </c>
      <c r="K449" s="54">
        <v>4.0218999999999996</v>
      </c>
      <c r="L449" s="56">
        <v>55.807038532068397</v>
      </c>
      <c r="M449" s="1">
        <v>53.8408245477981</v>
      </c>
      <c r="N449" s="79">
        <v>57.845056718157899</v>
      </c>
      <c r="O449" s="53">
        <v>0</v>
      </c>
      <c r="P449" s="53">
        <v>0</v>
      </c>
      <c r="Q449" s="53">
        <v>1</v>
      </c>
      <c r="R449" s="53">
        <v>0</v>
      </c>
      <c r="S449" s="53">
        <v>1</v>
      </c>
      <c r="T449" s="53">
        <v>-0.172213493305266</v>
      </c>
      <c r="AO449" s="53">
        <v>-0.172213493305266</v>
      </c>
    </row>
    <row r="450" spans="2:65" x14ac:dyDescent="0.3">
      <c r="B450" s="76">
        <v>6</v>
      </c>
      <c r="D450" s="53" t="s">
        <v>366</v>
      </c>
      <c r="E450" s="55">
        <v>-0.21840000000000001</v>
      </c>
      <c r="F450" s="54" t="s">
        <v>51</v>
      </c>
      <c r="G450" s="54">
        <v>4.2812999999999999</v>
      </c>
      <c r="H450" s="56">
        <v>72.334413648967299</v>
      </c>
      <c r="I450" s="1">
        <v>69.044415471832394</v>
      </c>
      <c r="J450" s="79">
        <v>75.781181753569697</v>
      </c>
      <c r="K450" s="54">
        <v>4.0629</v>
      </c>
      <c r="L450" s="56">
        <v>58.1426805988932</v>
      </c>
      <c r="M450" s="1">
        <v>56.095275876060697</v>
      </c>
      <c r="N450" s="79">
        <v>60.264812935301201</v>
      </c>
      <c r="O450" s="53">
        <v>1</v>
      </c>
      <c r="P450" s="53">
        <v>0</v>
      </c>
      <c r="Q450" s="53">
        <v>1</v>
      </c>
      <c r="R450" s="53">
        <v>0</v>
      </c>
      <c r="S450" s="53">
        <v>1</v>
      </c>
      <c r="T450" s="53">
        <v>-0.196196144188648</v>
      </c>
      <c r="AO450" s="53">
        <v>-0.196196144188648</v>
      </c>
    </row>
    <row r="451" spans="2:65" x14ac:dyDescent="0.3">
      <c r="B451" s="76">
        <v>6</v>
      </c>
      <c r="D451" s="53" t="s">
        <v>368</v>
      </c>
      <c r="E451" s="55">
        <v>0.13539999999999999</v>
      </c>
      <c r="F451" s="54" t="s">
        <v>51</v>
      </c>
      <c r="G451" s="54">
        <v>4.2202999999999999</v>
      </c>
      <c r="H451" s="56">
        <v>68.053897396519503</v>
      </c>
      <c r="I451" s="1">
        <v>63.891606558894097</v>
      </c>
      <c r="J451" s="79">
        <v>72.487345369644501</v>
      </c>
      <c r="K451" s="54">
        <v>4.3555999999999999</v>
      </c>
      <c r="L451" s="56">
        <v>77.913559450862294</v>
      </c>
      <c r="M451" s="1">
        <v>73.149668816602002</v>
      </c>
      <c r="N451" s="79">
        <v>82.9876996644077</v>
      </c>
      <c r="O451" s="53">
        <v>1</v>
      </c>
      <c r="P451" s="53">
        <v>1</v>
      </c>
      <c r="Q451" s="53">
        <v>1</v>
      </c>
      <c r="R451" s="53">
        <v>1</v>
      </c>
      <c r="S451" s="53">
        <v>2</v>
      </c>
      <c r="T451" s="53">
        <v>0.14488019689592599</v>
      </c>
      <c r="U451" s="53">
        <v>0.14488019689592599</v>
      </c>
      <c r="BM451" s="53">
        <v>0.14488019689592599</v>
      </c>
    </row>
    <row r="452" spans="2:65" x14ac:dyDescent="0.3">
      <c r="B452" s="76">
        <v>6</v>
      </c>
      <c r="D452" s="53" t="s">
        <v>423</v>
      </c>
      <c r="E452" s="55">
        <v>6.1129999999999997E-2</v>
      </c>
      <c r="F452" s="54">
        <v>5.7999999999999996E-3</v>
      </c>
      <c r="G452" s="54">
        <v>4.1946000000000003</v>
      </c>
      <c r="H452" s="56">
        <v>66.327195392254794</v>
      </c>
      <c r="I452" s="1">
        <v>62.276615362943403</v>
      </c>
      <c r="J452" s="79">
        <v>70.641232234018801</v>
      </c>
      <c r="K452" s="54">
        <v>4.2557</v>
      </c>
      <c r="L452" s="56">
        <v>70.506154226413102</v>
      </c>
      <c r="M452" s="1">
        <v>66.192581848833598</v>
      </c>
      <c r="N452" s="79">
        <v>75.100829200944005</v>
      </c>
      <c r="O452" s="53">
        <v>0</v>
      </c>
      <c r="P452" s="53">
        <v>0</v>
      </c>
      <c r="Q452" s="53">
        <v>1</v>
      </c>
      <c r="R452" s="53">
        <v>1</v>
      </c>
      <c r="S452" s="53">
        <v>1</v>
      </c>
      <c r="T452" s="53">
        <v>6.3005209393285397E-2</v>
      </c>
    </row>
    <row r="453" spans="2:65" x14ac:dyDescent="0.3">
      <c r="B453" s="76">
        <v>6</v>
      </c>
      <c r="D453" s="53" t="s">
        <v>369</v>
      </c>
      <c r="E453" s="55">
        <v>0.16109999999999999</v>
      </c>
      <c r="F453" s="54" t="s">
        <v>51</v>
      </c>
      <c r="G453" s="54">
        <v>4.1946000000000003</v>
      </c>
      <c r="H453" s="56">
        <v>66.327195392254794</v>
      </c>
      <c r="I453" s="1">
        <v>62.276615362943403</v>
      </c>
      <c r="J453" s="79">
        <v>70.641232234018801</v>
      </c>
      <c r="K453" s="54">
        <v>4.3555999999999999</v>
      </c>
      <c r="L453" s="56">
        <v>77.913559450862294</v>
      </c>
      <c r="M453" s="1">
        <v>73.149668816602002</v>
      </c>
      <c r="N453" s="79">
        <v>82.9876996644077</v>
      </c>
      <c r="O453" s="53">
        <v>1</v>
      </c>
      <c r="P453" s="53">
        <v>0</v>
      </c>
      <c r="Q453" s="53">
        <v>1</v>
      </c>
      <c r="R453" s="53">
        <v>1</v>
      </c>
      <c r="S453" s="53">
        <v>1</v>
      </c>
      <c r="T453" s="53">
        <v>0.17468496881387099</v>
      </c>
    </row>
    <row r="454" spans="2:65" x14ac:dyDescent="0.3">
      <c r="B454" s="76">
        <v>6</v>
      </c>
      <c r="D454" s="53" t="s">
        <v>370</v>
      </c>
      <c r="E454" s="55">
        <v>0.15090000000000001</v>
      </c>
      <c r="F454" s="54" t="s">
        <v>51</v>
      </c>
      <c r="G454" s="54">
        <v>4.2046999999999999</v>
      </c>
      <c r="H454" s="56">
        <v>67.000494502630104</v>
      </c>
      <c r="I454" s="1">
        <v>62.901398678418403</v>
      </c>
      <c r="J454" s="79">
        <v>71.3667161289559</v>
      </c>
      <c r="K454" s="54">
        <v>4.3555999999999999</v>
      </c>
      <c r="L454" s="56">
        <v>77.913559450862294</v>
      </c>
      <c r="M454" s="1">
        <v>73.149668816602002</v>
      </c>
      <c r="N454" s="79">
        <v>82.9876996644077</v>
      </c>
      <c r="O454" s="53">
        <v>1</v>
      </c>
      <c r="P454" s="53">
        <v>0</v>
      </c>
      <c r="Q454" s="53">
        <v>1</v>
      </c>
      <c r="R454" s="53">
        <v>1</v>
      </c>
      <c r="S454" s="53">
        <v>1</v>
      </c>
      <c r="T454" s="53">
        <v>0.16288036423080099</v>
      </c>
    </row>
    <row r="455" spans="2:65" x14ac:dyDescent="0.3">
      <c r="B455" s="76">
        <v>6</v>
      </c>
      <c r="D455" s="53" t="s">
        <v>371</v>
      </c>
      <c r="E455" s="55">
        <v>9.9919999999999995E-2</v>
      </c>
      <c r="F455" s="54" t="s">
        <v>51</v>
      </c>
      <c r="G455" s="54">
        <v>4.2557</v>
      </c>
      <c r="H455" s="56">
        <v>70.506154226413102</v>
      </c>
      <c r="I455" s="1">
        <v>66.192581848833598</v>
      </c>
      <c r="J455" s="79">
        <v>75.100829200944005</v>
      </c>
      <c r="K455" s="54">
        <v>4.3555999999999999</v>
      </c>
      <c r="L455" s="56">
        <v>77.913559450862294</v>
      </c>
      <c r="M455" s="1">
        <v>73.149668816602002</v>
      </c>
      <c r="N455" s="79">
        <v>82.9876996644077</v>
      </c>
      <c r="O455" s="53">
        <v>1</v>
      </c>
      <c r="P455" s="53">
        <v>0</v>
      </c>
      <c r="Q455" s="53">
        <v>1</v>
      </c>
      <c r="R455" s="53">
        <v>1</v>
      </c>
      <c r="S455" s="53">
        <v>1</v>
      </c>
      <c r="T455" s="53">
        <v>0.10506040650951</v>
      </c>
    </row>
    <row r="456" spans="2:65" x14ac:dyDescent="0.3">
      <c r="B456" s="76">
        <v>6</v>
      </c>
      <c r="D456" s="53" t="s">
        <v>373</v>
      </c>
      <c r="E456" s="55">
        <v>4.5789999999999997E-2</v>
      </c>
      <c r="F456" s="54">
        <v>2.2700000000000001E-2</v>
      </c>
      <c r="G456" s="54">
        <v>4.1929999999999996</v>
      </c>
      <c r="H456" s="56">
        <v>66.221156733176002</v>
      </c>
      <c r="I456" s="1">
        <v>62.303923416606402</v>
      </c>
      <c r="J456" s="79">
        <v>70.384678180812898</v>
      </c>
      <c r="K456" s="54">
        <v>4.2388000000000003</v>
      </c>
      <c r="L456" s="56">
        <v>69.324612370218603</v>
      </c>
      <c r="M456" s="1">
        <v>65.200790950391607</v>
      </c>
      <c r="N456" s="79">
        <v>73.709257360660899</v>
      </c>
      <c r="O456" s="53">
        <v>1</v>
      </c>
      <c r="P456" s="53">
        <v>1</v>
      </c>
      <c r="Q456" s="53">
        <v>1</v>
      </c>
      <c r="R456" s="53">
        <v>1</v>
      </c>
      <c r="S456" s="53">
        <v>2</v>
      </c>
      <c r="T456" s="53">
        <v>4.6865017014838597E-2</v>
      </c>
      <c r="U456" s="53">
        <v>4.6865017014838597E-2</v>
      </c>
      <c r="BM456" s="53">
        <v>4.6865017014838597E-2</v>
      </c>
    </row>
    <row r="457" spans="2:65" x14ac:dyDescent="0.3">
      <c r="B457" s="76">
        <v>6</v>
      </c>
      <c r="D457" s="53" t="s">
        <v>374</v>
      </c>
      <c r="E457" s="55">
        <v>-4.5710000000000001E-2</v>
      </c>
      <c r="F457" s="54">
        <v>1.54E-2</v>
      </c>
      <c r="G457" s="54">
        <v>4.2207999999999997</v>
      </c>
      <c r="H457" s="56">
        <v>68.087932853372806</v>
      </c>
      <c r="I457" s="1">
        <v>64.050228765055806</v>
      </c>
      <c r="J457" s="79">
        <v>72.380172399550801</v>
      </c>
      <c r="K457" s="54">
        <v>4.1750999999999996</v>
      </c>
      <c r="L457" s="56">
        <v>65.046343970193107</v>
      </c>
      <c r="M457" s="1">
        <v>61.1890101083454</v>
      </c>
      <c r="N457" s="79">
        <v>69.146842813716503</v>
      </c>
      <c r="O457" s="53">
        <v>0</v>
      </c>
      <c r="P457" s="53">
        <v>0</v>
      </c>
      <c r="Q457" s="53">
        <v>1</v>
      </c>
      <c r="R457" s="53">
        <v>1</v>
      </c>
      <c r="S457" s="53">
        <v>1</v>
      </c>
      <c r="T457" s="53">
        <v>-4.4671482239442097E-2</v>
      </c>
    </row>
    <row r="458" spans="2:65" x14ac:dyDescent="0.3">
      <c r="B458" s="76">
        <v>6</v>
      </c>
      <c r="D458" s="53" t="s">
        <v>375</v>
      </c>
      <c r="E458" s="55">
        <v>6.3729999999999995E-2</v>
      </c>
      <c r="F458" s="54" t="s">
        <v>51</v>
      </c>
      <c r="G458" s="54">
        <v>4.1750999999999996</v>
      </c>
      <c r="H458" s="56">
        <v>65.046343970193107</v>
      </c>
      <c r="I458" s="1">
        <v>61.1890101083454</v>
      </c>
      <c r="J458" s="79">
        <v>69.146842813716503</v>
      </c>
      <c r="K458" s="54">
        <v>4.2388000000000003</v>
      </c>
      <c r="L458" s="56">
        <v>69.324612370218603</v>
      </c>
      <c r="M458" s="1">
        <v>65.200790950391607</v>
      </c>
      <c r="N458" s="79">
        <v>73.709257360660899</v>
      </c>
      <c r="O458" s="53">
        <v>1</v>
      </c>
      <c r="P458" s="53">
        <v>0</v>
      </c>
      <c r="Q458" s="53">
        <v>1</v>
      </c>
      <c r="R458" s="53">
        <v>1</v>
      </c>
      <c r="S458" s="53">
        <v>1</v>
      </c>
      <c r="T458" s="53">
        <v>6.5772619011238501E-2</v>
      </c>
    </row>
    <row r="459" spans="2:65" x14ac:dyDescent="0.3">
      <c r="B459" s="76">
        <v>6</v>
      </c>
      <c r="D459" s="53" t="s">
        <v>460</v>
      </c>
      <c r="E459" s="55">
        <v>0.24790000000000001</v>
      </c>
      <c r="F459" s="54" t="s">
        <v>51</v>
      </c>
      <c r="G459" s="54">
        <v>4.1367000000000003</v>
      </c>
      <c r="H459" s="56">
        <v>62.5959137239347</v>
      </c>
      <c r="I459" s="1">
        <v>53.827258369422402</v>
      </c>
      <c r="J459" s="79">
        <v>72.793014796386501</v>
      </c>
      <c r="K459" s="54">
        <v>4.3845999999999998</v>
      </c>
      <c r="L459" s="56">
        <v>80.206134341818</v>
      </c>
      <c r="M459" s="1">
        <v>68.9705774576599</v>
      </c>
      <c r="N459" s="79">
        <v>93.272004138386393</v>
      </c>
      <c r="O459" s="53">
        <v>0</v>
      </c>
      <c r="P459" s="53">
        <v>1</v>
      </c>
      <c r="Q459" s="53">
        <v>1</v>
      </c>
      <c r="R459" s="53">
        <v>1</v>
      </c>
      <c r="S459" s="53">
        <v>2</v>
      </c>
      <c r="T459" s="53">
        <v>0.28133179260788699</v>
      </c>
      <c r="U459" s="53">
        <v>0.28133179260788699</v>
      </c>
    </row>
    <row r="460" spans="2:65" x14ac:dyDescent="0.3">
      <c r="B460" s="76">
        <v>6</v>
      </c>
      <c r="D460" s="53" t="s">
        <v>425</v>
      </c>
      <c r="E460" s="55">
        <v>0.37409999999999999</v>
      </c>
      <c r="F460" s="54" t="s">
        <v>51</v>
      </c>
      <c r="G460" s="54">
        <v>4.1367000000000003</v>
      </c>
      <c r="H460" s="56">
        <v>62.5959137239347</v>
      </c>
      <c r="I460" s="1">
        <v>53.827258369422402</v>
      </c>
      <c r="J460" s="79">
        <v>72.793014796386501</v>
      </c>
      <c r="K460" s="54">
        <v>4.5107999999999997</v>
      </c>
      <c r="L460" s="56">
        <v>90.994585068080099</v>
      </c>
      <c r="M460" s="1">
        <v>78.126679076124006</v>
      </c>
      <c r="N460" s="79">
        <v>105.981907968266</v>
      </c>
      <c r="O460" s="53">
        <v>1</v>
      </c>
      <c r="P460" s="53">
        <v>1</v>
      </c>
      <c r="Q460" s="53">
        <v>1</v>
      </c>
      <c r="R460" s="53">
        <v>1</v>
      </c>
      <c r="S460" s="53">
        <v>2</v>
      </c>
      <c r="T460" s="53">
        <v>0.45368251143982502</v>
      </c>
      <c r="U460" s="53">
        <v>0.45368251143982502</v>
      </c>
      <c r="BM460" s="53">
        <v>0.45368251143982502</v>
      </c>
    </row>
    <row r="461" spans="2:65" x14ac:dyDescent="0.3">
      <c r="B461" s="76">
        <v>6</v>
      </c>
      <c r="D461" s="53" t="s">
        <v>461</v>
      </c>
      <c r="E461" s="55">
        <v>0.31290000000000001</v>
      </c>
      <c r="F461" s="54" t="s">
        <v>51</v>
      </c>
      <c r="G461" s="54">
        <v>4.0716000000000001</v>
      </c>
      <c r="H461" s="56">
        <v>58.650728724942397</v>
      </c>
      <c r="I461" s="1">
        <v>50.4347287357391</v>
      </c>
      <c r="J461" s="79">
        <v>68.205144871319405</v>
      </c>
      <c r="K461" s="54">
        <v>4.3845999999999998</v>
      </c>
      <c r="L461" s="56">
        <v>80.206134341818</v>
      </c>
      <c r="M461" s="1">
        <v>68.9705774576599</v>
      </c>
      <c r="N461" s="79">
        <v>93.272004138386393</v>
      </c>
      <c r="O461" s="53">
        <v>0</v>
      </c>
      <c r="P461" s="53">
        <v>0</v>
      </c>
      <c r="Q461" s="53">
        <v>1</v>
      </c>
      <c r="R461" s="53">
        <v>1</v>
      </c>
      <c r="S461" s="53">
        <v>1</v>
      </c>
      <c r="T461" s="53">
        <v>0.36752153102760499</v>
      </c>
    </row>
    <row r="462" spans="2:65" x14ac:dyDescent="0.3">
      <c r="B462" s="76">
        <v>6</v>
      </c>
      <c r="D462" s="53" t="s">
        <v>426</v>
      </c>
      <c r="E462" s="55">
        <v>0.43919999999999998</v>
      </c>
      <c r="F462" s="54" t="s">
        <v>51</v>
      </c>
      <c r="G462" s="54">
        <v>4.0716000000000001</v>
      </c>
      <c r="H462" s="56">
        <v>58.650728724942397</v>
      </c>
      <c r="I462" s="1">
        <v>50.4347287357391</v>
      </c>
      <c r="J462" s="79">
        <v>68.205144871319405</v>
      </c>
      <c r="K462" s="54">
        <v>4.5107999999999997</v>
      </c>
      <c r="L462" s="56">
        <v>90.994585068080099</v>
      </c>
      <c r="M462" s="1">
        <v>78.126679076124006</v>
      </c>
      <c r="N462" s="79">
        <v>105.981907968266</v>
      </c>
      <c r="O462" s="53">
        <v>1</v>
      </c>
      <c r="P462" s="53">
        <v>0</v>
      </c>
      <c r="Q462" s="53">
        <v>1</v>
      </c>
      <c r="R462" s="53">
        <v>1</v>
      </c>
      <c r="S462" s="53">
        <v>1</v>
      </c>
      <c r="T462" s="53">
        <v>0.55146554947036497</v>
      </c>
    </row>
    <row r="463" spans="2:65" x14ac:dyDescent="0.3">
      <c r="B463" s="76">
        <v>6</v>
      </c>
      <c r="D463" s="53" t="s">
        <v>462</v>
      </c>
      <c r="E463" s="55">
        <v>0.35510000000000003</v>
      </c>
      <c r="F463" s="54" t="s">
        <v>51</v>
      </c>
      <c r="G463" s="54">
        <v>4.0294999999999996</v>
      </c>
      <c r="H463" s="56">
        <v>56.2327878229462</v>
      </c>
      <c r="I463" s="1">
        <v>48.355501484136902</v>
      </c>
      <c r="J463" s="79">
        <v>65.393312638435305</v>
      </c>
      <c r="K463" s="54">
        <v>4.3845999999999998</v>
      </c>
      <c r="L463" s="56">
        <v>80.206134341818</v>
      </c>
      <c r="M463" s="1">
        <v>68.9705774576599</v>
      </c>
      <c r="N463" s="79">
        <v>93.272004138386393</v>
      </c>
      <c r="O463" s="53">
        <v>0</v>
      </c>
      <c r="P463" s="53">
        <v>0</v>
      </c>
      <c r="Q463" s="53">
        <v>1</v>
      </c>
      <c r="R463" s="53">
        <v>1</v>
      </c>
      <c r="S463" s="53">
        <v>1</v>
      </c>
      <c r="T463" s="53">
        <v>0.42632327947804899</v>
      </c>
    </row>
    <row r="464" spans="2:65" x14ac:dyDescent="0.3">
      <c r="B464" s="76">
        <v>6</v>
      </c>
      <c r="D464" s="53" t="s">
        <v>427</v>
      </c>
      <c r="E464" s="55">
        <v>0.48130000000000001</v>
      </c>
      <c r="F464" s="54" t="s">
        <v>51</v>
      </c>
      <c r="G464" s="54">
        <v>4.0294999999999996</v>
      </c>
      <c r="H464" s="56">
        <v>56.2327878229462</v>
      </c>
      <c r="I464" s="1">
        <v>48.355501484136902</v>
      </c>
      <c r="J464" s="79">
        <v>65.393312638435305</v>
      </c>
      <c r="K464" s="54">
        <v>4.5107999999999997</v>
      </c>
      <c r="L464" s="56">
        <v>90.994585068080099</v>
      </c>
      <c r="M464" s="1">
        <v>78.126679076124006</v>
      </c>
      <c r="N464" s="79">
        <v>105.981907968266</v>
      </c>
      <c r="O464" s="53">
        <v>1</v>
      </c>
      <c r="P464" s="53">
        <v>0</v>
      </c>
      <c r="Q464" s="53">
        <v>1</v>
      </c>
      <c r="R464" s="53">
        <v>1</v>
      </c>
      <c r="S464" s="53">
        <v>1</v>
      </c>
      <c r="T464" s="53">
        <v>0.61817666509055902</v>
      </c>
    </row>
    <row r="465" spans="2:65" x14ac:dyDescent="0.3">
      <c r="B465" s="76">
        <v>6</v>
      </c>
      <c r="D465" s="53" t="s">
        <v>429</v>
      </c>
      <c r="E465" s="55">
        <v>-0.1072</v>
      </c>
      <c r="F465" s="54">
        <v>1.0500000000000001E-2</v>
      </c>
      <c r="G465" s="54">
        <v>3.9037999999999999</v>
      </c>
      <c r="H465" s="56">
        <v>49.590535550045097</v>
      </c>
      <c r="I465" s="1">
        <v>44.009116251853001</v>
      </c>
      <c r="J465" s="79">
        <v>55.8798136746667</v>
      </c>
      <c r="K465" s="54">
        <v>3.7966000000000002</v>
      </c>
      <c r="L465" s="56">
        <v>44.549458546296201</v>
      </c>
      <c r="M465" s="1">
        <v>39.535412924558898</v>
      </c>
      <c r="N465" s="79">
        <v>50.199406303286999</v>
      </c>
      <c r="O465" s="53">
        <v>0</v>
      </c>
      <c r="P465" s="53">
        <v>1</v>
      </c>
      <c r="Q465" s="53">
        <v>1</v>
      </c>
      <c r="R465" s="53">
        <v>1</v>
      </c>
      <c r="S465" s="53">
        <v>2</v>
      </c>
      <c r="T465" s="53">
        <v>-0.10165401417497701</v>
      </c>
      <c r="V465" s="53">
        <v>-0.10165401417497701</v>
      </c>
    </row>
    <row r="466" spans="2:65" x14ac:dyDescent="0.3">
      <c r="B466" s="76">
        <v>6</v>
      </c>
      <c r="D466" s="53" t="s">
        <v>430</v>
      </c>
      <c r="E466" s="55">
        <v>0.2777</v>
      </c>
      <c r="F466" s="54" t="s">
        <v>51</v>
      </c>
      <c r="G466" s="54">
        <v>3.9037999999999999</v>
      </c>
      <c r="H466" s="56">
        <v>49.590535550045097</v>
      </c>
      <c r="I466" s="1">
        <v>44.009116251853001</v>
      </c>
      <c r="J466" s="79">
        <v>55.8798136746667</v>
      </c>
      <c r="K466" s="54">
        <v>4.1814999999999998</v>
      </c>
      <c r="L466" s="56">
        <v>65.463975567197906</v>
      </c>
      <c r="M466" s="1">
        <v>58.095999147616702</v>
      </c>
      <c r="N466" s="79">
        <v>73.766389423366903</v>
      </c>
      <c r="O466" s="53">
        <v>0</v>
      </c>
      <c r="P466" s="53">
        <v>1</v>
      </c>
      <c r="Q466" s="53">
        <v>1</v>
      </c>
      <c r="R466" s="53">
        <v>1</v>
      </c>
      <c r="S466" s="53">
        <v>2</v>
      </c>
      <c r="T466" s="53">
        <v>0.32009011076586902</v>
      </c>
      <c r="U466" s="53">
        <v>0.32009011076586902</v>
      </c>
    </row>
    <row r="467" spans="2:65" x14ac:dyDescent="0.3">
      <c r="B467" s="76">
        <v>6</v>
      </c>
      <c r="D467" s="53" t="s">
        <v>431</v>
      </c>
      <c r="E467" s="55">
        <v>0.24260000000000001</v>
      </c>
      <c r="F467" s="54" t="s">
        <v>51</v>
      </c>
      <c r="G467" s="54">
        <v>3.9037999999999999</v>
      </c>
      <c r="H467" s="56">
        <v>49.590535550045097</v>
      </c>
      <c r="I467" s="1">
        <v>44.009116251853001</v>
      </c>
      <c r="J467" s="79">
        <v>55.8798136746667</v>
      </c>
      <c r="K467" s="54">
        <v>4.1463999999999999</v>
      </c>
      <c r="L467" s="56">
        <v>63.2060484565528</v>
      </c>
      <c r="M467" s="1">
        <v>56.0922019391693</v>
      </c>
      <c r="N467" s="79">
        <v>71.222102598585707</v>
      </c>
      <c r="O467" s="53">
        <v>1</v>
      </c>
      <c r="P467" s="53">
        <v>1</v>
      </c>
      <c r="Q467" s="53">
        <v>1</v>
      </c>
      <c r="R467" s="53">
        <v>1</v>
      </c>
      <c r="S467" s="53">
        <v>2</v>
      </c>
      <c r="T467" s="53">
        <v>0.27455869866070298</v>
      </c>
      <c r="U467" s="53">
        <v>0.27455869866070298</v>
      </c>
      <c r="BM467" s="53">
        <v>0.27455869866070298</v>
      </c>
    </row>
    <row r="468" spans="2:65" x14ac:dyDescent="0.3">
      <c r="B468" s="76">
        <v>6</v>
      </c>
      <c r="D468" s="53" t="s">
        <v>432</v>
      </c>
      <c r="E468" s="55">
        <v>0.3427</v>
      </c>
      <c r="F468" s="54" t="s">
        <v>51</v>
      </c>
      <c r="G468" s="54">
        <v>3.8388</v>
      </c>
      <c r="H468" s="56">
        <v>46.469677355407697</v>
      </c>
      <c r="I468" s="1">
        <v>41.239510931605203</v>
      </c>
      <c r="J468" s="79">
        <v>52.3631552541218</v>
      </c>
      <c r="K468" s="54">
        <v>4.1814999999999998</v>
      </c>
      <c r="L468" s="56">
        <v>65.463975567197906</v>
      </c>
      <c r="M468" s="1">
        <v>58.095999147616702</v>
      </c>
      <c r="N468" s="79">
        <v>73.766389423366903</v>
      </c>
      <c r="O468" s="53">
        <v>0</v>
      </c>
      <c r="P468" s="53">
        <v>0</v>
      </c>
      <c r="Q468" s="53">
        <v>1</v>
      </c>
      <c r="R468" s="53">
        <v>1</v>
      </c>
      <c r="S468" s="53">
        <v>1</v>
      </c>
      <c r="T468" s="53">
        <v>0.40874607470412599</v>
      </c>
    </row>
    <row r="469" spans="2:65" x14ac:dyDescent="0.3">
      <c r="B469" s="76">
        <v>6</v>
      </c>
      <c r="D469" s="53" t="s">
        <v>433</v>
      </c>
      <c r="E469" s="55">
        <v>0.30759999999999998</v>
      </c>
      <c r="F469" s="54" t="s">
        <v>51</v>
      </c>
      <c r="G469" s="54">
        <v>3.8388</v>
      </c>
      <c r="H469" s="56">
        <v>46.469677355407697</v>
      </c>
      <c r="I469" s="1">
        <v>41.239510931605203</v>
      </c>
      <c r="J469" s="79">
        <v>52.3631552541218</v>
      </c>
      <c r="K469" s="54">
        <v>4.1463999999999999</v>
      </c>
      <c r="L469" s="56">
        <v>63.2060484565528</v>
      </c>
      <c r="M469" s="1">
        <v>56.0922019391693</v>
      </c>
      <c r="N469" s="79">
        <v>71.222102598585707</v>
      </c>
      <c r="O469" s="53">
        <v>1</v>
      </c>
      <c r="P469" s="53">
        <v>0</v>
      </c>
      <c r="Q469" s="53">
        <v>1</v>
      </c>
      <c r="R469" s="53">
        <v>1</v>
      </c>
      <c r="S469" s="53">
        <v>1</v>
      </c>
      <c r="T469" s="53">
        <v>0.36015681738314198</v>
      </c>
    </row>
    <row r="470" spans="2:65" x14ac:dyDescent="0.3">
      <c r="B470" s="76">
        <v>6</v>
      </c>
      <c r="D470" s="53" t="s">
        <v>434</v>
      </c>
      <c r="E470" s="55">
        <v>0.38479999999999998</v>
      </c>
      <c r="F470" s="54" t="s">
        <v>51</v>
      </c>
      <c r="G470" s="54">
        <v>3.7966000000000002</v>
      </c>
      <c r="H470" s="56">
        <v>44.549458546296201</v>
      </c>
      <c r="I470" s="1">
        <v>39.535412924558898</v>
      </c>
      <c r="J470" s="79">
        <v>50.199406303286999</v>
      </c>
      <c r="K470" s="54">
        <v>4.1814999999999998</v>
      </c>
      <c r="L470" s="56">
        <v>65.463975567197906</v>
      </c>
      <c r="M470" s="1">
        <v>58.095999147616702</v>
      </c>
      <c r="N470" s="79">
        <v>73.766389423366903</v>
      </c>
      <c r="O470" s="53">
        <v>0</v>
      </c>
      <c r="P470" s="53">
        <v>0</v>
      </c>
      <c r="Q470" s="53">
        <v>1</v>
      </c>
      <c r="R470" s="53">
        <v>1</v>
      </c>
      <c r="S470" s="53">
        <v>1</v>
      </c>
      <c r="T470" s="53">
        <v>0.46946736735682598</v>
      </c>
    </row>
    <row r="471" spans="2:65" x14ac:dyDescent="0.3">
      <c r="B471" s="76">
        <v>6</v>
      </c>
      <c r="D471" s="53" t="s">
        <v>435</v>
      </c>
      <c r="E471" s="55">
        <v>0.3498</v>
      </c>
      <c r="F471" s="54" t="s">
        <v>51</v>
      </c>
      <c r="G471" s="54">
        <v>3.7966000000000002</v>
      </c>
      <c r="H471" s="56">
        <v>44.549458546296201</v>
      </c>
      <c r="I471" s="1">
        <v>39.535412924558898</v>
      </c>
      <c r="J471" s="79">
        <v>50.199406303286999</v>
      </c>
      <c r="K471" s="54">
        <v>4.1463999999999999</v>
      </c>
      <c r="L471" s="56">
        <v>63.2060484565528</v>
      </c>
      <c r="M471" s="1">
        <v>56.0922019391693</v>
      </c>
      <c r="N471" s="79">
        <v>71.222102598585707</v>
      </c>
      <c r="O471" s="53">
        <v>1</v>
      </c>
      <c r="P471" s="53">
        <v>0</v>
      </c>
      <c r="Q471" s="53">
        <v>1</v>
      </c>
      <c r="R471" s="53">
        <v>1</v>
      </c>
      <c r="S471" s="53">
        <v>1</v>
      </c>
      <c r="T471" s="53">
        <v>0.41878376346299701</v>
      </c>
    </row>
    <row r="472" spans="2:65" x14ac:dyDescent="0.3">
      <c r="B472" s="76">
        <v>6</v>
      </c>
      <c r="D472" s="53" t="s">
        <v>436</v>
      </c>
      <c r="E472" s="55">
        <v>-5.713E-2</v>
      </c>
      <c r="F472" s="54" t="s">
        <v>51</v>
      </c>
      <c r="G472" s="54">
        <v>4.1386000000000003</v>
      </c>
      <c r="H472" s="56">
        <v>62.7149590172261</v>
      </c>
      <c r="I472" s="1">
        <v>59.844887112966902</v>
      </c>
      <c r="J472" s="79">
        <v>65.7226753073802</v>
      </c>
      <c r="K472" s="54">
        <v>4.0815000000000001</v>
      </c>
      <c r="L472" s="56">
        <v>59.234254626592502</v>
      </c>
      <c r="M472" s="1">
        <v>56.529012390679803</v>
      </c>
      <c r="N472" s="79">
        <v>62.068958447724299</v>
      </c>
      <c r="O472" s="53">
        <v>0</v>
      </c>
      <c r="P472" s="53">
        <v>1</v>
      </c>
      <c r="Q472" s="53">
        <v>1</v>
      </c>
      <c r="R472" s="53">
        <v>1</v>
      </c>
      <c r="S472" s="53">
        <v>2</v>
      </c>
      <c r="T472" s="53">
        <v>-5.5500385317600598E-2</v>
      </c>
      <c r="V472" s="53">
        <v>-5.5500385317600598E-2</v>
      </c>
    </row>
    <row r="473" spans="2:65" x14ac:dyDescent="0.3">
      <c r="B473" s="76">
        <v>6</v>
      </c>
      <c r="D473" s="53" t="s">
        <v>437</v>
      </c>
      <c r="E473" s="55">
        <v>7.2309999999999999E-2</v>
      </c>
      <c r="F473" s="54" t="s">
        <v>51</v>
      </c>
      <c r="G473" s="54">
        <v>4.1386000000000003</v>
      </c>
      <c r="H473" s="56">
        <v>62.7149590172261</v>
      </c>
      <c r="I473" s="1">
        <v>59.844887112966902</v>
      </c>
      <c r="J473" s="79">
        <v>65.7226753073802</v>
      </c>
      <c r="K473" s="54">
        <v>4.2108999999999996</v>
      </c>
      <c r="L473" s="56">
        <v>67.417187983529899</v>
      </c>
      <c r="M473" s="1">
        <v>64.3457958917257</v>
      </c>
      <c r="N473" s="79">
        <v>70.635185603338996</v>
      </c>
      <c r="O473" s="53">
        <v>0</v>
      </c>
      <c r="P473" s="53">
        <v>1</v>
      </c>
      <c r="Q473" s="53">
        <v>1</v>
      </c>
      <c r="R473" s="53">
        <v>1</v>
      </c>
      <c r="S473" s="53">
        <v>2</v>
      </c>
      <c r="T473" s="53">
        <v>7.4977789031358696E-2</v>
      </c>
      <c r="U473" s="53">
        <v>7.4977789031358696E-2</v>
      </c>
    </row>
    <row r="474" spans="2:65" x14ac:dyDescent="0.3">
      <c r="B474" s="76">
        <v>6</v>
      </c>
      <c r="D474" s="53" t="s">
        <v>377</v>
      </c>
      <c r="E474" s="55">
        <v>0.14269999999999999</v>
      </c>
      <c r="F474" s="54" t="s">
        <v>51</v>
      </c>
      <c r="G474" s="54">
        <v>4.1386000000000003</v>
      </c>
      <c r="H474" s="56">
        <v>62.7149590172261</v>
      </c>
      <c r="I474" s="1">
        <v>59.844887112966902</v>
      </c>
      <c r="J474" s="79">
        <v>65.7226753073802</v>
      </c>
      <c r="K474" s="54">
        <v>4.2812999999999999</v>
      </c>
      <c r="L474" s="56">
        <v>72.334413648967299</v>
      </c>
      <c r="M474" s="1">
        <v>69.044415471832394</v>
      </c>
      <c r="N474" s="79">
        <v>75.781181753569697</v>
      </c>
      <c r="O474" s="53">
        <v>1</v>
      </c>
      <c r="P474" s="53">
        <v>1</v>
      </c>
      <c r="Q474" s="53">
        <v>1</v>
      </c>
      <c r="R474" s="53">
        <v>1</v>
      </c>
      <c r="S474" s="53">
        <v>2</v>
      </c>
      <c r="T474" s="53">
        <v>0.15338373463815999</v>
      </c>
      <c r="U474" s="53">
        <v>0.15338373463815999</v>
      </c>
      <c r="BM474" s="53">
        <v>0.15338373463815999</v>
      </c>
    </row>
    <row r="475" spans="2:65" x14ac:dyDescent="0.3">
      <c r="B475" s="76">
        <v>6</v>
      </c>
      <c r="D475" s="53" t="s">
        <v>378</v>
      </c>
      <c r="E475" s="55">
        <v>-4.1450000000000001E-2</v>
      </c>
      <c r="F475" s="54">
        <v>1.38E-2</v>
      </c>
      <c r="G475" s="54">
        <v>4.1228999999999996</v>
      </c>
      <c r="H475" s="56">
        <v>61.738023174018601</v>
      </c>
      <c r="I475" s="1">
        <v>58.914968942064299</v>
      </c>
      <c r="J475" s="79">
        <v>64.696350925414094</v>
      </c>
      <c r="K475" s="54">
        <v>4.0815000000000001</v>
      </c>
      <c r="L475" s="56">
        <v>59.234254626592502</v>
      </c>
      <c r="M475" s="1">
        <v>56.529012390679803</v>
      </c>
      <c r="N475" s="79">
        <v>62.068958447724299</v>
      </c>
      <c r="O475" s="53">
        <v>0</v>
      </c>
      <c r="P475" s="53">
        <v>0</v>
      </c>
      <c r="Q475" s="53">
        <v>1</v>
      </c>
      <c r="R475" s="53">
        <v>1</v>
      </c>
      <c r="S475" s="53">
        <v>1</v>
      </c>
      <c r="T475" s="53">
        <v>-4.0554724928086497E-2</v>
      </c>
    </row>
    <row r="476" spans="2:65" x14ac:dyDescent="0.3">
      <c r="B476" s="76">
        <v>6</v>
      </c>
      <c r="D476" s="53" t="s">
        <v>438</v>
      </c>
      <c r="E476" s="55">
        <v>8.7999999999999995E-2</v>
      </c>
      <c r="F476" s="54" t="s">
        <v>51</v>
      </c>
      <c r="G476" s="54">
        <v>4.1228999999999996</v>
      </c>
      <c r="H476" s="56">
        <v>61.738023174018601</v>
      </c>
      <c r="I476" s="1">
        <v>58.914968942064299</v>
      </c>
      <c r="J476" s="79">
        <v>64.696350925414094</v>
      </c>
      <c r="K476" s="54">
        <v>4.2108999999999996</v>
      </c>
      <c r="L476" s="56">
        <v>67.417187983529899</v>
      </c>
      <c r="M476" s="1">
        <v>64.3457958917257</v>
      </c>
      <c r="N476" s="79">
        <v>70.635185603338996</v>
      </c>
      <c r="O476" s="53">
        <v>0</v>
      </c>
      <c r="P476" s="53">
        <v>0</v>
      </c>
      <c r="Q476" s="53">
        <v>1</v>
      </c>
      <c r="R476" s="53">
        <v>1</v>
      </c>
      <c r="S476" s="53">
        <v>1</v>
      </c>
      <c r="T476" s="53">
        <v>9.1988122028197394E-2</v>
      </c>
    </row>
    <row r="477" spans="2:65" x14ac:dyDescent="0.3">
      <c r="B477" s="76">
        <v>6</v>
      </c>
      <c r="D477" s="53" t="s">
        <v>379</v>
      </c>
      <c r="E477" s="55">
        <v>0.15840000000000001</v>
      </c>
      <c r="F477" s="54" t="s">
        <v>51</v>
      </c>
      <c r="G477" s="54">
        <v>4.1228999999999996</v>
      </c>
      <c r="H477" s="56">
        <v>61.738023174018601</v>
      </c>
      <c r="I477" s="1">
        <v>58.914968942064299</v>
      </c>
      <c r="J477" s="79">
        <v>64.696350925414094</v>
      </c>
      <c r="K477" s="54">
        <v>4.2812999999999999</v>
      </c>
      <c r="L477" s="56">
        <v>72.334413648967299</v>
      </c>
      <c r="M477" s="1">
        <v>69.044415471832394</v>
      </c>
      <c r="N477" s="79">
        <v>75.781181753569697</v>
      </c>
      <c r="O477" s="53">
        <v>1</v>
      </c>
      <c r="P477" s="53">
        <v>0</v>
      </c>
      <c r="Q477" s="53">
        <v>1</v>
      </c>
      <c r="R477" s="53">
        <v>1</v>
      </c>
      <c r="S477" s="53">
        <v>1</v>
      </c>
      <c r="T477" s="53">
        <v>0.171634754891342</v>
      </c>
    </row>
    <row r="478" spans="2:65" x14ac:dyDescent="0.3">
      <c r="B478" s="76">
        <v>6</v>
      </c>
      <c r="D478" s="53" t="s">
        <v>380</v>
      </c>
      <c r="E478" s="55">
        <v>0.12939999999999999</v>
      </c>
      <c r="F478" s="54" t="s">
        <v>51</v>
      </c>
      <c r="G478" s="54">
        <v>4.0815000000000001</v>
      </c>
      <c r="H478" s="56">
        <v>59.234254626592502</v>
      </c>
      <c r="I478" s="1">
        <v>56.529012390679803</v>
      </c>
      <c r="J478" s="79">
        <v>62.068958447724299</v>
      </c>
      <c r="K478" s="54">
        <v>4.2108999999999996</v>
      </c>
      <c r="L478" s="56">
        <v>67.417187983529899</v>
      </c>
      <c r="M478" s="1">
        <v>64.3457958917257</v>
      </c>
      <c r="N478" s="79">
        <v>70.635185603338996</v>
      </c>
      <c r="O478" s="53">
        <v>0</v>
      </c>
      <c r="P478" s="53">
        <v>0</v>
      </c>
      <c r="Q478" s="53">
        <v>1</v>
      </c>
      <c r="R478" s="53">
        <v>1</v>
      </c>
      <c r="S478" s="53">
        <v>1</v>
      </c>
      <c r="T478" s="53">
        <v>0.13814529124274399</v>
      </c>
    </row>
    <row r="479" spans="2:65" x14ac:dyDescent="0.3">
      <c r="B479" s="76">
        <v>6</v>
      </c>
      <c r="D479" s="53" t="s">
        <v>381</v>
      </c>
      <c r="E479" s="55">
        <v>0.19980000000000001</v>
      </c>
      <c r="F479" s="54" t="s">
        <v>51</v>
      </c>
      <c r="G479" s="54">
        <v>4.0815000000000001</v>
      </c>
      <c r="H479" s="56">
        <v>59.234254626592502</v>
      </c>
      <c r="I479" s="1">
        <v>56.529012390679803</v>
      </c>
      <c r="J479" s="79">
        <v>62.068958447724299</v>
      </c>
      <c r="K479" s="54">
        <v>4.2812999999999999</v>
      </c>
      <c r="L479" s="56">
        <v>72.334413648967299</v>
      </c>
      <c r="M479" s="1">
        <v>69.044415471832394</v>
      </c>
      <c r="N479" s="79">
        <v>75.781181753569697</v>
      </c>
      <c r="O479" s="53">
        <v>1</v>
      </c>
      <c r="P479" s="53">
        <v>0</v>
      </c>
      <c r="Q479" s="53">
        <v>1</v>
      </c>
      <c r="R479" s="53">
        <v>1</v>
      </c>
      <c r="S479" s="53">
        <v>1</v>
      </c>
      <c r="T479" s="53">
        <v>0.22115850203496401</v>
      </c>
    </row>
    <row r="480" spans="2:65" x14ac:dyDescent="0.3">
      <c r="B480" s="76">
        <v>6</v>
      </c>
      <c r="D480" s="53" t="s">
        <v>382</v>
      </c>
      <c r="E480" s="55">
        <v>7.0379999999999998E-2</v>
      </c>
      <c r="F480" s="54" t="s">
        <v>51</v>
      </c>
      <c r="G480" s="54">
        <v>4.2108999999999996</v>
      </c>
      <c r="H480" s="56">
        <v>67.417187983529899</v>
      </c>
      <c r="I480" s="1">
        <v>64.3457958917257</v>
      </c>
      <c r="J480" s="79">
        <v>70.635185603338996</v>
      </c>
      <c r="K480" s="54">
        <v>4.2812999999999999</v>
      </c>
      <c r="L480" s="56">
        <v>72.334413648967299</v>
      </c>
      <c r="M480" s="1">
        <v>69.044415471832394</v>
      </c>
      <c r="N480" s="79">
        <v>75.781181753569697</v>
      </c>
      <c r="O480" s="53">
        <v>1</v>
      </c>
      <c r="P480" s="53">
        <v>0</v>
      </c>
      <c r="Q480" s="53">
        <v>1</v>
      </c>
      <c r="R480" s="53">
        <v>1</v>
      </c>
      <c r="S480" s="53">
        <v>1</v>
      </c>
      <c r="T480" s="53">
        <v>7.2937270338814295E-2</v>
      </c>
    </row>
    <row r="481" spans="2:65" x14ac:dyDescent="0.3">
      <c r="B481" s="76">
        <v>6</v>
      </c>
      <c r="D481" s="53" t="s">
        <v>383</v>
      </c>
      <c r="E481" s="55">
        <v>-3.4200000000000001E-2</v>
      </c>
      <c r="F481" s="54" t="s">
        <v>51</v>
      </c>
      <c r="G481" s="54">
        <v>4.0107999999999997</v>
      </c>
      <c r="H481" s="56">
        <v>55.191005711620001</v>
      </c>
      <c r="I481" s="1">
        <v>53.228757243867697</v>
      </c>
      <c r="J481" s="79">
        <v>57.225591375439997</v>
      </c>
      <c r="K481" s="54">
        <v>3.9765999999999999</v>
      </c>
      <c r="L481" s="56">
        <v>53.335385289301101</v>
      </c>
      <c r="M481" s="1">
        <v>51.453227956947302</v>
      </c>
      <c r="N481" s="79">
        <v>55.286391872992297</v>
      </c>
      <c r="O481" s="53">
        <v>0</v>
      </c>
      <c r="P481" s="53">
        <v>1</v>
      </c>
      <c r="Q481" s="53">
        <v>1</v>
      </c>
      <c r="R481" s="53">
        <v>1</v>
      </c>
      <c r="S481" s="53">
        <v>2</v>
      </c>
      <c r="T481" s="53">
        <v>-3.3621790333279299E-2</v>
      </c>
      <c r="V481" s="53">
        <v>-3.3621790333279299E-2</v>
      </c>
    </row>
    <row r="482" spans="2:65" x14ac:dyDescent="0.3">
      <c r="B482" s="76">
        <v>6</v>
      </c>
      <c r="D482" s="53" t="s">
        <v>384</v>
      </c>
      <c r="E482" s="55">
        <v>5.212E-2</v>
      </c>
      <c r="F482" s="54" t="s">
        <v>51</v>
      </c>
      <c r="G482" s="54">
        <v>4.0107999999999997</v>
      </c>
      <c r="H482" s="56">
        <v>55.191005711620001</v>
      </c>
      <c r="I482" s="1">
        <v>53.228757243867697</v>
      </c>
      <c r="J482" s="79">
        <v>57.225591375439997</v>
      </c>
      <c r="K482" s="54">
        <v>4.0629</v>
      </c>
      <c r="L482" s="56">
        <v>58.1426805988932</v>
      </c>
      <c r="M482" s="1">
        <v>56.095275876060697</v>
      </c>
      <c r="N482" s="79">
        <v>60.264812935301201</v>
      </c>
      <c r="O482" s="53">
        <v>1</v>
      </c>
      <c r="P482" s="53">
        <v>1</v>
      </c>
      <c r="Q482" s="53">
        <v>1</v>
      </c>
      <c r="R482" s="53">
        <v>1</v>
      </c>
      <c r="S482" s="53">
        <v>2</v>
      </c>
      <c r="T482" s="53">
        <v>5.34810853546707E-2</v>
      </c>
      <c r="U482" s="53">
        <v>5.34810853546707E-2</v>
      </c>
      <c r="BM482" s="53">
        <v>5.34810853546707E-2</v>
      </c>
    </row>
    <row r="483" spans="2:65" x14ac:dyDescent="0.3">
      <c r="B483" s="76">
        <v>6</v>
      </c>
      <c r="D483" s="53" t="s">
        <v>385</v>
      </c>
      <c r="E483" s="55">
        <v>-3.8350000000000002E-2</v>
      </c>
      <c r="F483" s="54" t="s">
        <v>51</v>
      </c>
      <c r="G483" s="54">
        <v>4.0148999999999999</v>
      </c>
      <c r="H483" s="56">
        <v>55.417753350060799</v>
      </c>
      <c r="I483" s="1">
        <v>53.460015465404297</v>
      </c>
      <c r="J483" s="79">
        <v>57.4471847722455</v>
      </c>
      <c r="K483" s="54">
        <v>3.9765999999999999</v>
      </c>
      <c r="L483" s="56">
        <v>53.335385289301101</v>
      </c>
      <c r="M483" s="1">
        <v>51.453227956947302</v>
      </c>
      <c r="N483" s="79">
        <v>55.286391872992297</v>
      </c>
      <c r="O483" s="53">
        <v>0</v>
      </c>
      <c r="P483" s="53">
        <v>0</v>
      </c>
      <c r="Q483" s="53">
        <v>1</v>
      </c>
      <c r="R483" s="53">
        <v>1</v>
      </c>
      <c r="S483" s="53">
        <v>1</v>
      </c>
      <c r="T483" s="53">
        <v>-3.7575829673317303E-2</v>
      </c>
    </row>
    <row r="484" spans="2:65" x14ac:dyDescent="0.3">
      <c r="B484" s="76">
        <v>6</v>
      </c>
      <c r="D484" s="53" t="s">
        <v>386</v>
      </c>
      <c r="E484" s="55">
        <v>4.7960000000000003E-2</v>
      </c>
      <c r="F484" s="54" t="s">
        <v>51</v>
      </c>
      <c r="G484" s="54">
        <v>4.0148999999999999</v>
      </c>
      <c r="H484" s="56">
        <v>55.417753350060799</v>
      </c>
      <c r="I484" s="1">
        <v>53.460015465404297</v>
      </c>
      <c r="J484" s="79">
        <v>57.4471847722455</v>
      </c>
      <c r="K484" s="54">
        <v>4.0629</v>
      </c>
      <c r="L484" s="56">
        <v>58.1426805988932</v>
      </c>
      <c r="M484" s="1">
        <v>56.095275876060697</v>
      </c>
      <c r="N484" s="79">
        <v>60.264812935301201</v>
      </c>
      <c r="O484" s="53">
        <v>1</v>
      </c>
      <c r="P484" s="53">
        <v>0</v>
      </c>
      <c r="Q484" s="53">
        <v>1</v>
      </c>
      <c r="R484" s="53">
        <v>1</v>
      </c>
      <c r="S484" s="53">
        <v>1</v>
      </c>
      <c r="T484" s="53">
        <v>4.9170655324470701E-2</v>
      </c>
    </row>
    <row r="485" spans="2:65" x14ac:dyDescent="0.3">
      <c r="B485" s="76">
        <v>6</v>
      </c>
      <c r="D485" s="53" t="s">
        <v>387</v>
      </c>
      <c r="E485" s="55">
        <v>4.5269999999999998E-2</v>
      </c>
      <c r="F485" s="54" t="s">
        <v>51</v>
      </c>
      <c r="G485" s="54">
        <v>3.9765999999999999</v>
      </c>
      <c r="H485" s="56">
        <v>53.335385289301101</v>
      </c>
      <c r="I485" s="1">
        <v>51.453227956947302</v>
      </c>
      <c r="J485" s="79">
        <v>55.286391872992297</v>
      </c>
      <c r="K485" s="54">
        <v>4.0218999999999996</v>
      </c>
      <c r="L485" s="56">
        <v>55.807038532068397</v>
      </c>
      <c r="M485" s="1">
        <v>53.8408245477981</v>
      </c>
      <c r="N485" s="79">
        <v>57.845056718157899</v>
      </c>
      <c r="O485" s="53">
        <v>0</v>
      </c>
      <c r="P485" s="53">
        <v>0</v>
      </c>
      <c r="Q485" s="53">
        <v>1</v>
      </c>
      <c r="R485" s="53">
        <v>1</v>
      </c>
      <c r="S485" s="53">
        <v>1</v>
      </c>
      <c r="T485" s="53">
        <v>4.63417153426504E-2</v>
      </c>
    </row>
    <row r="486" spans="2:65" x14ac:dyDescent="0.3">
      <c r="B486" s="76">
        <v>6</v>
      </c>
      <c r="D486" s="53" t="s">
        <v>388</v>
      </c>
      <c r="E486" s="55">
        <v>8.6309999999999998E-2</v>
      </c>
      <c r="F486" s="54" t="s">
        <v>51</v>
      </c>
      <c r="G486" s="54">
        <v>3.9765999999999999</v>
      </c>
      <c r="H486" s="56">
        <v>53.335385289301101</v>
      </c>
      <c r="I486" s="1">
        <v>51.453227956947302</v>
      </c>
      <c r="J486" s="79">
        <v>55.286391872992297</v>
      </c>
      <c r="K486" s="54">
        <v>4.0629</v>
      </c>
      <c r="L486" s="56">
        <v>58.1426805988932</v>
      </c>
      <c r="M486" s="1">
        <v>56.095275876060697</v>
      </c>
      <c r="N486" s="79">
        <v>60.264812935301201</v>
      </c>
      <c r="O486" s="53">
        <v>1</v>
      </c>
      <c r="P486" s="53">
        <v>0</v>
      </c>
      <c r="Q486" s="53">
        <v>1</v>
      </c>
      <c r="R486" s="53">
        <v>1</v>
      </c>
      <c r="S486" s="53">
        <v>1</v>
      </c>
      <c r="T486" s="53">
        <v>9.0133319249809593E-2</v>
      </c>
    </row>
    <row r="487" spans="2:65" x14ac:dyDescent="0.3">
      <c r="B487" s="76">
        <v>6</v>
      </c>
      <c r="D487" s="53" t="s">
        <v>389</v>
      </c>
      <c r="E487" s="55">
        <v>4.104E-2</v>
      </c>
      <c r="F487" s="54" t="s">
        <v>51</v>
      </c>
      <c r="G487" s="54">
        <v>4.0218999999999996</v>
      </c>
      <c r="H487" s="56">
        <v>55.807038532068397</v>
      </c>
      <c r="I487" s="1">
        <v>53.8408245477981</v>
      </c>
      <c r="J487" s="79">
        <v>57.845056718157899</v>
      </c>
      <c r="K487" s="54">
        <v>4.0629</v>
      </c>
      <c r="L487" s="56">
        <v>58.1426805988932</v>
      </c>
      <c r="M487" s="1">
        <v>56.095275876060697</v>
      </c>
      <c r="N487" s="79">
        <v>60.264812935301201</v>
      </c>
      <c r="O487" s="53">
        <v>1</v>
      </c>
      <c r="P487" s="53">
        <v>0</v>
      </c>
      <c r="Q487" s="53">
        <v>1</v>
      </c>
      <c r="R487" s="53">
        <v>1</v>
      </c>
      <c r="S487" s="53">
        <v>1</v>
      </c>
      <c r="T487" s="53">
        <v>4.1852105545480002E-2</v>
      </c>
    </row>
    <row r="488" spans="2:65" x14ac:dyDescent="0.3">
      <c r="B488" s="76">
        <v>6</v>
      </c>
      <c r="D488" s="53" t="s">
        <v>390</v>
      </c>
      <c r="E488" s="55">
        <v>0.10390000000000001</v>
      </c>
      <c r="F488" s="54">
        <v>3.4200000000000001E-2</v>
      </c>
      <c r="G488" s="54">
        <v>3.9584000000000001</v>
      </c>
      <c r="H488" s="56">
        <v>52.373461337161203</v>
      </c>
      <c r="I488" s="1">
        <v>46.2770241840539</v>
      </c>
      <c r="J488" s="79">
        <v>59.273030208806901</v>
      </c>
      <c r="K488" s="54">
        <v>4.0622999999999996</v>
      </c>
      <c r="L488" s="56">
        <v>58.1078054541236</v>
      </c>
      <c r="M488" s="1">
        <v>51.343872442793398</v>
      </c>
      <c r="N488" s="79">
        <v>65.762804674624704</v>
      </c>
      <c r="O488" s="53">
        <v>1</v>
      </c>
      <c r="P488" s="53">
        <v>1</v>
      </c>
      <c r="Q488" s="53">
        <v>1</v>
      </c>
      <c r="R488" s="53">
        <v>1</v>
      </c>
      <c r="S488" s="53">
        <v>2</v>
      </c>
      <c r="T488" s="53">
        <v>0.109489500417908</v>
      </c>
      <c r="U488" s="53">
        <v>0.109489500417908</v>
      </c>
      <c r="BM488" s="53">
        <v>0.109489500417908</v>
      </c>
    </row>
    <row r="490" spans="2:65" x14ac:dyDescent="0.3">
      <c r="B490" s="76">
        <v>21</v>
      </c>
      <c r="D490" s="53" t="s">
        <v>494</v>
      </c>
      <c r="E490" s="55" t="s">
        <v>75</v>
      </c>
      <c r="F490" s="54" t="s">
        <v>41</v>
      </c>
      <c r="G490" s="54" t="s">
        <v>42</v>
      </c>
      <c r="H490" s="56" t="s">
        <v>43</v>
      </c>
      <c r="I490" s="94" t="s">
        <v>336</v>
      </c>
      <c r="J490" s="95"/>
      <c r="K490" s="54" t="s">
        <v>46</v>
      </c>
      <c r="L490" s="56" t="s">
        <v>47</v>
      </c>
      <c r="M490" s="94" t="s">
        <v>336</v>
      </c>
      <c r="N490" s="95"/>
      <c r="O490" s="53" t="s">
        <v>81</v>
      </c>
      <c r="P490" s="53" t="s">
        <v>82</v>
      </c>
      <c r="Q490" s="53" t="s">
        <v>83</v>
      </c>
      <c r="R490" s="53" t="s">
        <v>84</v>
      </c>
      <c r="S490" s="53" t="s">
        <v>85</v>
      </c>
      <c r="T490" s="53" t="s">
        <v>86</v>
      </c>
      <c r="U490" s="53" t="s">
        <v>87</v>
      </c>
      <c r="V490" s="53" t="s">
        <v>88</v>
      </c>
      <c r="W490" s="53" t="s">
        <v>89</v>
      </c>
      <c r="X490" s="53" t="s">
        <v>119</v>
      </c>
      <c r="Y490" s="53" t="s">
        <v>120</v>
      </c>
      <c r="Z490" s="53" t="s">
        <v>90</v>
      </c>
      <c r="AA490" s="53" t="s">
        <v>91</v>
      </c>
      <c r="AB490" s="53" t="s">
        <v>121</v>
      </c>
      <c r="AC490" s="53" t="s">
        <v>122</v>
      </c>
      <c r="AD490" s="53" t="s">
        <v>123</v>
      </c>
      <c r="AE490" s="53" t="s">
        <v>92</v>
      </c>
      <c r="AF490" s="53" t="s">
        <v>93</v>
      </c>
      <c r="AG490" s="53" t="s">
        <v>124</v>
      </c>
      <c r="AH490" s="53" t="s">
        <v>125</v>
      </c>
      <c r="AI490" s="53" t="s">
        <v>126</v>
      </c>
      <c r="AJ490" s="53" t="s">
        <v>127</v>
      </c>
      <c r="AK490" s="53" t="s">
        <v>128</v>
      </c>
      <c r="AL490" s="53" t="s">
        <v>129</v>
      </c>
      <c r="AM490" s="53" t="s">
        <v>130</v>
      </c>
      <c r="AN490" s="53" t="s">
        <v>147</v>
      </c>
      <c r="AO490" s="53" t="s">
        <v>94</v>
      </c>
      <c r="AP490" s="53" t="s">
        <v>131</v>
      </c>
      <c r="AQ490" s="53" t="s">
        <v>132</v>
      </c>
      <c r="AR490" s="53" t="s">
        <v>95</v>
      </c>
      <c r="AS490" s="53" t="s">
        <v>133</v>
      </c>
      <c r="AT490" s="53" t="s">
        <v>134</v>
      </c>
      <c r="AU490" s="53" t="s">
        <v>96</v>
      </c>
      <c r="AV490" s="53" t="s">
        <v>97</v>
      </c>
      <c r="AW490" s="53" t="s">
        <v>135</v>
      </c>
      <c r="AX490" s="53" t="s">
        <v>136</v>
      </c>
      <c r="AY490" s="53" t="s">
        <v>137</v>
      </c>
      <c r="AZ490" s="53" t="s">
        <v>98</v>
      </c>
      <c r="BA490" s="53" t="s">
        <v>99</v>
      </c>
      <c r="BB490" s="53" t="s">
        <v>138</v>
      </c>
      <c r="BC490" s="53" t="s">
        <v>139</v>
      </c>
      <c r="BD490" s="53" t="s">
        <v>140</v>
      </c>
      <c r="BE490" s="53" t="s">
        <v>141</v>
      </c>
      <c r="BF490" s="53" t="s">
        <v>142</v>
      </c>
      <c r="BG490" s="53" t="s">
        <v>143</v>
      </c>
      <c r="BH490" s="53" t="s">
        <v>144</v>
      </c>
      <c r="BI490" s="53" t="s">
        <v>251</v>
      </c>
      <c r="BJ490" s="53" t="s">
        <v>100</v>
      </c>
      <c r="BK490" s="53" t="s">
        <v>145</v>
      </c>
      <c r="BL490" s="53" t="s">
        <v>146</v>
      </c>
      <c r="BM490" s="53" t="s">
        <v>101</v>
      </c>
    </row>
    <row r="491" spans="2:65" x14ac:dyDescent="0.3">
      <c r="B491" s="76">
        <v>21</v>
      </c>
      <c r="C491" s="21" t="s">
        <v>283</v>
      </c>
      <c r="D491" s="53" t="s">
        <v>356</v>
      </c>
      <c r="E491" s="55">
        <v>-0.28689999999999999</v>
      </c>
      <c r="F491" s="54">
        <v>4.7000000000000002E-3</v>
      </c>
      <c r="G491" s="54">
        <v>4.9564000000000004</v>
      </c>
      <c r="H491" s="56">
        <v>142.08138113174499</v>
      </c>
      <c r="I491" s="1">
        <v>124.432923045899</v>
      </c>
      <c r="J491" s="79">
        <v>162.23293940348799</v>
      </c>
      <c r="K491" s="54">
        <v>4.6695000000000002</v>
      </c>
      <c r="L491" s="56">
        <v>106.64440689623</v>
      </c>
      <c r="M491" s="1">
        <v>101.473167101538</v>
      </c>
      <c r="N491" s="79">
        <v>112.079181591606</v>
      </c>
      <c r="O491" s="53">
        <v>1</v>
      </c>
      <c r="P491" s="53">
        <v>0</v>
      </c>
      <c r="Q491" s="53">
        <v>1</v>
      </c>
      <c r="R491" s="53">
        <v>0</v>
      </c>
      <c r="S491" s="53">
        <v>1</v>
      </c>
      <c r="T491" s="53">
        <v>-0.24941321623736501</v>
      </c>
      <c r="AA491" s="53">
        <v>-0.24941321623736501</v>
      </c>
    </row>
    <row r="492" spans="2:65" x14ac:dyDescent="0.3">
      <c r="B492" s="76">
        <v>21</v>
      </c>
      <c r="D492" s="53" t="s">
        <v>413</v>
      </c>
      <c r="E492" s="55">
        <v>-0.46989999999999998</v>
      </c>
      <c r="F492" s="54">
        <v>5.3E-3</v>
      </c>
      <c r="G492" s="54">
        <v>4.9564000000000004</v>
      </c>
      <c r="H492" s="56">
        <v>142.08138113174499</v>
      </c>
      <c r="I492" s="1">
        <v>124.432923045899</v>
      </c>
      <c r="J492" s="79">
        <v>162.23293940348799</v>
      </c>
      <c r="K492" s="54">
        <v>4.4865000000000004</v>
      </c>
      <c r="L492" s="56">
        <v>88.810066050649198</v>
      </c>
      <c r="M492" s="1">
        <v>73.716127383585004</v>
      </c>
      <c r="N492" s="79">
        <v>106.994603648658</v>
      </c>
      <c r="O492" s="53">
        <v>1</v>
      </c>
      <c r="P492" s="53">
        <v>0</v>
      </c>
      <c r="Q492" s="53">
        <v>1</v>
      </c>
      <c r="R492" s="53">
        <v>0</v>
      </c>
      <c r="S492" s="53">
        <v>1</v>
      </c>
      <c r="T492" s="53">
        <v>-0.37493522836535498</v>
      </c>
      <c r="AB492" s="53">
        <v>-0.37493522836535498</v>
      </c>
    </row>
    <row r="493" spans="2:65" x14ac:dyDescent="0.3">
      <c r="B493" s="76">
        <v>21</v>
      </c>
      <c r="D493" s="53" t="s">
        <v>357</v>
      </c>
      <c r="E493" s="55">
        <v>-0.30630000000000002</v>
      </c>
      <c r="F493" s="54" t="s">
        <v>51</v>
      </c>
      <c r="G493" s="54">
        <v>4.9226000000000001</v>
      </c>
      <c r="H493" s="56">
        <v>137.35928345117401</v>
      </c>
      <c r="I493" s="1">
        <v>126.88718695489599</v>
      </c>
      <c r="J493" s="79">
        <v>148.69565007321501</v>
      </c>
      <c r="K493" s="54">
        <v>4.6163999999999996</v>
      </c>
      <c r="L493" s="56">
        <v>101.12931050669999</v>
      </c>
      <c r="M493" s="1">
        <v>96.185902185082895</v>
      </c>
      <c r="N493" s="79">
        <v>106.32678190075301</v>
      </c>
      <c r="O493" s="53">
        <v>0</v>
      </c>
      <c r="P493" s="53">
        <v>0</v>
      </c>
      <c r="Q493" s="53">
        <v>1</v>
      </c>
      <c r="R493" s="53">
        <v>0</v>
      </c>
      <c r="S493" s="53">
        <v>1</v>
      </c>
      <c r="T493" s="53">
        <v>-0.26376064314104097</v>
      </c>
      <c r="AF493" s="53">
        <v>-0.26376064314104097</v>
      </c>
    </row>
    <row r="494" spans="2:65" x14ac:dyDescent="0.3">
      <c r="B494" s="76">
        <v>21</v>
      </c>
      <c r="D494" s="53" t="s">
        <v>471</v>
      </c>
      <c r="E494" s="55">
        <v>-0.48409999999999997</v>
      </c>
      <c r="F494" s="54">
        <v>2.0000000000000001E-4</v>
      </c>
      <c r="G494" s="54">
        <v>4.9226000000000001</v>
      </c>
      <c r="H494" s="56">
        <v>137.35928345117401</v>
      </c>
      <c r="I494" s="1">
        <v>126.88718695489599</v>
      </c>
      <c r="J494" s="79">
        <v>148.69565007321501</v>
      </c>
      <c r="K494" s="54">
        <v>4.4385000000000003</v>
      </c>
      <c r="L494" s="56">
        <v>84.647874585458595</v>
      </c>
      <c r="M494" s="1">
        <v>70.203516333634099</v>
      </c>
      <c r="N494" s="79">
        <v>102.06415641324099</v>
      </c>
      <c r="O494" s="53">
        <v>0</v>
      </c>
      <c r="P494" s="53">
        <v>0</v>
      </c>
      <c r="Q494" s="53">
        <v>1</v>
      </c>
      <c r="R494" s="53">
        <v>0</v>
      </c>
      <c r="S494" s="53">
        <v>1</v>
      </c>
      <c r="T494" s="53">
        <v>-0.38374842632643802</v>
      </c>
      <c r="AG494" s="53">
        <v>-0.38374842632643802</v>
      </c>
    </row>
    <row r="495" spans="2:65" x14ac:dyDescent="0.3">
      <c r="B495" s="76">
        <v>21</v>
      </c>
      <c r="D495" s="53" t="s">
        <v>447</v>
      </c>
      <c r="E495" s="55">
        <v>-0.49590000000000001</v>
      </c>
      <c r="F495" s="54">
        <v>2.0999999999999999E-3</v>
      </c>
      <c r="G495" s="54">
        <v>4.9566999999999997</v>
      </c>
      <c r="H495" s="56">
        <v>142.124011940386</v>
      </c>
      <c r="I495" s="1">
        <v>131.27579296589201</v>
      </c>
      <c r="J495" s="79">
        <v>153.86869363858401</v>
      </c>
      <c r="K495" s="54">
        <v>4.4607999999999999</v>
      </c>
      <c r="L495" s="56">
        <v>86.556726786991106</v>
      </c>
      <c r="M495" s="1">
        <v>71.039211553870004</v>
      </c>
      <c r="N495" s="79">
        <v>105.463824670921</v>
      </c>
      <c r="O495" s="53">
        <v>0</v>
      </c>
      <c r="P495" s="53">
        <v>0</v>
      </c>
      <c r="Q495" s="53">
        <v>1</v>
      </c>
      <c r="R495" s="53">
        <v>0</v>
      </c>
      <c r="S495" s="53">
        <v>1</v>
      </c>
      <c r="T495" s="53">
        <v>-0.39097745971808601</v>
      </c>
      <c r="AC495" s="53">
        <v>-0.39097745971808601</v>
      </c>
    </row>
    <row r="496" spans="2:65" x14ac:dyDescent="0.3">
      <c r="B496" s="76">
        <v>21</v>
      </c>
      <c r="D496" s="53" t="s">
        <v>448</v>
      </c>
      <c r="E496" s="55">
        <v>-0.2102</v>
      </c>
      <c r="F496" s="54">
        <v>2.8400000000000002E-2</v>
      </c>
      <c r="G496" s="54">
        <v>4.9566999999999997</v>
      </c>
      <c r="H496" s="56">
        <v>142.124011940386</v>
      </c>
      <c r="I496" s="1">
        <v>131.27579296589201</v>
      </c>
      <c r="J496" s="79">
        <v>153.86869363858401</v>
      </c>
      <c r="K496" s="54">
        <v>4.7465000000000002</v>
      </c>
      <c r="L496" s="56">
        <v>115.180446659861</v>
      </c>
      <c r="M496" s="1">
        <v>106.624700830732</v>
      </c>
      <c r="N496" s="79">
        <v>124.422719964542</v>
      </c>
      <c r="O496" s="53">
        <v>0</v>
      </c>
      <c r="P496" s="53">
        <v>0</v>
      </c>
      <c r="Q496" s="53">
        <v>1</v>
      </c>
      <c r="R496" s="53">
        <v>0</v>
      </c>
      <c r="S496" s="53">
        <v>1</v>
      </c>
      <c r="T496" s="53">
        <v>-0.18957785466840199</v>
      </c>
      <c r="AE496" s="53">
        <v>-0.18957785466840199</v>
      </c>
    </row>
    <row r="497" spans="2:65" x14ac:dyDescent="0.3">
      <c r="B497" s="76">
        <v>21</v>
      </c>
      <c r="D497" s="53" t="s">
        <v>358</v>
      </c>
      <c r="E497" s="55">
        <v>-0.3276</v>
      </c>
      <c r="F497" s="54" t="s">
        <v>51</v>
      </c>
      <c r="G497" s="54">
        <v>4.9566999999999997</v>
      </c>
      <c r="H497" s="56">
        <v>142.124011940386</v>
      </c>
      <c r="I497" s="1">
        <v>131.27579296589201</v>
      </c>
      <c r="J497" s="79">
        <v>153.86869363858401</v>
      </c>
      <c r="K497" s="54">
        <v>4.6289999999999996</v>
      </c>
      <c r="L497" s="56">
        <v>102.411601286334</v>
      </c>
      <c r="M497" s="1">
        <v>97.4246053102259</v>
      </c>
      <c r="N497" s="79">
        <v>107.65387290647899</v>
      </c>
      <c r="O497" s="53">
        <v>0</v>
      </c>
      <c r="P497" s="53">
        <v>0</v>
      </c>
      <c r="Q497" s="53">
        <v>1</v>
      </c>
      <c r="R497" s="53">
        <v>0</v>
      </c>
      <c r="S497" s="53">
        <v>1</v>
      </c>
      <c r="T497" s="53">
        <v>-0.279420838969209</v>
      </c>
      <c r="AF497" s="53">
        <v>-0.279420838969209</v>
      </c>
    </row>
    <row r="498" spans="2:65" x14ac:dyDescent="0.3">
      <c r="B498" s="76">
        <v>21</v>
      </c>
      <c r="D498" s="53" t="s">
        <v>472</v>
      </c>
      <c r="E498" s="55">
        <v>-0.48859999999999998</v>
      </c>
      <c r="F498" s="54">
        <v>1E-4</v>
      </c>
      <c r="G498" s="54">
        <v>4.9566999999999997</v>
      </c>
      <c r="H498" s="56">
        <v>142.124011940386</v>
      </c>
      <c r="I498" s="1">
        <v>131.27579296589201</v>
      </c>
      <c r="J498" s="79">
        <v>153.86869363858401</v>
      </c>
      <c r="K498" s="54">
        <v>4.4680999999999997</v>
      </c>
      <c r="L498" s="56">
        <v>87.190902818784593</v>
      </c>
      <c r="M498" s="1">
        <v>72.417559173012094</v>
      </c>
      <c r="N498" s="79">
        <v>104.97804152984899</v>
      </c>
      <c r="O498" s="53">
        <v>0</v>
      </c>
      <c r="P498" s="53">
        <v>0</v>
      </c>
      <c r="Q498" s="53">
        <v>1</v>
      </c>
      <c r="R498" s="53">
        <v>0</v>
      </c>
      <c r="S498" s="53">
        <v>1</v>
      </c>
      <c r="T498" s="53">
        <v>-0.38651532820958701</v>
      </c>
      <c r="AG498" s="53">
        <v>-0.38651532820958701</v>
      </c>
    </row>
    <row r="499" spans="2:65" x14ac:dyDescent="0.3">
      <c r="B499" s="76">
        <v>21</v>
      </c>
      <c r="D499" s="53" t="s">
        <v>449</v>
      </c>
      <c r="E499" s="55">
        <v>-0.49230000000000002</v>
      </c>
      <c r="F499" s="54">
        <v>2.3999999999999998E-3</v>
      </c>
      <c r="G499" s="54">
        <v>4.9109999999999996</v>
      </c>
      <c r="H499" s="56">
        <v>135.77512166519301</v>
      </c>
      <c r="I499" s="1">
        <v>125.41150871194699</v>
      </c>
      <c r="J499" s="79">
        <v>146.99515102350199</v>
      </c>
      <c r="K499" s="54">
        <v>4.4187000000000003</v>
      </c>
      <c r="L499" s="56">
        <v>82.988330373321901</v>
      </c>
      <c r="M499" s="1">
        <v>68.110541799957602</v>
      </c>
      <c r="N499" s="79">
        <v>101.115962318713</v>
      </c>
      <c r="O499" s="53">
        <v>0</v>
      </c>
      <c r="P499" s="53">
        <v>0</v>
      </c>
      <c r="Q499" s="53">
        <v>1</v>
      </c>
      <c r="R499" s="53">
        <v>0</v>
      </c>
      <c r="S499" s="53">
        <v>1</v>
      </c>
      <c r="T499" s="53">
        <v>-0.388781027366985</v>
      </c>
      <c r="AC499" s="53">
        <v>-0.388781027366985</v>
      </c>
    </row>
    <row r="500" spans="2:65" x14ac:dyDescent="0.3">
      <c r="B500" s="76">
        <v>21</v>
      </c>
      <c r="D500" s="53" t="s">
        <v>450</v>
      </c>
      <c r="E500" s="55">
        <v>-0.2082</v>
      </c>
      <c r="F500" s="54">
        <v>3.2599999999999997E-2</v>
      </c>
      <c r="G500" s="54">
        <v>4.9109999999999996</v>
      </c>
      <c r="H500" s="56">
        <v>135.77512166519301</v>
      </c>
      <c r="I500" s="1">
        <v>125.41150871194699</v>
      </c>
      <c r="J500" s="79">
        <v>146.99515102350199</v>
      </c>
      <c r="K500" s="54">
        <v>4.7027000000000001</v>
      </c>
      <c r="L500" s="56">
        <v>110.24443093611301</v>
      </c>
      <c r="M500" s="1">
        <v>102.055338451068</v>
      </c>
      <c r="N500" s="79">
        <v>119.090630013978</v>
      </c>
      <c r="O500" s="53">
        <v>0</v>
      </c>
      <c r="P500" s="53">
        <v>0</v>
      </c>
      <c r="Q500" s="53">
        <v>1</v>
      </c>
      <c r="R500" s="53">
        <v>0</v>
      </c>
      <c r="S500" s="53">
        <v>1</v>
      </c>
      <c r="T500" s="53">
        <v>-0.18803658885341201</v>
      </c>
      <c r="AE500" s="53">
        <v>-0.18803658885341201</v>
      </c>
    </row>
    <row r="501" spans="2:65" x14ac:dyDescent="0.3">
      <c r="B501" s="76">
        <v>21</v>
      </c>
      <c r="D501" s="53" t="s">
        <v>359</v>
      </c>
      <c r="E501" s="55">
        <v>-0.317</v>
      </c>
      <c r="F501" s="54" t="s">
        <v>51</v>
      </c>
      <c r="G501" s="54">
        <v>4.9109999999999996</v>
      </c>
      <c r="H501" s="56">
        <v>135.77512166519301</v>
      </c>
      <c r="I501" s="1">
        <v>125.41150871194699</v>
      </c>
      <c r="J501" s="79">
        <v>146.99515102350199</v>
      </c>
      <c r="K501" s="54">
        <v>4.5938999999999997</v>
      </c>
      <c r="L501" s="56">
        <v>98.879308464434601</v>
      </c>
      <c r="M501" s="1">
        <v>94.066163340739706</v>
      </c>
      <c r="N501" s="79">
        <v>103.938730943971</v>
      </c>
      <c r="O501" s="53">
        <v>0</v>
      </c>
      <c r="P501" s="53">
        <v>0</v>
      </c>
      <c r="Q501" s="53">
        <v>1</v>
      </c>
      <c r="R501" s="53">
        <v>0</v>
      </c>
      <c r="S501" s="53">
        <v>1</v>
      </c>
      <c r="T501" s="53">
        <v>-0.27174207430827801</v>
      </c>
      <c r="AF501" s="53">
        <v>-0.27174207430827801</v>
      </c>
    </row>
    <row r="502" spans="2:65" x14ac:dyDescent="0.3">
      <c r="B502" s="76">
        <v>21</v>
      </c>
      <c r="D502" s="53" t="s">
        <v>473</v>
      </c>
      <c r="E502" s="55">
        <v>-0.4879</v>
      </c>
      <c r="F502" s="54">
        <v>1E-4</v>
      </c>
      <c r="G502" s="54">
        <v>4.9109999999999996</v>
      </c>
      <c r="H502" s="56">
        <v>135.77512166519301</v>
      </c>
      <c r="I502" s="1">
        <v>125.41150871194699</v>
      </c>
      <c r="J502" s="79">
        <v>146.99515102350199</v>
      </c>
      <c r="K502" s="54">
        <v>4.423</v>
      </c>
      <c r="L502" s="56">
        <v>83.345948521916796</v>
      </c>
      <c r="M502" s="1">
        <v>69.224081455621601</v>
      </c>
      <c r="N502" s="79">
        <v>100.34870797774801</v>
      </c>
      <c r="O502" s="53">
        <v>0</v>
      </c>
      <c r="P502" s="53">
        <v>0</v>
      </c>
      <c r="Q502" s="53">
        <v>1</v>
      </c>
      <c r="R502" s="53">
        <v>0</v>
      </c>
      <c r="S502" s="53">
        <v>1</v>
      </c>
      <c r="T502" s="53">
        <v>-0.38614712695718301</v>
      </c>
      <c r="AG502" s="53">
        <v>-0.38614712695718301</v>
      </c>
    </row>
    <row r="503" spans="2:65" x14ac:dyDescent="0.3">
      <c r="B503" s="76">
        <v>21</v>
      </c>
      <c r="D503" s="53" t="s">
        <v>360</v>
      </c>
      <c r="E503" s="55">
        <v>-0.30049999999999999</v>
      </c>
      <c r="F503" s="54" t="s">
        <v>51</v>
      </c>
      <c r="G503" s="54">
        <v>4.9366000000000003</v>
      </c>
      <c r="H503" s="56">
        <v>139.295837668731</v>
      </c>
      <c r="I503" s="1">
        <v>128.64836117311299</v>
      </c>
      <c r="J503" s="79">
        <v>150.82454385659599</v>
      </c>
      <c r="K503" s="54">
        <v>4.6360000000000001</v>
      </c>
      <c r="L503" s="56">
        <v>103.130997444359</v>
      </c>
      <c r="M503" s="1">
        <v>98.1205083227416</v>
      </c>
      <c r="N503" s="79">
        <v>108.397345424303</v>
      </c>
      <c r="O503" s="53">
        <v>0</v>
      </c>
      <c r="P503" s="53">
        <v>0</v>
      </c>
      <c r="Q503" s="53">
        <v>1</v>
      </c>
      <c r="R503" s="53">
        <v>0</v>
      </c>
      <c r="S503" s="53">
        <v>1</v>
      </c>
      <c r="T503" s="53">
        <v>-0.25962613693007702</v>
      </c>
      <c r="AF503" s="53">
        <v>-0.25962613693007702</v>
      </c>
    </row>
    <row r="504" spans="2:65" x14ac:dyDescent="0.3">
      <c r="B504" s="76">
        <v>21</v>
      </c>
      <c r="D504" s="53" t="s">
        <v>474</v>
      </c>
      <c r="E504" s="55">
        <v>-0.49020000000000002</v>
      </c>
      <c r="F504" s="54">
        <v>1E-4</v>
      </c>
      <c r="G504" s="54">
        <v>4.9366000000000003</v>
      </c>
      <c r="H504" s="56">
        <v>139.295837668731</v>
      </c>
      <c r="I504" s="1">
        <v>128.64836117311299</v>
      </c>
      <c r="J504" s="79">
        <v>150.82454385659599</v>
      </c>
      <c r="K504" s="54">
        <v>4.4463999999999997</v>
      </c>
      <c r="L504" s="56">
        <v>85.319241201153503</v>
      </c>
      <c r="M504" s="1">
        <v>70.863025826472906</v>
      </c>
      <c r="N504" s="79">
        <v>102.724556766262</v>
      </c>
      <c r="O504" s="53">
        <v>0</v>
      </c>
      <c r="P504" s="53">
        <v>0</v>
      </c>
      <c r="Q504" s="53">
        <v>1</v>
      </c>
      <c r="R504" s="53">
        <v>0</v>
      </c>
      <c r="S504" s="53">
        <v>1</v>
      </c>
      <c r="T504" s="53">
        <v>-0.38749611884271001</v>
      </c>
      <c r="AG504" s="53">
        <v>-0.38749611884271001</v>
      </c>
    </row>
    <row r="505" spans="2:65" x14ac:dyDescent="0.3">
      <c r="B505" s="76">
        <v>21</v>
      </c>
      <c r="D505" s="53" t="s">
        <v>361</v>
      </c>
      <c r="E505" s="55">
        <v>-0.30549999999999999</v>
      </c>
      <c r="F505" s="54" t="s">
        <v>51</v>
      </c>
      <c r="G505" s="54">
        <v>4.9749999999999996</v>
      </c>
      <c r="H505" s="56">
        <v>144.748825148181</v>
      </c>
      <c r="I505" s="1">
        <v>133.68453392938099</v>
      </c>
      <c r="J505" s="79">
        <v>156.72884338921901</v>
      </c>
      <c r="K505" s="54">
        <v>4.6695000000000002</v>
      </c>
      <c r="L505" s="56">
        <v>106.64440689623</v>
      </c>
      <c r="M505" s="1">
        <v>101.473167101538</v>
      </c>
      <c r="N505" s="79">
        <v>112.079181591606</v>
      </c>
      <c r="O505" s="53">
        <v>1</v>
      </c>
      <c r="P505" s="53">
        <v>0</v>
      </c>
      <c r="Q505" s="53">
        <v>1</v>
      </c>
      <c r="R505" s="53">
        <v>0</v>
      </c>
      <c r="S505" s="53">
        <v>1</v>
      </c>
      <c r="T505" s="53">
        <v>-0.26324509517050099</v>
      </c>
      <c r="AF505" s="53">
        <v>-0.26324509517050099</v>
      </c>
    </row>
    <row r="506" spans="2:65" x14ac:dyDescent="0.3">
      <c r="B506" s="76">
        <v>21</v>
      </c>
      <c r="D506" s="53" t="s">
        <v>475</v>
      </c>
      <c r="E506" s="55">
        <v>-0.48849999999999999</v>
      </c>
      <c r="F506" s="54">
        <v>1E-4</v>
      </c>
      <c r="G506" s="54">
        <v>4.9749999999999996</v>
      </c>
      <c r="H506" s="56">
        <v>144.748825148181</v>
      </c>
      <c r="I506" s="1">
        <v>133.68453392938099</v>
      </c>
      <c r="J506" s="79">
        <v>156.72884338921901</v>
      </c>
      <c r="K506" s="54">
        <v>4.4865000000000004</v>
      </c>
      <c r="L506" s="56">
        <v>88.810066050649198</v>
      </c>
      <c r="M506" s="1">
        <v>73.716127383585004</v>
      </c>
      <c r="N506" s="79">
        <v>106.994603648658</v>
      </c>
      <c r="O506" s="53">
        <v>1</v>
      </c>
      <c r="P506" s="53">
        <v>0</v>
      </c>
      <c r="Q506" s="53">
        <v>1</v>
      </c>
      <c r="R506" s="53">
        <v>0</v>
      </c>
      <c r="S506" s="53">
        <v>1</v>
      </c>
      <c r="T506" s="53">
        <v>-0.38645397667488202</v>
      </c>
      <c r="AG506" s="53">
        <v>-0.38645397667488202</v>
      </c>
    </row>
    <row r="507" spans="2:65" x14ac:dyDescent="0.3">
      <c r="B507" s="76">
        <v>21</v>
      </c>
      <c r="D507" s="53" t="s">
        <v>470</v>
      </c>
      <c r="E507" s="55">
        <v>-0.56520000000000004</v>
      </c>
      <c r="F507" s="54">
        <v>1.2500000000000001E-2</v>
      </c>
      <c r="G507" s="54">
        <v>5.0517000000000003</v>
      </c>
      <c r="H507" s="56">
        <v>156.28792825629401</v>
      </c>
      <c r="I507" s="1">
        <v>128.14366277908599</v>
      </c>
      <c r="J507" s="79">
        <v>190.61353475398599</v>
      </c>
      <c r="K507" s="54">
        <v>4.4865000000000004</v>
      </c>
      <c r="L507" s="56">
        <v>88.810066050649198</v>
      </c>
      <c r="M507" s="1">
        <v>73.716127383585004</v>
      </c>
      <c r="N507" s="79">
        <v>106.994603648658</v>
      </c>
      <c r="O507" s="53">
        <v>1</v>
      </c>
      <c r="P507" s="53">
        <v>0</v>
      </c>
      <c r="Q507" s="53">
        <v>1</v>
      </c>
      <c r="R507" s="53">
        <v>0</v>
      </c>
      <c r="S507" s="53">
        <v>1</v>
      </c>
      <c r="T507" s="53">
        <v>-0.43175351390536598</v>
      </c>
      <c r="AK507" s="53">
        <v>-0.43175351390536598</v>
      </c>
    </row>
    <row r="508" spans="2:65" x14ac:dyDescent="0.3">
      <c r="B508" s="76">
        <v>21</v>
      </c>
      <c r="D508" s="53" t="s">
        <v>365</v>
      </c>
      <c r="E508" s="55">
        <v>-0.25540000000000002</v>
      </c>
      <c r="F508" s="54" t="s">
        <v>51</v>
      </c>
      <c r="G508" s="54">
        <v>4.8914</v>
      </c>
      <c r="H508" s="56">
        <v>133.139839410283</v>
      </c>
      <c r="I508" s="1">
        <v>123.293537995341</v>
      </c>
      <c r="J508" s="79">
        <v>143.77247280279701</v>
      </c>
      <c r="K508" s="54">
        <v>4.6360000000000001</v>
      </c>
      <c r="L508" s="56">
        <v>103.130997444359</v>
      </c>
      <c r="M508" s="1">
        <v>98.1205083227416</v>
      </c>
      <c r="N508" s="79">
        <v>108.397345424303</v>
      </c>
      <c r="O508" s="53">
        <v>0</v>
      </c>
      <c r="P508" s="53">
        <v>0</v>
      </c>
      <c r="Q508" s="53">
        <v>1</v>
      </c>
      <c r="R508" s="53">
        <v>0</v>
      </c>
      <c r="S508" s="53">
        <v>1</v>
      </c>
      <c r="T508" s="53">
        <v>-0.225393406653048</v>
      </c>
      <c r="AO508" s="53">
        <v>-0.225393406653048</v>
      </c>
    </row>
    <row r="509" spans="2:65" x14ac:dyDescent="0.3">
      <c r="B509" s="76">
        <v>21</v>
      </c>
      <c r="D509" s="53" t="s">
        <v>458</v>
      </c>
      <c r="E509" s="55">
        <v>-0.4451</v>
      </c>
      <c r="F509" s="54">
        <v>2.3999999999999998E-3</v>
      </c>
      <c r="G509" s="54">
        <v>4.8914</v>
      </c>
      <c r="H509" s="56">
        <v>133.139839410283</v>
      </c>
      <c r="I509" s="1">
        <v>123.293537995341</v>
      </c>
      <c r="J509" s="79">
        <v>143.77247280279701</v>
      </c>
      <c r="K509" s="54">
        <v>4.4463999999999997</v>
      </c>
      <c r="L509" s="56">
        <v>85.319241201153503</v>
      </c>
      <c r="M509" s="1">
        <v>70.863025826472906</v>
      </c>
      <c r="N509" s="79">
        <v>102.724556766262</v>
      </c>
      <c r="O509" s="53">
        <v>0</v>
      </c>
      <c r="P509" s="53">
        <v>0</v>
      </c>
      <c r="Q509" s="53">
        <v>1</v>
      </c>
      <c r="R509" s="53">
        <v>0</v>
      </c>
      <c r="S509" s="53">
        <v>1</v>
      </c>
      <c r="T509" s="53">
        <v>-0.35917572396768099</v>
      </c>
      <c r="AP509" s="53">
        <v>-0.35917572396768099</v>
      </c>
    </row>
    <row r="510" spans="2:65" x14ac:dyDescent="0.3">
      <c r="B510" s="76">
        <v>21</v>
      </c>
      <c r="D510" s="53" t="s">
        <v>366</v>
      </c>
      <c r="E510" s="55">
        <v>-0.28179999999999999</v>
      </c>
      <c r="F510" s="54" t="s">
        <v>51</v>
      </c>
      <c r="G510" s="54">
        <v>4.9512</v>
      </c>
      <c r="H510" s="56">
        <v>141.34447556482701</v>
      </c>
      <c r="I510" s="1">
        <v>130.88370750932299</v>
      </c>
      <c r="J510" s="79">
        <v>152.64131153431001</v>
      </c>
      <c r="K510" s="54">
        <v>4.6695000000000002</v>
      </c>
      <c r="L510" s="56">
        <v>106.64440689623</v>
      </c>
      <c r="M510" s="1">
        <v>101.473167101538</v>
      </c>
      <c r="N510" s="79">
        <v>112.079181591606</v>
      </c>
      <c r="O510" s="53">
        <v>1</v>
      </c>
      <c r="P510" s="53">
        <v>0</v>
      </c>
      <c r="Q510" s="53">
        <v>1</v>
      </c>
      <c r="R510" s="53">
        <v>0</v>
      </c>
      <c r="S510" s="53">
        <v>1</v>
      </c>
      <c r="T510" s="53">
        <v>-0.245499999415841</v>
      </c>
      <c r="AO510" s="53">
        <v>-0.245499999415841</v>
      </c>
    </row>
    <row r="511" spans="2:65" x14ac:dyDescent="0.3">
      <c r="B511" s="76">
        <v>21</v>
      </c>
      <c r="D511" s="53" t="s">
        <v>459</v>
      </c>
      <c r="E511" s="55">
        <v>-0.4647</v>
      </c>
      <c r="F511" s="54">
        <v>1.1000000000000001E-3</v>
      </c>
      <c r="G511" s="54">
        <v>4.9512</v>
      </c>
      <c r="H511" s="56">
        <v>141.34447556482701</v>
      </c>
      <c r="I511" s="1">
        <v>130.88370750932299</v>
      </c>
      <c r="J511" s="79">
        <v>152.64131153431001</v>
      </c>
      <c r="K511" s="54">
        <v>4.4865000000000004</v>
      </c>
      <c r="L511" s="56">
        <v>88.810066050649198</v>
      </c>
      <c r="M511" s="1">
        <v>73.716127383585004</v>
      </c>
      <c r="N511" s="79">
        <v>106.994603648658</v>
      </c>
      <c r="O511" s="53">
        <v>1</v>
      </c>
      <c r="P511" s="53">
        <v>0</v>
      </c>
      <c r="Q511" s="53">
        <v>1</v>
      </c>
      <c r="R511" s="53">
        <v>0</v>
      </c>
      <c r="S511" s="53">
        <v>1</v>
      </c>
      <c r="T511" s="53">
        <v>-0.37167642600989598</v>
      </c>
      <c r="AP511" s="53">
        <v>-0.37167642600989598</v>
      </c>
    </row>
    <row r="512" spans="2:65" x14ac:dyDescent="0.3">
      <c r="B512" s="76">
        <v>21</v>
      </c>
      <c r="D512" s="53" t="s">
        <v>368</v>
      </c>
      <c r="E512" s="55">
        <v>0.14649999999999999</v>
      </c>
      <c r="F512" s="54" t="s">
        <v>51</v>
      </c>
      <c r="G512" s="54">
        <v>4.8098999999999998</v>
      </c>
      <c r="H512" s="56">
        <v>122.719344969151</v>
      </c>
      <c r="I512" s="1">
        <v>107.503305937303</v>
      </c>
      <c r="J512" s="79">
        <v>140.08906515340701</v>
      </c>
      <c r="K512" s="54">
        <v>4.9564000000000004</v>
      </c>
      <c r="L512" s="56">
        <v>142.08138113174499</v>
      </c>
      <c r="M512" s="1">
        <v>124.432923045899</v>
      </c>
      <c r="N512" s="79">
        <v>162.23293940348799</v>
      </c>
      <c r="O512" s="53">
        <v>1</v>
      </c>
      <c r="P512" s="53">
        <v>1</v>
      </c>
      <c r="Q512" s="53">
        <v>1</v>
      </c>
      <c r="R512" s="53">
        <v>1</v>
      </c>
      <c r="S512" s="53">
        <v>2</v>
      </c>
      <c r="T512" s="53">
        <v>0.157774930818457</v>
      </c>
      <c r="U512" s="53">
        <v>0.157774930818457</v>
      </c>
      <c r="BM512" s="53">
        <v>0.157774930818457</v>
      </c>
    </row>
    <row r="513" spans="2:65" x14ac:dyDescent="0.3">
      <c r="B513" s="76">
        <v>21</v>
      </c>
      <c r="D513" s="53" t="s">
        <v>369</v>
      </c>
      <c r="E513" s="55">
        <v>0.16109999999999999</v>
      </c>
      <c r="F513" s="54" t="s">
        <v>51</v>
      </c>
      <c r="G513" s="54">
        <v>4.7953999999999999</v>
      </c>
      <c r="H513" s="56">
        <v>120.952753209408</v>
      </c>
      <c r="I513" s="1">
        <v>105.955754860806</v>
      </c>
      <c r="J513" s="79">
        <v>138.0724296491</v>
      </c>
      <c r="K513" s="54">
        <v>4.9564000000000004</v>
      </c>
      <c r="L513" s="56">
        <v>142.08138113174499</v>
      </c>
      <c r="M513" s="1">
        <v>124.432923045899</v>
      </c>
      <c r="N513" s="79">
        <v>162.23293940348799</v>
      </c>
      <c r="O513" s="53">
        <v>1</v>
      </c>
      <c r="P513" s="53">
        <v>0</v>
      </c>
      <c r="Q513" s="53">
        <v>1</v>
      </c>
      <c r="R513" s="53">
        <v>1</v>
      </c>
      <c r="S513" s="53">
        <v>1</v>
      </c>
      <c r="T513" s="53">
        <v>0.17468496881387199</v>
      </c>
    </row>
    <row r="514" spans="2:65" x14ac:dyDescent="0.3">
      <c r="B514" s="76">
        <v>21</v>
      </c>
      <c r="D514" s="53" t="s">
        <v>370</v>
      </c>
      <c r="E514" s="55">
        <v>0.16289999999999999</v>
      </c>
      <c r="F514" s="54" t="s">
        <v>51</v>
      </c>
      <c r="G514" s="54">
        <v>4.7934999999999999</v>
      </c>
      <c r="H514" s="56">
        <v>120.72316115982601</v>
      </c>
      <c r="I514" s="1">
        <v>105.686250077389</v>
      </c>
      <c r="J514" s="79">
        <v>137.899505657069</v>
      </c>
      <c r="K514" s="54">
        <v>4.9564000000000004</v>
      </c>
      <c r="L514" s="56">
        <v>142.08138113174499</v>
      </c>
      <c r="M514" s="1">
        <v>124.432923045899</v>
      </c>
      <c r="N514" s="79">
        <v>162.23293940348799</v>
      </c>
      <c r="O514" s="53">
        <v>1</v>
      </c>
      <c r="P514" s="53">
        <v>0</v>
      </c>
      <c r="Q514" s="53">
        <v>1</v>
      </c>
      <c r="R514" s="53">
        <v>1</v>
      </c>
      <c r="S514" s="53">
        <v>1</v>
      </c>
      <c r="T514" s="53">
        <v>0.17691899190448601</v>
      </c>
    </row>
    <row r="515" spans="2:65" x14ac:dyDescent="0.3">
      <c r="B515" s="76">
        <v>21</v>
      </c>
      <c r="D515" s="53" t="s">
        <v>371</v>
      </c>
      <c r="E515" s="55">
        <v>0.13730000000000001</v>
      </c>
      <c r="F515" s="54" t="s">
        <v>51</v>
      </c>
      <c r="G515" s="54">
        <v>4.8190999999999997</v>
      </c>
      <c r="H515" s="56">
        <v>123.853572388925</v>
      </c>
      <c r="I515" s="1">
        <v>108.469258387491</v>
      </c>
      <c r="J515" s="79">
        <v>141.41986053504499</v>
      </c>
      <c r="K515" s="54">
        <v>4.9564000000000004</v>
      </c>
      <c r="L515" s="56">
        <v>142.08138113174499</v>
      </c>
      <c r="M515" s="1">
        <v>124.432923045899</v>
      </c>
      <c r="N515" s="79">
        <v>162.23293940348799</v>
      </c>
      <c r="O515" s="53">
        <v>1</v>
      </c>
      <c r="P515" s="53">
        <v>0</v>
      </c>
      <c r="Q515" s="53">
        <v>1</v>
      </c>
      <c r="R515" s="53">
        <v>1</v>
      </c>
      <c r="S515" s="53">
        <v>1</v>
      </c>
      <c r="T515" s="53">
        <v>0.14717224857738301</v>
      </c>
    </row>
    <row r="516" spans="2:65" x14ac:dyDescent="0.3">
      <c r="B516" s="76">
        <v>21</v>
      </c>
      <c r="D516" s="53" t="s">
        <v>373</v>
      </c>
      <c r="E516" s="55">
        <v>5.2380000000000003E-2</v>
      </c>
      <c r="F516" s="54">
        <v>2.9999999999999997E-4</v>
      </c>
      <c r="G516" s="54">
        <v>4.9226000000000001</v>
      </c>
      <c r="H516" s="56">
        <v>137.35928345117401</v>
      </c>
      <c r="I516" s="1">
        <v>126.88718695489599</v>
      </c>
      <c r="J516" s="79">
        <v>148.69565007321501</v>
      </c>
      <c r="K516" s="54">
        <v>4.9749999999999996</v>
      </c>
      <c r="L516" s="56">
        <v>144.748825148181</v>
      </c>
      <c r="M516" s="1">
        <v>133.68453392938099</v>
      </c>
      <c r="N516" s="79">
        <v>156.72884338921901</v>
      </c>
      <c r="O516" s="53">
        <v>1</v>
      </c>
      <c r="P516" s="53">
        <v>1</v>
      </c>
      <c r="Q516" s="53">
        <v>1</v>
      </c>
      <c r="R516" s="53">
        <v>1</v>
      </c>
      <c r="S516" s="53">
        <v>2</v>
      </c>
      <c r="T516" s="53">
        <v>5.3797177091666197E-2</v>
      </c>
      <c r="U516" s="53">
        <v>5.3797177091666197E-2</v>
      </c>
      <c r="BM516" s="53">
        <v>5.3797177091666197E-2</v>
      </c>
    </row>
    <row r="517" spans="2:65" x14ac:dyDescent="0.3">
      <c r="B517" s="76">
        <v>21</v>
      </c>
      <c r="D517" s="53" t="s">
        <v>374</v>
      </c>
      <c r="E517" s="55">
        <v>-4.5699999999999998E-2</v>
      </c>
      <c r="F517" s="54">
        <v>2.8999999999999998E-3</v>
      </c>
      <c r="G517" s="54">
        <v>4.9566999999999997</v>
      </c>
      <c r="H517" s="56">
        <v>142.124011940386</v>
      </c>
      <c r="I517" s="1">
        <v>131.27579296589201</v>
      </c>
      <c r="J517" s="79">
        <v>153.86869363858401</v>
      </c>
      <c r="K517" s="54">
        <v>4.9109999999999996</v>
      </c>
      <c r="L517" s="56">
        <v>135.77512166519301</v>
      </c>
      <c r="M517" s="1">
        <v>125.41150871194699</v>
      </c>
      <c r="N517" s="79">
        <v>146.99515102350199</v>
      </c>
      <c r="O517" s="53">
        <v>0</v>
      </c>
      <c r="P517" s="53">
        <v>0</v>
      </c>
      <c r="Q517" s="53">
        <v>1</v>
      </c>
      <c r="R517" s="53">
        <v>1</v>
      </c>
      <c r="S517" s="53">
        <v>1</v>
      </c>
      <c r="T517" s="53">
        <v>-4.4671482239441798E-2</v>
      </c>
    </row>
    <row r="518" spans="2:65" x14ac:dyDescent="0.3">
      <c r="B518" s="76">
        <v>21</v>
      </c>
      <c r="D518" s="53" t="s">
        <v>375</v>
      </c>
      <c r="E518" s="55">
        <v>6.4049999999999996E-2</v>
      </c>
      <c r="F518" s="54" t="s">
        <v>51</v>
      </c>
      <c r="G518" s="54">
        <v>4.9109999999999996</v>
      </c>
      <c r="H518" s="56">
        <v>135.77512166519301</v>
      </c>
      <c r="I518" s="1">
        <v>125.41150871194699</v>
      </c>
      <c r="J518" s="79">
        <v>146.99515102350199</v>
      </c>
      <c r="K518" s="54">
        <v>4.9749999999999996</v>
      </c>
      <c r="L518" s="56">
        <v>144.748825148181</v>
      </c>
      <c r="M518" s="1">
        <v>133.68453392938099</v>
      </c>
      <c r="N518" s="79">
        <v>156.72884338921901</v>
      </c>
      <c r="O518" s="53">
        <v>1</v>
      </c>
      <c r="P518" s="53">
        <v>0</v>
      </c>
      <c r="Q518" s="53">
        <v>1</v>
      </c>
      <c r="R518" s="53">
        <v>1</v>
      </c>
      <c r="S518" s="53">
        <v>1</v>
      </c>
      <c r="T518" s="53">
        <v>6.6092398761505397E-2</v>
      </c>
    </row>
    <row r="519" spans="2:65" x14ac:dyDescent="0.3">
      <c r="B519" s="76">
        <v>21</v>
      </c>
      <c r="D519" s="53" t="s">
        <v>460</v>
      </c>
      <c r="E519" s="55">
        <v>0.1305</v>
      </c>
      <c r="F519" s="54">
        <v>7.0000000000000001E-3</v>
      </c>
      <c r="G519" s="54">
        <v>4.5247999999999999</v>
      </c>
      <c r="H519" s="56">
        <v>92.2774684892876</v>
      </c>
      <c r="I519" s="1">
        <v>75.823479452948803</v>
      </c>
      <c r="J519" s="79">
        <v>112.302036944577</v>
      </c>
      <c r="K519" s="54">
        <v>4.6551999999999998</v>
      </c>
      <c r="L519" s="56">
        <v>105.130243945224</v>
      </c>
      <c r="M519" s="1">
        <v>86.2829489695673</v>
      </c>
      <c r="N519" s="79">
        <v>128.09446505914599</v>
      </c>
      <c r="O519" s="53">
        <v>0</v>
      </c>
      <c r="P519" s="53">
        <v>1</v>
      </c>
      <c r="Q519" s="53">
        <v>1</v>
      </c>
      <c r="R519" s="53">
        <v>1</v>
      </c>
      <c r="S519" s="53">
        <v>2</v>
      </c>
      <c r="T519" s="53">
        <v>0.13928400579637101</v>
      </c>
      <c r="U519" s="53">
        <v>0.13928400579637101</v>
      </c>
    </row>
    <row r="520" spans="2:65" x14ac:dyDescent="0.3">
      <c r="B520" s="76">
        <v>21</v>
      </c>
      <c r="D520" s="53" t="s">
        <v>425</v>
      </c>
      <c r="E520" s="55">
        <v>0.52700000000000002</v>
      </c>
      <c r="F520" s="54" t="s">
        <v>51</v>
      </c>
      <c r="G520" s="54">
        <v>4.5247999999999999</v>
      </c>
      <c r="H520" s="56">
        <v>92.2774684892876</v>
      </c>
      <c r="I520" s="1">
        <v>75.823479452948803</v>
      </c>
      <c r="J520" s="79">
        <v>112.302036944577</v>
      </c>
      <c r="K520" s="54">
        <v>5.0517000000000003</v>
      </c>
      <c r="L520" s="56">
        <v>156.28792825629401</v>
      </c>
      <c r="M520" s="1">
        <v>128.14366277908599</v>
      </c>
      <c r="N520" s="79">
        <v>190.61353475398599</v>
      </c>
      <c r="O520" s="53">
        <v>1</v>
      </c>
      <c r="P520" s="53">
        <v>1</v>
      </c>
      <c r="Q520" s="53">
        <v>1</v>
      </c>
      <c r="R520" s="53">
        <v>1</v>
      </c>
      <c r="S520" s="53">
        <v>2</v>
      </c>
      <c r="T520" s="53">
        <v>0.69367377340262804</v>
      </c>
      <c r="U520" s="53">
        <v>0.69367377340262804</v>
      </c>
      <c r="BM520" s="53">
        <v>0.69367377340262804</v>
      </c>
    </row>
    <row r="521" spans="2:65" x14ac:dyDescent="0.3">
      <c r="B521" s="76">
        <v>21</v>
      </c>
      <c r="D521" s="53" t="s">
        <v>461</v>
      </c>
      <c r="E521" s="55">
        <v>0.19439999999999999</v>
      </c>
      <c r="F521" s="54" t="s">
        <v>51</v>
      </c>
      <c r="G521" s="54">
        <v>4.4607999999999999</v>
      </c>
      <c r="H521" s="56">
        <v>86.556726786991106</v>
      </c>
      <c r="I521" s="1">
        <v>71.039211553870004</v>
      </c>
      <c r="J521" s="79">
        <v>105.463824670921</v>
      </c>
      <c r="K521" s="54">
        <v>4.6551999999999998</v>
      </c>
      <c r="L521" s="56">
        <v>105.130243945224</v>
      </c>
      <c r="M521" s="1">
        <v>86.2829489695673</v>
      </c>
      <c r="N521" s="79">
        <v>128.09446505914599</v>
      </c>
      <c r="O521" s="53">
        <v>0</v>
      </c>
      <c r="P521" s="53">
        <v>0</v>
      </c>
      <c r="Q521" s="53">
        <v>1</v>
      </c>
      <c r="R521" s="53">
        <v>1</v>
      </c>
      <c r="S521" s="53">
        <v>1</v>
      </c>
      <c r="T521" s="53">
        <v>0.21458201861007001</v>
      </c>
    </row>
    <row r="522" spans="2:65" x14ac:dyDescent="0.3">
      <c r="B522" s="76">
        <v>21</v>
      </c>
      <c r="D522" s="53" t="s">
        <v>426</v>
      </c>
      <c r="E522" s="55">
        <v>0.59089999999999998</v>
      </c>
      <c r="F522" s="54" t="s">
        <v>51</v>
      </c>
      <c r="G522" s="54">
        <v>4.4607999999999999</v>
      </c>
      <c r="H522" s="56">
        <v>86.556726786991106</v>
      </c>
      <c r="I522" s="1">
        <v>71.039211553870004</v>
      </c>
      <c r="J522" s="79">
        <v>105.463824670921</v>
      </c>
      <c r="K522" s="54">
        <v>5.0517000000000003</v>
      </c>
      <c r="L522" s="56">
        <v>156.28792825629401</v>
      </c>
      <c r="M522" s="1">
        <v>128.14366277908599</v>
      </c>
      <c r="N522" s="79">
        <v>190.61353475398599</v>
      </c>
      <c r="O522" s="53">
        <v>1</v>
      </c>
      <c r="P522" s="53">
        <v>0</v>
      </c>
      <c r="Q522" s="53">
        <v>1</v>
      </c>
      <c r="R522" s="53">
        <v>1</v>
      </c>
      <c r="S522" s="53">
        <v>1</v>
      </c>
      <c r="T522" s="53">
        <v>0.80561273580625803</v>
      </c>
    </row>
    <row r="523" spans="2:65" x14ac:dyDescent="0.3">
      <c r="B523" s="76">
        <v>21</v>
      </c>
      <c r="D523" s="53" t="s">
        <v>462</v>
      </c>
      <c r="E523" s="55">
        <v>0.2366</v>
      </c>
      <c r="F523" s="54" t="s">
        <v>51</v>
      </c>
      <c r="G523" s="54">
        <v>4.4187000000000003</v>
      </c>
      <c r="H523" s="56">
        <v>82.988330373321901</v>
      </c>
      <c r="I523" s="1">
        <v>68.110541799957602</v>
      </c>
      <c r="J523" s="79">
        <v>101.115962318713</v>
      </c>
      <c r="K523" s="54">
        <v>4.6551999999999998</v>
      </c>
      <c r="L523" s="56">
        <v>105.130243945224</v>
      </c>
      <c r="M523" s="1">
        <v>86.2829489695673</v>
      </c>
      <c r="N523" s="79">
        <v>128.09446505914599</v>
      </c>
      <c r="O523" s="53">
        <v>0</v>
      </c>
      <c r="P523" s="53">
        <v>0</v>
      </c>
      <c r="Q523" s="53">
        <v>1</v>
      </c>
      <c r="R523" s="53">
        <v>1</v>
      </c>
      <c r="S523" s="53">
        <v>1</v>
      </c>
      <c r="T523" s="53">
        <v>0.26680755562013297</v>
      </c>
    </row>
    <row r="524" spans="2:65" x14ac:dyDescent="0.3">
      <c r="B524" s="76">
        <v>21</v>
      </c>
      <c r="D524" s="53" t="s">
        <v>427</v>
      </c>
      <c r="E524" s="55">
        <v>0.6331</v>
      </c>
      <c r="F524" s="54" t="s">
        <v>51</v>
      </c>
      <c r="G524" s="54">
        <v>4.4187000000000003</v>
      </c>
      <c r="H524" s="56">
        <v>82.988330373321901</v>
      </c>
      <c r="I524" s="1">
        <v>68.110541799957602</v>
      </c>
      <c r="J524" s="79">
        <v>101.115962318713</v>
      </c>
      <c r="K524" s="54">
        <v>5.0517000000000003</v>
      </c>
      <c r="L524" s="56">
        <v>156.28792825629401</v>
      </c>
      <c r="M524" s="1">
        <v>128.14366277908599</v>
      </c>
      <c r="N524" s="79">
        <v>190.61353475398599</v>
      </c>
      <c r="O524" s="53">
        <v>1</v>
      </c>
      <c r="P524" s="53">
        <v>0</v>
      </c>
      <c r="Q524" s="53">
        <v>1</v>
      </c>
      <c r="R524" s="53">
        <v>1</v>
      </c>
      <c r="S524" s="53">
        <v>1</v>
      </c>
      <c r="T524" s="53">
        <v>0.88325186870533101</v>
      </c>
    </row>
    <row r="525" spans="2:65" x14ac:dyDescent="0.3">
      <c r="B525" s="76">
        <v>21</v>
      </c>
      <c r="D525" s="53" t="s">
        <v>428</v>
      </c>
      <c r="E525" s="55">
        <v>0.39650000000000002</v>
      </c>
      <c r="F525" s="54" t="s">
        <v>51</v>
      </c>
      <c r="G525" s="54">
        <v>4.6551999999999998</v>
      </c>
      <c r="H525" s="56">
        <v>105.130243945224</v>
      </c>
      <c r="I525" s="1">
        <v>86.2829489695673</v>
      </c>
      <c r="J525" s="79">
        <v>128.09446505914599</v>
      </c>
      <c r="K525" s="54">
        <v>5.0517000000000003</v>
      </c>
      <c r="L525" s="56">
        <v>156.28792825629401</v>
      </c>
      <c r="M525" s="1">
        <v>128.14366277908599</v>
      </c>
      <c r="N525" s="79">
        <v>190.61353475398599</v>
      </c>
      <c r="O525" s="53">
        <v>1</v>
      </c>
      <c r="P525" s="53">
        <v>0</v>
      </c>
      <c r="Q525" s="53">
        <v>1</v>
      </c>
      <c r="R525" s="53">
        <v>1</v>
      </c>
      <c r="S525" s="53">
        <v>1</v>
      </c>
      <c r="T525" s="53">
        <v>0.48661243797478998</v>
      </c>
    </row>
    <row r="526" spans="2:65" x14ac:dyDescent="0.3">
      <c r="B526" s="76">
        <v>21</v>
      </c>
      <c r="D526" s="53" t="s">
        <v>436</v>
      </c>
      <c r="E526" s="55">
        <v>-6.9790000000000005E-2</v>
      </c>
      <c r="F526" s="54" t="s">
        <v>51</v>
      </c>
      <c r="G526" s="54">
        <v>4.7725</v>
      </c>
      <c r="H526" s="56">
        <v>118.214408870477</v>
      </c>
      <c r="I526" s="1">
        <v>109.426862092647</v>
      </c>
      <c r="J526" s="79">
        <v>127.70764140860101</v>
      </c>
      <c r="K526" s="54">
        <v>4.7027000000000001</v>
      </c>
      <c r="L526" s="56">
        <v>110.24443093611301</v>
      </c>
      <c r="M526" s="1">
        <v>102.055338451068</v>
      </c>
      <c r="N526" s="79">
        <v>119.090630013978</v>
      </c>
      <c r="O526" s="53">
        <v>0</v>
      </c>
      <c r="P526" s="53">
        <v>1</v>
      </c>
      <c r="Q526" s="53">
        <v>1</v>
      </c>
      <c r="R526" s="53">
        <v>1</v>
      </c>
      <c r="S526" s="53">
        <v>2</v>
      </c>
      <c r="T526" s="53">
        <v>-6.7419682680950804E-2</v>
      </c>
      <c r="V526" s="53">
        <v>-6.7419682680950804E-2</v>
      </c>
    </row>
    <row r="527" spans="2:65" x14ac:dyDescent="0.3">
      <c r="B527" s="76">
        <v>21</v>
      </c>
      <c r="D527" s="53" t="s">
        <v>437</v>
      </c>
      <c r="E527" s="55">
        <v>0.11890000000000001</v>
      </c>
      <c r="F527" s="54" t="s">
        <v>51</v>
      </c>
      <c r="G527" s="54">
        <v>4.7725</v>
      </c>
      <c r="H527" s="56">
        <v>118.214408870477</v>
      </c>
      <c r="I527" s="1">
        <v>109.426862092647</v>
      </c>
      <c r="J527" s="79">
        <v>127.70764140860101</v>
      </c>
      <c r="K527" s="54">
        <v>4.8914</v>
      </c>
      <c r="L527" s="56">
        <v>133.139839410283</v>
      </c>
      <c r="M527" s="1">
        <v>123.293537995341</v>
      </c>
      <c r="N527" s="79">
        <v>143.77247280279701</v>
      </c>
      <c r="O527" s="53">
        <v>0</v>
      </c>
      <c r="P527" s="53">
        <v>1</v>
      </c>
      <c r="Q527" s="53">
        <v>1</v>
      </c>
      <c r="R527" s="53">
        <v>1</v>
      </c>
      <c r="S527" s="53">
        <v>2</v>
      </c>
      <c r="T527" s="53">
        <v>0.126257286928186</v>
      </c>
      <c r="U527" s="53">
        <v>0.126257286928186</v>
      </c>
    </row>
    <row r="528" spans="2:65" x14ac:dyDescent="0.3">
      <c r="B528" s="76">
        <v>21</v>
      </c>
      <c r="D528" s="53" t="s">
        <v>377</v>
      </c>
      <c r="E528" s="55">
        <v>0.1787</v>
      </c>
      <c r="F528" s="54" t="s">
        <v>51</v>
      </c>
      <c r="G528" s="54">
        <v>4.7725</v>
      </c>
      <c r="H528" s="56">
        <v>118.214408870477</v>
      </c>
      <c r="I528" s="1">
        <v>109.426862092647</v>
      </c>
      <c r="J528" s="79">
        <v>127.70764140860101</v>
      </c>
      <c r="K528" s="54">
        <v>4.9512</v>
      </c>
      <c r="L528" s="56">
        <v>141.34447556482701</v>
      </c>
      <c r="M528" s="1">
        <v>130.88370750932299</v>
      </c>
      <c r="N528" s="79">
        <v>152.64131153431001</v>
      </c>
      <c r="O528" s="53">
        <v>1</v>
      </c>
      <c r="P528" s="53">
        <v>1</v>
      </c>
      <c r="Q528" s="53">
        <v>1</v>
      </c>
      <c r="R528" s="53">
        <v>1</v>
      </c>
      <c r="S528" s="53">
        <v>2</v>
      </c>
      <c r="T528" s="53">
        <v>0.19566199176018501</v>
      </c>
      <c r="U528" s="53">
        <v>0.19566199176018501</v>
      </c>
      <c r="BM528" s="53">
        <v>0.19566199176018501</v>
      </c>
    </row>
    <row r="529" spans="2:65" x14ac:dyDescent="0.3">
      <c r="B529" s="76">
        <v>21</v>
      </c>
      <c r="D529" s="53" t="s">
        <v>438</v>
      </c>
      <c r="E529" s="55">
        <v>0.14499999999999999</v>
      </c>
      <c r="F529" s="54" t="s">
        <v>51</v>
      </c>
      <c r="G529" s="54">
        <v>4.7465000000000002</v>
      </c>
      <c r="H529" s="56">
        <v>115.180446659861</v>
      </c>
      <c r="I529" s="1">
        <v>106.624700830732</v>
      </c>
      <c r="J529" s="79">
        <v>124.422719964542</v>
      </c>
      <c r="K529" s="54">
        <v>4.8914</v>
      </c>
      <c r="L529" s="56">
        <v>133.139839410283</v>
      </c>
      <c r="M529" s="1">
        <v>123.293537995341</v>
      </c>
      <c r="N529" s="79">
        <v>143.77247280279701</v>
      </c>
      <c r="O529" s="53">
        <v>0</v>
      </c>
      <c r="P529" s="53">
        <v>0</v>
      </c>
      <c r="Q529" s="53">
        <v>1</v>
      </c>
      <c r="R529" s="53">
        <v>1</v>
      </c>
      <c r="S529" s="53">
        <v>1</v>
      </c>
      <c r="T529" s="53">
        <v>0.15592397209100001</v>
      </c>
    </row>
    <row r="530" spans="2:65" x14ac:dyDescent="0.3">
      <c r="B530" s="76">
        <v>21</v>
      </c>
      <c r="D530" s="53" t="s">
        <v>379</v>
      </c>
      <c r="E530" s="55">
        <v>0.20480000000000001</v>
      </c>
      <c r="F530" s="54" t="s">
        <v>51</v>
      </c>
      <c r="G530" s="54">
        <v>4.7465000000000002</v>
      </c>
      <c r="H530" s="56">
        <v>115.180446659861</v>
      </c>
      <c r="I530" s="1">
        <v>106.624700830732</v>
      </c>
      <c r="J530" s="79">
        <v>124.422719964542</v>
      </c>
      <c r="K530" s="54">
        <v>4.9512</v>
      </c>
      <c r="L530" s="56">
        <v>141.34447556482701</v>
      </c>
      <c r="M530" s="1">
        <v>130.88370750932299</v>
      </c>
      <c r="N530" s="79">
        <v>152.64131153431001</v>
      </c>
      <c r="O530" s="53">
        <v>1</v>
      </c>
      <c r="P530" s="53">
        <v>0</v>
      </c>
      <c r="Q530" s="53">
        <v>1</v>
      </c>
      <c r="R530" s="53">
        <v>1</v>
      </c>
      <c r="S530" s="53">
        <v>1</v>
      </c>
      <c r="T530" s="53">
        <v>0.227156862676793</v>
      </c>
    </row>
    <row r="531" spans="2:65" x14ac:dyDescent="0.3">
      <c r="B531" s="76">
        <v>21</v>
      </c>
      <c r="D531" s="53" t="s">
        <v>380</v>
      </c>
      <c r="E531" s="55">
        <v>0.18870000000000001</v>
      </c>
      <c r="F531" s="54" t="s">
        <v>51</v>
      </c>
      <c r="G531" s="54">
        <v>4.7027000000000001</v>
      </c>
      <c r="H531" s="56">
        <v>110.24443093611301</v>
      </c>
      <c r="I531" s="1">
        <v>102.055338451068</v>
      </c>
      <c r="J531" s="79">
        <v>119.090630013978</v>
      </c>
      <c r="K531" s="54">
        <v>4.8914</v>
      </c>
      <c r="L531" s="56">
        <v>133.139839410283</v>
      </c>
      <c r="M531" s="1">
        <v>123.293537995341</v>
      </c>
      <c r="N531" s="79">
        <v>143.77247280279701</v>
      </c>
      <c r="O531" s="53">
        <v>0</v>
      </c>
      <c r="P531" s="53">
        <v>0</v>
      </c>
      <c r="Q531" s="53">
        <v>1</v>
      </c>
      <c r="R531" s="53">
        <v>1</v>
      </c>
      <c r="S531" s="53">
        <v>1</v>
      </c>
      <c r="T531" s="53">
        <v>0.20767859455356399</v>
      </c>
    </row>
    <row r="532" spans="2:65" x14ac:dyDescent="0.3">
      <c r="B532" s="76">
        <v>21</v>
      </c>
      <c r="D532" s="53" t="s">
        <v>381</v>
      </c>
      <c r="E532" s="55">
        <v>0.2485</v>
      </c>
      <c r="F532" s="54" t="s">
        <v>51</v>
      </c>
      <c r="G532" s="54">
        <v>4.7027000000000001</v>
      </c>
      <c r="H532" s="56">
        <v>110.24443093611301</v>
      </c>
      <c r="I532" s="1">
        <v>102.055338451068</v>
      </c>
      <c r="J532" s="79">
        <v>119.090630013978</v>
      </c>
      <c r="K532" s="54">
        <v>4.9512</v>
      </c>
      <c r="L532" s="56">
        <v>141.34447556482701</v>
      </c>
      <c r="M532" s="1">
        <v>130.88370750932299</v>
      </c>
      <c r="N532" s="79">
        <v>152.64131153431001</v>
      </c>
      <c r="O532" s="53">
        <v>1</v>
      </c>
      <c r="P532" s="53">
        <v>0</v>
      </c>
      <c r="Q532" s="53">
        <v>1</v>
      </c>
      <c r="R532" s="53">
        <v>1</v>
      </c>
      <c r="S532" s="53">
        <v>1</v>
      </c>
      <c r="T532" s="53">
        <v>0.28210082236931</v>
      </c>
    </row>
    <row r="533" spans="2:65" x14ac:dyDescent="0.3">
      <c r="B533" s="76">
        <v>21</v>
      </c>
      <c r="D533" s="53" t="s">
        <v>382</v>
      </c>
      <c r="E533" s="55">
        <v>5.9810000000000002E-2</v>
      </c>
      <c r="F533" s="54">
        <v>2.0000000000000001E-4</v>
      </c>
      <c r="G533" s="54">
        <v>4.8914</v>
      </c>
      <c r="H533" s="56">
        <v>133.139839410283</v>
      </c>
      <c r="I533" s="1">
        <v>123.293537995341</v>
      </c>
      <c r="J533" s="79">
        <v>143.77247280279701</v>
      </c>
      <c r="K533" s="54">
        <v>4.9512</v>
      </c>
      <c r="L533" s="56">
        <v>141.34447556482701</v>
      </c>
      <c r="M533" s="1">
        <v>130.88370750932299</v>
      </c>
      <c r="N533" s="79">
        <v>152.64131153431001</v>
      </c>
      <c r="O533" s="53">
        <v>1</v>
      </c>
      <c r="P533" s="53">
        <v>0</v>
      </c>
      <c r="Q533" s="53">
        <v>1</v>
      </c>
      <c r="R533" s="53">
        <v>1</v>
      </c>
      <c r="S533" s="53">
        <v>1</v>
      </c>
      <c r="T533" s="53">
        <v>6.1624200471365902E-2</v>
      </c>
    </row>
    <row r="534" spans="2:65" x14ac:dyDescent="0.3">
      <c r="B534" s="76">
        <v>21</v>
      </c>
      <c r="D534" s="53" t="s">
        <v>384</v>
      </c>
      <c r="E534" s="55">
        <v>5.3120000000000001E-2</v>
      </c>
      <c r="F534" s="54" t="s">
        <v>51</v>
      </c>
      <c r="G534" s="54">
        <v>4.6163999999999996</v>
      </c>
      <c r="H534" s="56">
        <v>101.12931050669999</v>
      </c>
      <c r="I534" s="1">
        <v>96.185902185082895</v>
      </c>
      <c r="J534" s="79">
        <v>106.32678190075301</v>
      </c>
      <c r="K534" s="54">
        <v>4.6695000000000002</v>
      </c>
      <c r="L534" s="56">
        <v>106.64440689623</v>
      </c>
      <c r="M534" s="1">
        <v>101.473167101538</v>
      </c>
      <c r="N534" s="79">
        <v>112.079181591606</v>
      </c>
      <c r="O534" s="53">
        <v>1</v>
      </c>
      <c r="P534" s="53">
        <v>1</v>
      </c>
      <c r="Q534" s="53">
        <v>1</v>
      </c>
      <c r="R534" s="53">
        <v>1</v>
      </c>
      <c r="S534" s="53">
        <v>2</v>
      </c>
      <c r="T534" s="53">
        <v>5.4535093356192499E-2</v>
      </c>
      <c r="U534" s="53">
        <v>5.4535093356192499E-2</v>
      </c>
      <c r="BM534" s="53">
        <v>5.4535093356192499E-2</v>
      </c>
    </row>
    <row r="535" spans="2:65" x14ac:dyDescent="0.3">
      <c r="B535" s="76">
        <v>21</v>
      </c>
      <c r="D535" s="53" t="s">
        <v>385</v>
      </c>
      <c r="E535" s="55">
        <v>-3.508E-2</v>
      </c>
      <c r="F535" s="54">
        <v>2.0000000000000001E-4</v>
      </c>
      <c r="G535" s="54">
        <v>4.6289999999999996</v>
      </c>
      <c r="H535" s="56">
        <v>102.411601286334</v>
      </c>
      <c r="I535" s="1">
        <v>97.4246053102259</v>
      </c>
      <c r="J535" s="79">
        <v>107.65387290647899</v>
      </c>
      <c r="K535" s="54">
        <v>4.5938999999999997</v>
      </c>
      <c r="L535" s="56">
        <v>98.879308464434601</v>
      </c>
      <c r="M535" s="1">
        <v>94.066163340739706</v>
      </c>
      <c r="N535" s="79">
        <v>103.938730943971</v>
      </c>
      <c r="O535" s="53">
        <v>0</v>
      </c>
      <c r="P535" s="53">
        <v>0</v>
      </c>
      <c r="Q535" s="53">
        <v>1</v>
      </c>
      <c r="R535" s="53">
        <v>1</v>
      </c>
      <c r="S535" s="53">
        <v>1</v>
      </c>
      <c r="T535" s="53">
        <v>-3.4491139456192997E-2</v>
      </c>
    </row>
    <row r="536" spans="2:65" x14ac:dyDescent="0.3">
      <c r="B536" s="76">
        <v>21</v>
      </c>
      <c r="D536" s="53" t="s">
        <v>386</v>
      </c>
      <c r="E536" s="55">
        <v>4.0469999999999999E-2</v>
      </c>
      <c r="F536" s="54" t="s">
        <v>51</v>
      </c>
      <c r="G536" s="54">
        <v>4.6289999999999996</v>
      </c>
      <c r="H536" s="56">
        <v>102.411601286334</v>
      </c>
      <c r="I536" s="1">
        <v>97.4246053102259</v>
      </c>
      <c r="J536" s="79">
        <v>107.65387290647899</v>
      </c>
      <c r="K536" s="54">
        <v>4.6695000000000002</v>
      </c>
      <c r="L536" s="56">
        <v>106.64440689623</v>
      </c>
      <c r="M536" s="1">
        <v>101.473167101538</v>
      </c>
      <c r="N536" s="79">
        <v>112.079181591606</v>
      </c>
      <c r="O536" s="53">
        <v>1</v>
      </c>
      <c r="P536" s="53">
        <v>0</v>
      </c>
      <c r="Q536" s="53">
        <v>1</v>
      </c>
      <c r="R536" s="53">
        <v>1</v>
      </c>
      <c r="S536" s="53">
        <v>1</v>
      </c>
      <c r="T536" s="53">
        <v>4.13313097025182E-2</v>
      </c>
    </row>
    <row r="537" spans="2:65" x14ac:dyDescent="0.3">
      <c r="B537" s="76">
        <v>21</v>
      </c>
      <c r="D537" s="53" t="s">
        <v>387</v>
      </c>
      <c r="E537" s="55">
        <v>4.2090000000000002E-2</v>
      </c>
      <c r="F537" s="54" t="s">
        <v>51</v>
      </c>
      <c r="G537" s="54">
        <v>4.5938999999999997</v>
      </c>
      <c r="H537" s="56">
        <v>98.879308464434601</v>
      </c>
      <c r="I537" s="1">
        <v>94.066163340739706</v>
      </c>
      <c r="J537" s="79">
        <v>103.938730943971</v>
      </c>
      <c r="K537" s="54">
        <v>4.6360000000000001</v>
      </c>
      <c r="L537" s="56">
        <v>103.130997444359</v>
      </c>
      <c r="M537" s="1">
        <v>98.1205083227416</v>
      </c>
      <c r="N537" s="79">
        <v>108.397345424303</v>
      </c>
      <c r="O537" s="53">
        <v>0</v>
      </c>
      <c r="P537" s="53">
        <v>0</v>
      </c>
      <c r="Q537" s="53">
        <v>1</v>
      </c>
      <c r="R537" s="53">
        <v>1</v>
      </c>
      <c r="S537" s="53">
        <v>1</v>
      </c>
      <c r="T537" s="53">
        <v>4.2998773413285001E-2</v>
      </c>
    </row>
    <row r="538" spans="2:65" x14ac:dyDescent="0.3">
      <c r="B538" s="76">
        <v>21</v>
      </c>
      <c r="D538" s="53" t="s">
        <v>388</v>
      </c>
      <c r="E538" s="55">
        <v>7.5539999999999996E-2</v>
      </c>
      <c r="F538" s="54" t="s">
        <v>51</v>
      </c>
      <c r="G538" s="54">
        <v>4.5938999999999997</v>
      </c>
      <c r="H538" s="56">
        <v>98.879308464434601</v>
      </c>
      <c r="I538" s="1">
        <v>94.066163340739706</v>
      </c>
      <c r="J538" s="79">
        <v>103.938730943971</v>
      </c>
      <c r="K538" s="54">
        <v>4.6695000000000002</v>
      </c>
      <c r="L538" s="56">
        <v>106.64440689623</v>
      </c>
      <c r="M538" s="1">
        <v>101.473167101538</v>
      </c>
      <c r="N538" s="79">
        <v>112.079181591606</v>
      </c>
      <c r="O538" s="53">
        <v>1</v>
      </c>
      <c r="P538" s="53">
        <v>0</v>
      </c>
      <c r="Q538" s="53">
        <v>1</v>
      </c>
      <c r="R538" s="53">
        <v>1</v>
      </c>
      <c r="S538" s="53">
        <v>1</v>
      </c>
      <c r="T538" s="53">
        <v>7.8531075433119699E-2</v>
      </c>
    </row>
    <row r="539" spans="2:65" x14ac:dyDescent="0.3">
      <c r="B539" s="76">
        <v>21</v>
      </c>
      <c r="D539" s="53" t="s">
        <v>389</v>
      </c>
      <c r="E539" s="55">
        <v>3.3450000000000001E-2</v>
      </c>
      <c r="F539" s="54">
        <v>2.0000000000000001E-4</v>
      </c>
      <c r="G539" s="54">
        <v>4.6360000000000001</v>
      </c>
      <c r="H539" s="56">
        <v>103.130997444359</v>
      </c>
      <c r="I539" s="1">
        <v>98.1205083227416</v>
      </c>
      <c r="J539" s="79">
        <v>108.397345424303</v>
      </c>
      <c r="K539" s="54">
        <v>4.6695000000000002</v>
      </c>
      <c r="L539" s="56">
        <v>106.64440689623</v>
      </c>
      <c r="M539" s="1">
        <v>101.473167101538</v>
      </c>
      <c r="N539" s="79">
        <v>112.079181591606</v>
      </c>
      <c r="O539" s="53">
        <v>1</v>
      </c>
      <c r="P539" s="53">
        <v>0</v>
      </c>
      <c r="Q539" s="53">
        <v>1</v>
      </c>
      <c r="R539" s="53">
        <v>1</v>
      </c>
      <c r="S539" s="53">
        <v>1</v>
      </c>
      <c r="T539" s="53">
        <v>3.4067443726278603E-2</v>
      </c>
    </row>
    <row r="541" spans="2:65" x14ac:dyDescent="0.3">
      <c r="B541" s="76">
        <v>7</v>
      </c>
      <c r="D541" s="53" t="s">
        <v>494</v>
      </c>
      <c r="E541" s="55" t="s">
        <v>75</v>
      </c>
      <c r="F541" s="54" t="s">
        <v>41</v>
      </c>
      <c r="G541" s="54" t="s">
        <v>42</v>
      </c>
      <c r="H541" s="56" t="s">
        <v>43</v>
      </c>
      <c r="I541" s="94" t="s">
        <v>336</v>
      </c>
      <c r="J541" s="95"/>
      <c r="K541" s="54" t="s">
        <v>46</v>
      </c>
      <c r="L541" s="56" t="s">
        <v>47</v>
      </c>
      <c r="M541" s="94" t="s">
        <v>336</v>
      </c>
      <c r="N541" s="95"/>
      <c r="O541" s="53" t="s">
        <v>81</v>
      </c>
      <c r="P541" s="53" t="s">
        <v>82</v>
      </c>
      <c r="Q541" s="53" t="s">
        <v>83</v>
      </c>
      <c r="R541" s="53" t="s">
        <v>84</v>
      </c>
      <c r="S541" s="53" t="s">
        <v>85</v>
      </c>
      <c r="T541" s="53" t="s">
        <v>86</v>
      </c>
      <c r="U541" s="53" t="s">
        <v>87</v>
      </c>
      <c r="V541" s="53" t="s">
        <v>88</v>
      </c>
      <c r="W541" s="53" t="s">
        <v>89</v>
      </c>
      <c r="X541" s="53" t="s">
        <v>119</v>
      </c>
      <c r="Y541" s="53" t="s">
        <v>120</v>
      </c>
      <c r="Z541" s="53" t="s">
        <v>90</v>
      </c>
      <c r="AA541" s="53" t="s">
        <v>91</v>
      </c>
      <c r="AB541" s="53" t="s">
        <v>121</v>
      </c>
      <c r="AC541" s="53" t="s">
        <v>122</v>
      </c>
      <c r="AD541" s="53" t="s">
        <v>123</v>
      </c>
      <c r="AE541" s="53" t="s">
        <v>92</v>
      </c>
      <c r="AF541" s="53" t="s">
        <v>93</v>
      </c>
      <c r="AG541" s="53" t="s">
        <v>124</v>
      </c>
      <c r="AH541" s="53" t="s">
        <v>125</v>
      </c>
      <c r="AI541" s="53" t="s">
        <v>126</v>
      </c>
      <c r="AJ541" s="53" t="s">
        <v>127</v>
      </c>
      <c r="AK541" s="53" t="s">
        <v>128</v>
      </c>
      <c r="AL541" s="53" t="s">
        <v>129</v>
      </c>
      <c r="AM541" s="53" t="s">
        <v>130</v>
      </c>
      <c r="AN541" s="53" t="s">
        <v>147</v>
      </c>
      <c r="AO541" s="53" t="s">
        <v>94</v>
      </c>
      <c r="AP541" s="53" t="s">
        <v>131</v>
      </c>
      <c r="AQ541" s="53" t="s">
        <v>132</v>
      </c>
      <c r="AR541" s="53" t="s">
        <v>95</v>
      </c>
      <c r="AS541" s="53" t="s">
        <v>133</v>
      </c>
      <c r="AT541" s="53" t="s">
        <v>134</v>
      </c>
      <c r="AU541" s="53" t="s">
        <v>96</v>
      </c>
      <c r="AV541" s="53" t="s">
        <v>97</v>
      </c>
      <c r="AW541" s="53" t="s">
        <v>135</v>
      </c>
      <c r="AX541" s="53" t="s">
        <v>136</v>
      </c>
      <c r="AY541" s="53" t="s">
        <v>137</v>
      </c>
      <c r="AZ541" s="53" t="s">
        <v>98</v>
      </c>
      <c r="BA541" s="53" t="s">
        <v>99</v>
      </c>
      <c r="BB541" s="53" t="s">
        <v>138</v>
      </c>
      <c r="BC541" s="53" t="s">
        <v>139</v>
      </c>
      <c r="BD541" s="53" t="s">
        <v>140</v>
      </c>
      <c r="BE541" s="53" t="s">
        <v>141</v>
      </c>
      <c r="BF541" s="53" t="s">
        <v>142</v>
      </c>
      <c r="BG541" s="53" t="s">
        <v>143</v>
      </c>
      <c r="BH541" s="53" t="s">
        <v>144</v>
      </c>
      <c r="BI541" s="53" t="s">
        <v>251</v>
      </c>
      <c r="BJ541" s="53" t="s">
        <v>100</v>
      </c>
      <c r="BK541" s="53" t="s">
        <v>145</v>
      </c>
      <c r="BL541" s="53" t="s">
        <v>146</v>
      </c>
      <c r="BM541" s="53" t="s">
        <v>101</v>
      </c>
    </row>
    <row r="542" spans="2:65" x14ac:dyDescent="0.3">
      <c r="B542" s="76">
        <v>7</v>
      </c>
      <c r="C542" s="21" t="s">
        <v>283</v>
      </c>
      <c r="D542" s="53" t="s">
        <v>417</v>
      </c>
      <c r="E542" s="55">
        <v>-0.48780000000000001</v>
      </c>
      <c r="F542" s="54" t="s">
        <v>51</v>
      </c>
      <c r="G542" s="54">
        <v>5.4393000000000002</v>
      </c>
      <c r="H542" s="56">
        <v>230.28093037738299</v>
      </c>
      <c r="I542" s="1">
        <v>190.91830232061901</v>
      </c>
      <c r="J542" s="79">
        <v>277.75915797961801</v>
      </c>
      <c r="K542" s="54">
        <v>4.9515000000000002</v>
      </c>
      <c r="L542" s="56">
        <v>141.38688526863399</v>
      </c>
      <c r="M542" s="1">
        <v>133.09372775691</v>
      </c>
      <c r="N542" s="79">
        <v>150.19679486682699</v>
      </c>
      <c r="O542" s="53">
        <v>1</v>
      </c>
      <c r="P542" s="53">
        <v>0</v>
      </c>
      <c r="Q542" s="53">
        <v>1</v>
      </c>
      <c r="R542" s="53">
        <v>0</v>
      </c>
      <c r="S542" s="53">
        <v>1</v>
      </c>
      <c r="T542" s="53">
        <v>-0.38602434410469799</v>
      </c>
      <c r="AJ542" s="53">
        <v>-0.38602434410469799</v>
      </c>
    </row>
    <row r="543" spans="2:65" x14ac:dyDescent="0.3">
      <c r="B543" s="76">
        <v>7</v>
      </c>
      <c r="D543" s="53" t="s">
        <v>470</v>
      </c>
      <c r="E543" s="55">
        <v>-0.5867</v>
      </c>
      <c r="F543" s="54">
        <v>8.0000000000000004E-4</v>
      </c>
      <c r="G543" s="54">
        <v>5.4393000000000002</v>
      </c>
      <c r="H543" s="56">
        <v>230.28093037738299</v>
      </c>
      <c r="I543" s="1">
        <v>190.91830232061901</v>
      </c>
      <c r="J543" s="79">
        <v>277.75915797961801</v>
      </c>
      <c r="K543" s="54">
        <v>4.8525999999999998</v>
      </c>
      <c r="L543" s="56">
        <v>128.07294699658399</v>
      </c>
      <c r="M543" s="1">
        <v>107.79356900824</v>
      </c>
      <c r="N543" s="79">
        <v>152.16751707271101</v>
      </c>
      <c r="O543" s="53">
        <v>1</v>
      </c>
      <c r="P543" s="53">
        <v>0</v>
      </c>
      <c r="Q543" s="53">
        <v>1</v>
      </c>
      <c r="R543" s="53">
        <v>0</v>
      </c>
      <c r="S543" s="53">
        <v>1</v>
      </c>
      <c r="T543" s="53">
        <v>-0.44384041359092002</v>
      </c>
      <c r="AK543" s="53">
        <v>-0.44384041359092002</v>
      </c>
    </row>
    <row r="544" spans="2:65" x14ac:dyDescent="0.3">
      <c r="B544" s="76">
        <v>7</v>
      </c>
      <c r="D544" s="53" t="s">
        <v>365</v>
      </c>
      <c r="E544" s="55">
        <v>-0.25180000000000002</v>
      </c>
      <c r="F544" s="54" t="s">
        <v>51</v>
      </c>
      <c r="G544" s="54">
        <v>5.1749999999999998</v>
      </c>
      <c r="H544" s="56">
        <v>176.796614276432</v>
      </c>
      <c r="I544" s="1">
        <v>163.068376406</v>
      </c>
      <c r="J544" s="79">
        <v>191.68059134768899</v>
      </c>
      <c r="K544" s="54">
        <v>4.9231999999999996</v>
      </c>
      <c r="L544" s="56">
        <v>137.441723750861</v>
      </c>
      <c r="M544" s="1">
        <v>129.369829758272</v>
      </c>
      <c r="N544" s="79">
        <v>146.017255050149</v>
      </c>
      <c r="O544" s="53">
        <v>0</v>
      </c>
      <c r="P544" s="53">
        <v>0</v>
      </c>
      <c r="Q544" s="53">
        <v>1</v>
      </c>
      <c r="R544" s="53">
        <v>0</v>
      </c>
      <c r="S544" s="53">
        <v>1</v>
      </c>
      <c r="T544" s="53">
        <v>-0.22259979743750899</v>
      </c>
      <c r="AO544" s="53">
        <v>-0.22259979743750899</v>
      </c>
    </row>
    <row r="545" spans="2:65" x14ac:dyDescent="0.3">
      <c r="B545" s="76">
        <v>7</v>
      </c>
      <c r="D545" s="53" t="s">
        <v>458</v>
      </c>
      <c r="E545" s="55">
        <v>-0.36249999999999999</v>
      </c>
      <c r="F545" s="54">
        <v>1.09E-2</v>
      </c>
      <c r="G545" s="54">
        <v>5.1749999999999998</v>
      </c>
      <c r="H545" s="56">
        <v>176.796614276432</v>
      </c>
      <c r="I545" s="1">
        <v>163.068376406</v>
      </c>
      <c r="J545" s="79">
        <v>191.68059134768899</v>
      </c>
      <c r="K545" s="54">
        <v>4.8125</v>
      </c>
      <c r="L545" s="56">
        <v>123.038830417177</v>
      </c>
      <c r="M545" s="1">
        <v>103.631692996814</v>
      </c>
      <c r="N545" s="79">
        <v>146.080348131455</v>
      </c>
      <c r="O545" s="53">
        <v>0</v>
      </c>
      <c r="P545" s="53">
        <v>0</v>
      </c>
      <c r="Q545" s="53">
        <v>1</v>
      </c>
      <c r="R545" s="53">
        <v>0</v>
      </c>
      <c r="S545" s="53">
        <v>1</v>
      </c>
      <c r="T545" s="53">
        <v>-0.304065686321358</v>
      </c>
      <c r="AP545" s="53">
        <v>-0.304065686321358</v>
      </c>
    </row>
    <row r="546" spans="2:65" x14ac:dyDescent="0.3">
      <c r="B546" s="76">
        <v>7</v>
      </c>
      <c r="D546" s="53" t="s">
        <v>366</v>
      </c>
      <c r="E546" s="55">
        <v>-0.30130000000000001</v>
      </c>
      <c r="F546" s="54" t="s">
        <v>51</v>
      </c>
      <c r="G546" s="54">
        <v>5.2526999999999999</v>
      </c>
      <c r="H546" s="56">
        <v>191.081492623092</v>
      </c>
      <c r="I546" s="1">
        <v>176.247489919592</v>
      </c>
      <c r="J546" s="79">
        <v>207.16401033413999</v>
      </c>
      <c r="K546" s="54">
        <v>4.9515000000000002</v>
      </c>
      <c r="L546" s="56">
        <v>141.38688526863399</v>
      </c>
      <c r="M546" s="1">
        <v>133.09372775691</v>
      </c>
      <c r="N546" s="79">
        <v>150.19679486682699</v>
      </c>
      <c r="O546" s="53">
        <v>1</v>
      </c>
      <c r="P546" s="53">
        <v>0</v>
      </c>
      <c r="Q546" s="53">
        <v>1</v>
      </c>
      <c r="R546" s="53">
        <v>0</v>
      </c>
      <c r="S546" s="53">
        <v>1</v>
      </c>
      <c r="T546" s="53">
        <v>-0.26007022800727297</v>
      </c>
      <c r="AO546" s="53">
        <v>-0.26007022800727297</v>
      </c>
    </row>
    <row r="547" spans="2:65" x14ac:dyDescent="0.3">
      <c r="B547" s="76">
        <v>7</v>
      </c>
      <c r="D547" s="53" t="s">
        <v>459</v>
      </c>
      <c r="E547" s="55">
        <v>-0.40010000000000001</v>
      </c>
      <c r="F547" s="54">
        <v>1.9E-3</v>
      </c>
      <c r="G547" s="54">
        <v>5.2526999999999999</v>
      </c>
      <c r="H547" s="56">
        <v>191.081492623092</v>
      </c>
      <c r="I547" s="1">
        <v>176.247489919592</v>
      </c>
      <c r="J547" s="79">
        <v>207.16401033413999</v>
      </c>
      <c r="K547" s="54">
        <v>4.8525999999999998</v>
      </c>
      <c r="L547" s="56">
        <v>128.07294699658399</v>
      </c>
      <c r="M547" s="1">
        <v>107.79356900824</v>
      </c>
      <c r="N547" s="79">
        <v>152.16751707271101</v>
      </c>
      <c r="O547" s="53">
        <v>1</v>
      </c>
      <c r="P547" s="53">
        <v>0</v>
      </c>
      <c r="Q547" s="53">
        <v>1</v>
      </c>
      <c r="R547" s="53">
        <v>0</v>
      </c>
      <c r="S547" s="53">
        <v>1</v>
      </c>
      <c r="T547" s="53">
        <v>-0.32974698261747598</v>
      </c>
      <c r="AP547" s="53">
        <v>-0.32974698261747598</v>
      </c>
    </row>
    <row r="548" spans="2:65" x14ac:dyDescent="0.3">
      <c r="B548" s="76">
        <v>7</v>
      </c>
      <c r="D548" s="53" t="s">
        <v>368</v>
      </c>
      <c r="E548" s="55">
        <v>0.18260000000000001</v>
      </c>
      <c r="F548" s="54" t="s">
        <v>51</v>
      </c>
      <c r="G548" s="54">
        <v>4.9294000000000002</v>
      </c>
      <c r="H548" s="56">
        <v>138.29650953588799</v>
      </c>
      <c r="I548" s="1">
        <v>121.65349514843599</v>
      </c>
      <c r="J548" s="79">
        <v>157.21639996017601</v>
      </c>
      <c r="K548" s="54">
        <v>5.1120000000000001</v>
      </c>
      <c r="L548" s="56">
        <v>166.00202714519099</v>
      </c>
      <c r="M548" s="1">
        <v>146.033434658342</v>
      </c>
      <c r="N548" s="79">
        <v>188.70112232026901</v>
      </c>
      <c r="O548" s="53">
        <v>1</v>
      </c>
      <c r="P548" s="53">
        <v>1</v>
      </c>
      <c r="Q548" s="53">
        <v>1</v>
      </c>
      <c r="R548" s="53">
        <v>1</v>
      </c>
      <c r="S548" s="53">
        <v>2</v>
      </c>
      <c r="T548" s="53">
        <v>0.20033417836994299</v>
      </c>
      <c r="U548" s="53">
        <v>0.20033417836994299</v>
      </c>
      <c r="BM548" s="53">
        <v>0.20033417836994299</v>
      </c>
    </row>
    <row r="549" spans="2:65" x14ac:dyDescent="0.3">
      <c r="B549" s="76">
        <v>7</v>
      </c>
      <c r="D549" s="53" t="s">
        <v>369</v>
      </c>
      <c r="E549" s="55">
        <v>0.19719999999999999</v>
      </c>
      <c r="F549" s="54" t="s">
        <v>51</v>
      </c>
      <c r="G549" s="54">
        <v>4.9147999999999996</v>
      </c>
      <c r="H549" s="56">
        <v>136.29204866678799</v>
      </c>
      <c r="I549" s="1">
        <v>119.890257078057</v>
      </c>
      <c r="J549" s="79">
        <v>154.937715394973</v>
      </c>
      <c r="K549" s="54">
        <v>5.1120000000000001</v>
      </c>
      <c r="L549" s="56">
        <v>166.00202714519099</v>
      </c>
      <c r="M549" s="1">
        <v>146.033434658342</v>
      </c>
      <c r="N549" s="79">
        <v>188.70112232026901</v>
      </c>
      <c r="O549" s="53">
        <v>1</v>
      </c>
      <c r="P549" s="53">
        <v>0</v>
      </c>
      <c r="Q549" s="53">
        <v>1</v>
      </c>
      <c r="R549" s="53">
        <v>1</v>
      </c>
      <c r="S549" s="53">
        <v>1</v>
      </c>
      <c r="T549" s="53">
        <v>0.21798761387055501</v>
      </c>
    </row>
    <row r="550" spans="2:65" x14ac:dyDescent="0.3">
      <c r="B550" s="76">
        <v>7</v>
      </c>
      <c r="D550" s="53" t="s">
        <v>370</v>
      </c>
      <c r="E550" s="55">
        <v>0.18079999999999999</v>
      </c>
      <c r="F550" s="54" t="s">
        <v>51</v>
      </c>
      <c r="G550" s="54">
        <v>4.9311999999999996</v>
      </c>
      <c r="H550" s="56">
        <v>138.54566742788299</v>
      </c>
      <c r="I550" s="1">
        <v>121.82490391305799</v>
      </c>
      <c r="J550" s="79">
        <v>157.561396286725</v>
      </c>
      <c r="K550" s="54">
        <v>5.1120000000000001</v>
      </c>
      <c r="L550" s="56">
        <v>166.00202714519099</v>
      </c>
      <c r="M550" s="1">
        <v>146.033434658342</v>
      </c>
      <c r="N550" s="79">
        <v>188.70112232026901</v>
      </c>
      <c r="O550" s="53">
        <v>1</v>
      </c>
      <c r="P550" s="53">
        <v>0</v>
      </c>
      <c r="Q550" s="53">
        <v>1</v>
      </c>
      <c r="R550" s="53">
        <v>1</v>
      </c>
      <c r="S550" s="53">
        <v>1</v>
      </c>
      <c r="T550" s="53">
        <v>0.198175520224047</v>
      </c>
    </row>
    <row r="551" spans="2:65" x14ac:dyDescent="0.3">
      <c r="B551" s="76">
        <v>7</v>
      </c>
      <c r="D551" s="53" t="s">
        <v>371</v>
      </c>
      <c r="E551" s="55">
        <v>0.155</v>
      </c>
      <c r="F551" s="54" t="s">
        <v>51</v>
      </c>
      <c r="G551" s="54">
        <v>4.9570999999999996</v>
      </c>
      <c r="H551" s="56">
        <v>142.18087291659899</v>
      </c>
      <c r="I551" s="1">
        <v>125.02138466622</v>
      </c>
      <c r="J551" s="79">
        <v>161.69554254495799</v>
      </c>
      <c r="K551" s="54">
        <v>5.1120000000000001</v>
      </c>
      <c r="L551" s="56">
        <v>166.00202714519099</v>
      </c>
      <c r="M551" s="1">
        <v>146.033434658342</v>
      </c>
      <c r="N551" s="79">
        <v>188.70112232026901</v>
      </c>
      <c r="O551" s="53">
        <v>1</v>
      </c>
      <c r="P551" s="53">
        <v>0</v>
      </c>
      <c r="Q551" s="53">
        <v>1</v>
      </c>
      <c r="R551" s="53">
        <v>1</v>
      </c>
      <c r="S551" s="53">
        <v>1</v>
      </c>
      <c r="T551" s="53">
        <v>0.16754120114710999</v>
      </c>
    </row>
    <row r="552" spans="2:65" x14ac:dyDescent="0.3">
      <c r="B552" s="76">
        <v>7</v>
      </c>
      <c r="D552" s="53" t="s">
        <v>373</v>
      </c>
      <c r="E552" s="55">
        <v>5.2350000000000001E-2</v>
      </c>
      <c r="F552" s="54">
        <v>5.0000000000000001E-4</v>
      </c>
      <c r="G552" s="54">
        <v>5.2152000000000003</v>
      </c>
      <c r="H552" s="56">
        <v>184.04862702432399</v>
      </c>
      <c r="I552" s="1">
        <v>153.00490810567999</v>
      </c>
      <c r="J552" s="79">
        <v>221.390918297486</v>
      </c>
      <c r="K552" s="54">
        <v>5.2675999999999998</v>
      </c>
      <c r="L552" s="56">
        <v>193.94992360583001</v>
      </c>
      <c r="M552" s="1">
        <v>161.22033987542201</v>
      </c>
      <c r="N552" s="79">
        <v>233.32398936619501</v>
      </c>
      <c r="O552" s="53">
        <v>1</v>
      </c>
      <c r="P552" s="53">
        <v>1</v>
      </c>
      <c r="Q552" s="53">
        <v>1</v>
      </c>
      <c r="R552" s="53">
        <v>1</v>
      </c>
      <c r="S552" s="53">
        <v>2</v>
      </c>
      <c r="T552" s="53">
        <v>5.3797177091666197E-2</v>
      </c>
      <c r="U552" s="53">
        <v>5.3797177091666197E-2</v>
      </c>
      <c r="BM552" s="53">
        <v>5.3797177091666197E-2</v>
      </c>
    </row>
    <row r="553" spans="2:65" x14ac:dyDescent="0.3">
      <c r="B553" s="76">
        <v>7</v>
      </c>
      <c r="D553" s="53" t="s">
        <v>374</v>
      </c>
      <c r="E553" s="55">
        <v>-4.632E-2</v>
      </c>
      <c r="F553" s="54">
        <v>3.8999999999999998E-3</v>
      </c>
      <c r="G553" s="54">
        <v>5.2503000000000002</v>
      </c>
      <c r="H553" s="56">
        <v>190.623446915507</v>
      </c>
      <c r="I553" s="1">
        <v>158.46453272802</v>
      </c>
      <c r="J553" s="79">
        <v>229.30871588986199</v>
      </c>
      <c r="K553" s="54">
        <v>5.2039999999999997</v>
      </c>
      <c r="L553" s="56">
        <v>181.99878295609199</v>
      </c>
      <c r="M553" s="1">
        <v>151.294883000352</v>
      </c>
      <c r="N553" s="79">
        <v>218.93375599108501</v>
      </c>
      <c r="O553" s="53">
        <v>0</v>
      </c>
      <c r="P553" s="53">
        <v>0</v>
      </c>
      <c r="Q553" s="53">
        <v>1</v>
      </c>
      <c r="R553" s="53">
        <v>1</v>
      </c>
      <c r="S553" s="53">
        <v>1</v>
      </c>
      <c r="T553" s="53">
        <v>-4.5244507425352097E-2</v>
      </c>
    </row>
    <row r="554" spans="2:65" x14ac:dyDescent="0.3">
      <c r="B554" s="76">
        <v>7</v>
      </c>
      <c r="D554" s="53" t="s">
        <v>375</v>
      </c>
      <c r="E554" s="55">
        <v>6.3600000000000004E-2</v>
      </c>
      <c r="F554" s="54" t="s">
        <v>51</v>
      </c>
      <c r="G554" s="54">
        <v>5.2039999999999997</v>
      </c>
      <c r="H554" s="56">
        <v>181.99878295609199</v>
      </c>
      <c r="I554" s="1">
        <v>151.294883000352</v>
      </c>
      <c r="J554" s="79">
        <v>218.93375599108501</v>
      </c>
      <c r="K554" s="54">
        <v>5.2675999999999998</v>
      </c>
      <c r="L554" s="56">
        <v>193.94992360583001</v>
      </c>
      <c r="M554" s="1">
        <v>161.22033987542201</v>
      </c>
      <c r="N554" s="79">
        <v>233.32398936619501</v>
      </c>
      <c r="O554" s="53">
        <v>1</v>
      </c>
      <c r="P554" s="53">
        <v>0</v>
      </c>
      <c r="Q554" s="53">
        <v>1</v>
      </c>
      <c r="R554" s="53">
        <v>1</v>
      </c>
      <c r="S554" s="53">
        <v>1</v>
      </c>
      <c r="T554" s="53">
        <v>6.5666047078021997E-2</v>
      </c>
    </row>
    <row r="555" spans="2:65" x14ac:dyDescent="0.3">
      <c r="B555" s="76">
        <v>7</v>
      </c>
      <c r="D555" s="53" t="s">
        <v>425</v>
      </c>
      <c r="E555" s="55">
        <v>0.41670000000000001</v>
      </c>
      <c r="F555" s="54" t="s">
        <v>51</v>
      </c>
      <c r="G555" s="54">
        <v>5.0225999999999997</v>
      </c>
      <c r="H555" s="56">
        <v>151.805485397947</v>
      </c>
      <c r="I555" s="1">
        <v>126.17799893448201</v>
      </c>
      <c r="J555" s="79">
        <v>182.63806362052301</v>
      </c>
      <c r="K555" s="54">
        <v>5.4393000000000002</v>
      </c>
      <c r="L555" s="56">
        <v>230.28093037738299</v>
      </c>
      <c r="M555" s="1">
        <v>190.91830232061901</v>
      </c>
      <c r="N555" s="79">
        <v>277.75915797961801</v>
      </c>
      <c r="O555" s="53">
        <v>1</v>
      </c>
      <c r="P555" s="53">
        <v>1</v>
      </c>
      <c r="Q555" s="53">
        <v>1</v>
      </c>
      <c r="R555" s="53">
        <v>1</v>
      </c>
      <c r="S555" s="53">
        <v>2</v>
      </c>
      <c r="T555" s="53">
        <v>0.51694736045749001</v>
      </c>
      <c r="U555" s="53">
        <v>0.51694736045749001</v>
      </c>
      <c r="BM555" s="53">
        <v>0.51694736045749001</v>
      </c>
    </row>
    <row r="556" spans="2:65" x14ac:dyDescent="0.3">
      <c r="B556" s="76">
        <v>7</v>
      </c>
      <c r="D556" s="53" t="s">
        <v>426</v>
      </c>
      <c r="E556" s="55">
        <v>0.47970000000000002</v>
      </c>
      <c r="F556" s="54" t="s">
        <v>51</v>
      </c>
      <c r="G556" s="54">
        <v>4.9596</v>
      </c>
      <c r="H556" s="56">
        <v>142.536769784613</v>
      </c>
      <c r="I556" s="1">
        <v>118.306936015876</v>
      </c>
      <c r="J556" s="79">
        <v>171.728990918211</v>
      </c>
      <c r="K556" s="54">
        <v>5.4393000000000002</v>
      </c>
      <c r="L556" s="56">
        <v>230.28093037738299</v>
      </c>
      <c r="M556" s="1">
        <v>190.91830232061901</v>
      </c>
      <c r="N556" s="79">
        <v>277.75915797961801</v>
      </c>
      <c r="O556" s="53">
        <v>1</v>
      </c>
      <c r="P556" s="53">
        <v>0</v>
      </c>
      <c r="Q556" s="53">
        <v>1</v>
      </c>
      <c r="R556" s="53">
        <v>1</v>
      </c>
      <c r="S556" s="53">
        <v>1</v>
      </c>
      <c r="T556" s="53">
        <v>0.615589652588312</v>
      </c>
    </row>
    <row r="557" spans="2:65" x14ac:dyDescent="0.3">
      <c r="B557" s="76">
        <v>7</v>
      </c>
      <c r="D557" s="53" t="s">
        <v>462</v>
      </c>
      <c r="E557" s="55">
        <v>0.1578</v>
      </c>
      <c r="F557" s="54">
        <v>2.9999999999999997E-4</v>
      </c>
      <c r="G557" s="54">
        <v>4.9169</v>
      </c>
      <c r="H557" s="56">
        <v>136.57856270343299</v>
      </c>
      <c r="I557" s="1">
        <v>113.36156490225</v>
      </c>
      <c r="J557" s="79">
        <v>164.55051415548601</v>
      </c>
      <c r="K557" s="54">
        <v>5.0747</v>
      </c>
      <c r="L557" s="56">
        <v>159.92420751982101</v>
      </c>
      <c r="M557" s="1">
        <v>132.73868220128301</v>
      </c>
      <c r="N557" s="79">
        <v>192.67746015483399</v>
      </c>
      <c r="O557" s="53">
        <v>0</v>
      </c>
      <c r="P557" s="53">
        <v>0</v>
      </c>
      <c r="Q557" s="53">
        <v>1</v>
      </c>
      <c r="R557" s="53">
        <v>1</v>
      </c>
      <c r="S557" s="53">
        <v>1</v>
      </c>
      <c r="T557" s="53">
        <v>0.17093198489049</v>
      </c>
    </row>
    <row r="558" spans="2:65" x14ac:dyDescent="0.3">
      <c r="B558" s="76">
        <v>7</v>
      </c>
      <c r="D558" s="53" t="s">
        <v>427</v>
      </c>
      <c r="E558" s="55">
        <v>0.52239999999999998</v>
      </c>
      <c r="F558" s="54" t="s">
        <v>51</v>
      </c>
      <c r="G558" s="54">
        <v>4.9169</v>
      </c>
      <c r="H558" s="56">
        <v>136.57856270343299</v>
      </c>
      <c r="I558" s="1">
        <v>113.36156490225</v>
      </c>
      <c r="J558" s="79">
        <v>164.55051415548601</v>
      </c>
      <c r="K558" s="54">
        <v>5.4393000000000002</v>
      </c>
      <c r="L558" s="56">
        <v>230.28093037738299</v>
      </c>
      <c r="M558" s="1">
        <v>190.91830232061901</v>
      </c>
      <c r="N558" s="79">
        <v>277.75915797961801</v>
      </c>
      <c r="O558" s="53">
        <v>1</v>
      </c>
      <c r="P558" s="53">
        <v>0</v>
      </c>
      <c r="Q558" s="53">
        <v>1</v>
      </c>
      <c r="R558" s="53">
        <v>1</v>
      </c>
      <c r="S558" s="53">
        <v>1</v>
      </c>
      <c r="T558" s="53">
        <v>0.68606936417551301</v>
      </c>
    </row>
    <row r="559" spans="2:65" x14ac:dyDescent="0.3">
      <c r="B559" s="76">
        <v>7</v>
      </c>
      <c r="D559" s="53" t="s">
        <v>428</v>
      </c>
      <c r="E559" s="55">
        <v>0.36459999999999998</v>
      </c>
      <c r="F559" s="54" t="s">
        <v>51</v>
      </c>
      <c r="G559" s="54">
        <v>5.0747</v>
      </c>
      <c r="H559" s="56">
        <v>159.92420751982101</v>
      </c>
      <c r="I559" s="1">
        <v>132.73868220128301</v>
      </c>
      <c r="J559" s="79">
        <v>192.67746015483399</v>
      </c>
      <c r="K559" s="54">
        <v>5.4393000000000002</v>
      </c>
      <c r="L559" s="56">
        <v>230.28093037738299</v>
      </c>
      <c r="M559" s="1">
        <v>190.91830232061901</v>
      </c>
      <c r="N559" s="79">
        <v>277.75915797961801</v>
      </c>
      <c r="O559" s="53">
        <v>1</v>
      </c>
      <c r="P559" s="53">
        <v>0</v>
      </c>
      <c r="Q559" s="53">
        <v>1</v>
      </c>
      <c r="R559" s="53">
        <v>1</v>
      </c>
      <c r="S559" s="53">
        <v>1</v>
      </c>
      <c r="T559" s="53">
        <v>0.43993791777171498</v>
      </c>
    </row>
    <row r="560" spans="2:65" x14ac:dyDescent="0.3">
      <c r="B560" s="76">
        <v>7</v>
      </c>
      <c r="D560" s="53" t="s">
        <v>436</v>
      </c>
      <c r="E560" s="55">
        <v>-7.5130000000000002E-2</v>
      </c>
      <c r="F560" s="54" t="s">
        <v>51</v>
      </c>
      <c r="G560" s="54">
        <v>5.0631000000000004</v>
      </c>
      <c r="H560" s="56">
        <v>158.07980492946999</v>
      </c>
      <c r="I560" s="1">
        <v>145.77635030430301</v>
      </c>
      <c r="J560" s="79">
        <v>171.42166527269501</v>
      </c>
      <c r="K560" s="54">
        <v>4.9878999999999998</v>
      </c>
      <c r="L560" s="56">
        <v>146.62818077449</v>
      </c>
      <c r="M560" s="1">
        <v>135.200113080129</v>
      </c>
      <c r="N560" s="79">
        <v>159.022229400757</v>
      </c>
      <c r="O560" s="53">
        <v>0</v>
      </c>
      <c r="P560" s="53">
        <v>1</v>
      </c>
      <c r="Q560" s="53">
        <v>1</v>
      </c>
      <c r="R560" s="53">
        <v>1</v>
      </c>
      <c r="S560" s="53">
        <v>2</v>
      </c>
      <c r="T560" s="53">
        <v>-7.2442043815080501E-2</v>
      </c>
      <c r="V560" s="53">
        <v>-7.2442043815080501E-2</v>
      </c>
    </row>
    <row r="561" spans="2:65" x14ac:dyDescent="0.3">
      <c r="B561" s="76">
        <v>7</v>
      </c>
      <c r="D561" s="53" t="s">
        <v>437</v>
      </c>
      <c r="E561" s="55">
        <v>0.1119</v>
      </c>
      <c r="F561" s="54" t="s">
        <v>51</v>
      </c>
      <c r="G561" s="54">
        <v>5.0631000000000004</v>
      </c>
      <c r="H561" s="56">
        <v>158.07980492946999</v>
      </c>
      <c r="I561" s="1">
        <v>145.77635030430301</v>
      </c>
      <c r="J561" s="79">
        <v>171.42166527269501</v>
      </c>
      <c r="K561" s="54">
        <v>5.1749999999999998</v>
      </c>
      <c r="L561" s="56">
        <v>176.796614276432</v>
      </c>
      <c r="M561" s="1">
        <v>163.068376406</v>
      </c>
      <c r="N561" s="79">
        <v>191.68059134768899</v>
      </c>
      <c r="O561" s="53">
        <v>0</v>
      </c>
      <c r="P561" s="53">
        <v>1</v>
      </c>
      <c r="Q561" s="53">
        <v>1</v>
      </c>
      <c r="R561" s="53">
        <v>1</v>
      </c>
      <c r="S561" s="53">
        <v>2</v>
      </c>
      <c r="T561" s="53">
        <v>0.11840101495135801</v>
      </c>
      <c r="U561" s="53">
        <v>0.11840101495135801</v>
      </c>
    </row>
    <row r="562" spans="2:65" x14ac:dyDescent="0.3">
      <c r="B562" s="76">
        <v>7</v>
      </c>
      <c r="D562" s="53" t="s">
        <v>377</v>
      </c>
      <c r="E562" s="55">
        <v>0.18959999999999999</v>
      </c>
      <c r="F562" s="54" t="s">
        <v>51</v>
      </c>
      <c r="G562" s="54">
        <v>5.0631000000000004</v>
      </c>
      <c r="H562" s="56">
        <v>158.07980492946999</v>
      </c>
      <c r="I562" s="1">
        <v>145.77635030430301</v>
      </c>
      <c r="J562" s="79">
        <v>171.42166527269501</v>
      </c>
      <c r="K562" s="54">
        <v>5.2526999999999999</v>
      </c>
      <c r="L562" s="56">
        <v>191.081492623092</v>
      </c>
      <c r="M562" s="1">
        <v>176.247489919592</v>
      </c>
      <c r="N562" s="79">
        <v>207.16401033413999</v>
      </c>
      <c r="O562" s="53">
        <v>1</v>
      </c>
      <c r="P562" s="53">
        <v>1</v>
      </c>
      <c r="Q562" s="53">
        <v>1</v>
      </c>
      <c r="R562" s="53">
        <v>1</v>
      </c>
      <c r="S562" s="53">
        <v>2</v>
      </c>
      <c r="T562" s="53">
        <v>0.20876599454525899</v>
      </c>
      <c r="U562" s="53">
        <v>0.20876599454525899</v>
      </c>
      <c r="BM562" s="53">
        <v>0.20876599454525899</v>
      </c>
    </row>
    <row r="563" spans="2:65" x14ac:dyDescent="0.3">
      <c r="B563" s="76">
        <v>7</v>
      </c>
      <c r="D563" s="53" t="s">
        <v>438</v>
      </c>
      <c r="E563" s="55">
        <v>0.14360000000000001</v>
      </c>
      <c r="F563" s="54" t="s">
        <v>51</v>
      </c>
      <c r="G563" s="54">
        <v>5.0313999999999997</v>
      </c>
      <c r="H563" s="56">
        <v>153.14726885770699</v>
      </c>
      <c r="I563" s="1">
        <v>141.236021175503</v>
      </c>
      <c r="J563" s="79">
        <v>166.063060707651</v>
      </c>
      <c r="K563" s="54">
        <v>5.1749999999999998</v>
      </c>
      <c r="L563" s="56">
        <v>176.796614276432</v>
      </c>
      <c r="M563" s="1">
        <v>163.068376406</v>
      </c>
      <c r="N563" s="79">
        <v>191.68059134768899</v>
      </c>
      <c r="O563" s="53">
        <v>0</v>
      </c>
      <c r="P563" s="53">
        <v>0</v>
      </c>
      <c r="Q563" s="53">
        <v>1</v>
      </c>
      <c r="R563" s="53">
        <v>1</v>
      </c>
      <c r="S563" s="53">
        <v>1</v>
      </c>
      <c r="T563" s="53">
        <v>0.15442224725991499</v>
      </c>
    </row>
    <row r="564" spans="2:65" x14ac:dyDescent="0.3">
      <c r="B564" s="76">
        <v>7</v>
      </c>
      <c r="D564" s="53" t="s">
        <v>379</v>
      </c>
      <c r="E564" s="55">
        <v>0.2213</v>
      </c>
      <c r="F564" s="54" t="s">
        <v>51</v>
      </c>
      <c r="G564" s="54">
        <v>5.0313999999999997</v>
      </c>
      <c r="H564" s="56">
        <v>153.14726885770699</v>
      </c>
      <c r="I564" s="1">
        <v>141.236021175503</v>
      </c>
      <c r="J564" s="79">
        <v>166.063060707651</v>
      </c>
      <c r="K564" s="54">
        <v>5.2526999999999999</v>
      </c>
      <c r="L564" s="56">
        <v>191.081492623092</v>
      </c>
      <c r="M564" s="1">
        <v>176.247489919592</v>
      </c>
      <c r="N564" s="79">
        <v>207.16401033413999</v>
      </c>
      <c r="O564" s="53">
        <v>1</v>
      </c>
      <c r="P564" s="53">
        <v>0</v>
      </c>
      <c r="Q564" s="53">
        <v>1</v>
      </c>
      <c r="R564" s="53">
        <v>1</v>
      </c>
      <c r="S564" s="53">
        <v>1</v>
      </c>
      <c r="T564" s="53">
        <v>0.24769768372840201</v>
      </c>
    </row>
    <row r="565" spans="2:65" x14ac:dyDescent="0.3">
      <c r="B565" s="76">
        <v>7</v>
      </c>
      <c r="D565" s="53" t="s">
        <v>380</v>
      </c>
      <c r="E565" s="55">
        <v>0.187</v>
      </c>
      <c r="F565" s="54" t="s">
        <v>51</v>
      </c>
      <c r="G565" s="54">
        <v>4.9878999999999998</v>
      </c>
      <c r="H565" s="56">
        <v>146.62818077449</v>
      </c>
      <c r="I565" s="1">
        <v>135.200113080129</v>
      </c>
      <c r="J565" s="79">
        <v>159.022229400757</v>
      </c>
      <c r="K565" s="54">
        <v>5.1749999999999998</v>
      </c>
      <c r="L565" s="56">
        <v>176.796614276432</v>
      </c>
      <c r="M565" s="1">
        <v>163.068376406</v>
      </c>
      <c r="N565" s="79">
        <v>191.68059134768899</v>
      </c>
      <c r="O565" s="53">
        <v>0</v>
      </c>
      <c r="P565" s="53">
        <v>0</v>
      </c>
      <c r="Q565" s="53">
        <v>1</v>
      </c>
      <c r="R565" s="53">
        <v>1</v>
      </c>
      <c r="S565" s="53">
        <v>1</v>
      </c>
      <c r="T565" s="53">
        <v>0.20574785380676699</v>
      </c>
    </row>
    <row r="566" spans="2:65" x14ac:dyDescent="0.3">
      <c r="B566" s="76">
        <v>7</v>
      </c>
      <c r="D566" s="53" t="s">
        <v>381</v>
      </c>
      <c r="E566" s="55">
        <v>0.26479999999999998</v>
      </c>
      <c r="F566" s="54" t="s">
        <v>51</v>
      </c>
      <c r="G566" s="54">
        <v>4.9878999999999998</v>
      </c>
      <c r="H566" s="56">
        <v>146.62818077449</v>
      </c>
      <c r="I566" s="1">
        <v>135.200113080129</v>
      </c>
      <c r="J566" s="79">
        <v>159.022229400757</v>
      </c>
      <c r="K566" s="54">
        <v>5.2526999999999999</v>
      </c>
      <c r="L566" s="56">
        <v>191.081492623092</v>
      </c>
      <c r="M566" s="1">
        <v>176.247489919592</v>
      </c>
      <c r="N566" s="79">
        <v>207.16401033413999</v>
      </c>
      <c r="O566" s="53">
        <v>1</v>
      </c>
      <c r="P566" s="53">
        <v>0</v>
      </c>
      <c r="Q566" s="53">
        <v>1</v>
      </c>
      <c r="R566" s="53">
        <v>1</v>
      </c>
      <c r="S566" s="53">
        <v>1</v>
      </c>
      <c r="T566" s="53">
        <v>0.303170315650095</v>
      </c>
    </row>
    <row r="567" spans="2:65" x14ac:dyDescent="0.3">
      <c r="B567" s="76">
        <v>7</v>
      </c>
      <c r="D567" s="53" t="s">
        <v>382</v>
      </c>
      <c r="E567" s="55">
        <v>7.775E-2</v>
      </c>
      <c r="F567" s="54" t="s">
        <v>51</v>
      </c>
      <c r="G567" s="54">
        <v>5.1749999999999998</v>
      </c>
      <c r="H567" s="56">
        <v>176.796614276432</v>
      </c>
      <c r="I567" s="1">
        <v>163.068376406</v>
      </c>
      <c r="J567" s="79">
        <v>191.68059134768899</v>
      </c>
      <c r="K567" s="54">
        <v>5.2526999999999999</v>
      </c>
      <c r="L567" s="56">
        <v>191.081492623092</v>
      </c>
      <c r="M567" s="1">
        <v>176.247489919592</v>
      </c>
      <c r="N567" s="79">
        <v>207.16401033413999</v>
      </c>
      <c r="O567" s="53">
        <v>1</v>
      </c>
      <c r="P567" s="53">
        <v>0</v>
      </c>
      <c r="Q567" s="53">
        <v>1</v>
      </c>
      <c r="R567" s="53">
        <v>1</v>
      </c>
      <c r="S567" s="53">
        <v>1</v>
      </c>
      <c r="T567" s="53">
        <v>8.0798370518137194E-2</v>
      </c>
    </row>
    <row r="568" spans="2:65" x14ac:dyDescent="0.3">
      <c r="B568" s="76">
        <v>7</v>
      </c>
      <c r="D568" s="53" t="s">
        <v>383</v>
      </c>
      <c r="E568" s="55">
        <v>-3.0720000000000001E-2</v>
      </c>
      <c r="F568" s="54">
        <v>1.2500000000000001E-2</v>
      </c>
      <c r="G568" s="54">
        <v>4.9142999999999999</v>
      </c>
      <c r="H568" s="56">
        <v>136.22391967612199</v>
      </c>
      <c r="I568" s="1">
        <v>128.19590478223199</v>
      </c>
      <c r="J568" s="79">
        <v>144.75467311884501</v>
      </c>
      <c r="K568" s="54">
        <v>4.8836000000000004</v>
      </c>
      <c r="L568" s="56">
        <v>132.10538826700301</v>
      </c>
      <c r="M568" s="1">
        <v>124.339583605784</v>
      </c>
      <c r="N568" s="79">
        <v>140.356217248615</v>
      </c>
      <c r="O568" s="53">
        <v>0</v>
      </c>
      <c r="P568" s="53">
        <v>1</v>
      </c>
      <c r="Q568" s="53">
        <v>1</v>
      </c>
      <c r="R568" s="53">
        <v>1</v>
      </c>
      <c r="S568" s="53">
        <v>2</v>
      </c>
      <c r="T568" s="53">
        <v>-3.0233540621287101E-2</v>
      </c>
      <c r="V568" s="53">
        <v>-3.0233540621287101E-2</v>
      </c>
    </row>
    <row r="569" spans="2:65" x14ac:dyDescent="0.3">
      <c r="B569" s="76">
        <v>7</v>
      </c>
      <c r="D569" s="53" t="s">
        <v>384</v>
      </c>
      <c r="E569" s="55">
        <v>3.7150000000000002E-2</v>
      </c>
      <c r="F569" s="54">
        <v>2.9999999999999997E-4</v>
      </c>
      <c r="G569" s="54">
        <v>4.9142999999999999</v>
      </c>
      <c r="H569" s="56">
        <v>136.22391967612199</v>
      </c>
      <c r="I569" s="1">
        <v>128.19590478223199</v>
      </c>
      <c r="J569" s="79">
        <v>144.75467311884501</v>
      </c>
      <c r="K569" s="54">
        <v>4.9515000000000002</v>
      </c>
      <c r="L569" s="56">
        <v>141.38688526863399</v>
      </c>
      <c r="M569" s="1">
        <v>133.09372775691</v>
      </c>
      <c r="N569" s="79">
        <v>150.19679486682699</v>
      </c>
      <c r="O569" s="53">
        <v>1</v>
      </c>
      <c r="P569" s="53">
        <v>1</v>
      </c>
      <c r="Q569" s="53">
        <v>1</v>
      </c>
      <c r="R569" s="53">
        <v>1</v>
      </c>
      <c r="S569" s="53">
        <v>2</v>
      </c>
      <c r="T569" s="53">
        <v>3.7900580197569103E-2</v>
      </c>
      <c r="U569" s="53">
        <v>3.7900580197569103E-2</v>
      </c>
      <c r="BM569" s="53">
        <v>3.7900580197569103E-2</v>
      </c>
    </row>
    <row r="570" spans="2:65" x14ac:dyDescent="0.3">
      <c r="B570" s="76">
        <v>7</v>
      </c>
      <c r="D570" s="53" t="s">
        <v>385</v>
      </c>
      <c r="E570" s="55">
        <v>-3.8039999999999997E-2</v>
      </c>
      <c r="F570" s="54" t="s">
        <v>51</v>
      </c>
      <c r="G570" s="54">
        <v>4.9215999999999998</v>
      </c>
      <c r="H570" s="56">
        <v>137.22199282447701</v>
      </c>
      <c r="I570" s="1">
        <v>129.152877553227</v>
      </c>
      <c r="J570" s="79">
        <v>145.79524414359699</v>
      </c>
      <c r="K570" s="54">
        <v>4.8836000000000004</v>
      </c>
      <c r="L570" s="56">
        <v>132.10538826700301</v>
      </c>
      <c r="M570" s="1">
        <v>124.339583605784</v>
      </c>
      <c r="N570" s="79">
        <v>140.356217248615</v>
      </c>
      <c r="O570" s="53">
        <v>0</v>
      </c>
      <c r="P570" s="53">
        <v>0</v>
      </c>
      <c r="Q570" s="53">
        <v>1</v>
      </c>
      <c r="R570" s="53">
        <v>1</v>
      </c>
      <c r="S570" s="53">
        <v>1</v>
      </c>
      <c r="T570" s="53">
        <v>-3.7287059108799897E-2</v>
      </c>
    </row>
    <row r="571" spans="2:65" x14ac:dyDescent="0.3">
      <c r="B571" s="76">
        <v>7</v>
      </c>
      <c r="D571" s="53" t="s">
        <v>386</v>
      </c>
      <c r="E571" s="55">
        <v>2.9829999999999999E-2</v>
      </c>
      <c r="F571" s="54">
        <v>1.01E-2</v>
      </c>
      <c r="G571" s="54">
        <v>4.9215999999999998</v>
      </c>
      <c r="H571" s="56">
        <v>137.22199282447701</v>
      </c>
      <c r="I571" s="1">
        <v>129.152877553227</v>
      </c>
      <c r="J571" s="79">
        <v>145.79524414359699</v>
      </c>
      <c r="K571" s="54">
        <v>4.9515000000000002</v>
      </c>
      <c r="L571" s="56">
        <v>141.38688526863399</v>
      </c>
      <c r="M571" s="1">
        <v>133.09372775691</v>
      </c>
      <c r="N571" s="79">
        <v>150.19679486682699</v>
      </c>
      <c r="O571" s="53">
        <v>1</v>
      </c>
      <c r="P571" s="53">
        <v>0</v>
      </c>
      <c r="Q571" s="53">
        <v>1</v>
      </c>
      <c r="R571" s="53">
        <v>1</v>
      </c>
      <c r="S571" s="53">
        <v>1</v>
      </c>
      <c r="T571" s="53">
        <v>3.0351493652222901E-2</v>
      </c>
    </row>
    <row r="572" spans="2:65" x14ac:dyDescent="0.3">
      <c r="B572" s="76">
        <v>7</v>
      </c>
      <c r="D572" s="53" t="s">
        <v>387</v>
      </c>
      <c r="E572" s="55">
        <v>3.9620000000000002E-2</v>
      </c>
      <c r="F572" s="54" t="s">
        <v>51</v>
      </c>
      <c r="G572" s="54">
        <v>4.8836000000000004</v>
      </c>
      <c r="H572" s="56">
        <v>132.10538826700301</v>
      </c>
      <c r="I572" s="1">
        <v>124.339583605784</v>
      </c>
      <c r="J572" s="79">
        <v>140.356217248615</v>
      </c>
      <c r="K572" s="54">
        <v>4.9231999999999996</v>
      </c>
      <c r="L572" s="56">
        <v>137.441723750861</v>
      </c>
      <c r="M572" s="1">
        <v>129.369829758272</v>
      </c>
      <c r="N572" s="79">
        <v>146.017255050149</v>
      </c>
      <c r="O572" s="53">
        <v>0</v>
      </c>
      <c r="P572" s="53">
        <v>0</v>
      </c>
      <c r="Q572" s="53">
        <v>1</v>
      </c>
      <c r="R572" s="53">
        <v>1</v>
      </c>
      <c r="S572" s="53">
        <v>1</v>
      </c>
      <c r="T572" s="53">
        <v>4.0394533136471601E-2</v>
      </c>
    </row>
    <row r="573" spans="2:65" x14ac:dyDescent="0.3">
      <c r="B573" s="76">
        <v>7</v>
      </c>
      <c r="D573" s="53" t="s">
        <v>388</v>
      </c>
      <c r="E573" s="55">
        <v>6.787E-2</v>
      </c>
      <c r="F573" s="54" t="s">
        <v>51</v>
      </c>
      <c r="G573" s="54">
        <v>4.8836000000000004</v>
      </c>
      <c r="H573" s="56">
        <v>132.10538826700301</v>
      </c>
      <c r="I573" s="1">
        <v>124.339583605784</v>
      </c>
      <c r="J573" s="79">
        <v>140.356217248615</v>
      </c>
      <c r="K573" s="54">
        <v>4.9515000000000002</v>
      </c>
      <c r="L573" s="56">
        <v>141.38688526863399</v>
      </c>
      <c r="M573" s="1">
        <v>133.09372775691</v>
      </c>
      <c r="N573" s="79">
        <v>150.19679486682699</v>
      </c>
      <c r="O573" s="53">
        <v>1</v>
      </c>
      <c r="P573" s="53">
        <v>0</v>
      </c>
      <c r="Q573" s="53">
        <v>1</v>
      </c>
      <c r="R573" s="53">
        <v>1</v>
      </c>
      <c r="S573" s="53">
        <v>1</v>
      </c>
      <c r="T573" s="53">
        <v>7.0258277299574498E-2</v>
      </c>
    </row>
    <row r="574" spans="2:65" x14ac:dyDescent="0.3">
      <c r="B574" s="76">
        <v>7</v>
      </c>
      <c r="D574" s="53" t="s">
        <v>389</v>
      </c>
      <c r="E574" s="55">
        <v>2.8250000000000001E-2</v>
      </c>
      <c r="F574" s="54">
        <v>1.54E-2</v>
      </c>
      <c r="G574" s="54">
        <v>4.9231999999999996</v>
      </c>
      <c r="H574" s="56">
        <v>137.441723750861</v>
      </c>
      <c r="I574" s="1">
        <v>129.369829758272</v>
      </c>
      <c r="J574" s="79">
        <v>146.017255050149</v>
      </c>
      <c r="K574" s="54">
        <v>4.9515000000000002</v>
      </c>
      <c r="L574" s="56">
        <v>141.38688526863399</v>
      </c>
      <c r="M574" s="1">
        <v>133.09372775691</v>
      </c>
      <c r="N574" s="79">
        <v>150.19679486682699</v>
      </c>
      <c r="O574" s="53">
        <v>1</v>
      </c>
      <c r="P574" s="53">
        <v>0</v>
      </c>
      <c r="Q574" s="53">
        <v>1</v>
      </c>
      <c r="R574" s="53">
        <v>1</v>
      </c>
      <c r="S574" s="53">
        <v>1</v>
      </c>
      <c r="T574" s="53">
        <v>2.8704249409185999E-2</v>
      </c>
    </row>
    <row r="576" spans="2:65" x14ac:dyDescent="0.3">
      <c r="B576" s="76">
        <v>10</v>
      </c>
      <c r="D576" s="53" t="s">
        <v>494</v>
      </c>
      <c r="E576" s="55" t="s">
        <v>75</v>
      </c>
      <c r="F576" s="54" t="s">
        <v>41</v>
      </c>
      <c r="G576" s="54" t="s">
        <v>42</v>
      </c>
      <c r="H576" s="56" t="s">
        <v>43</v>
      </c>
      <c r="I576" s="94" t="s">
        <v>336</v>
      </c>
      <c r="J576" s="95"/>
      <c r="K576" s="54" t="s">
        <v>46</v>
      </c>
      <c r="L576" s="56" t="s">
        <v>47</v>
      </c>
      <c r="M576" s="94" t="s">
        <v>336</v>
      </c>
      <c r="N576" s="95"/>
      <c r="O576" s="53" t="s">
        <v>81</v>
      </c>
      <c r="P576" s="53" t="s">
        <v>82</v>
      </c>
      <c r="Q576" s="53" t="s">
        <v>83</v>
      </c>
      <c r="R576" s="53" t="s">
        <v>84</v>
      </c>
      <c r="S576" s="53" t="s">
        <v>85</v>
      </c>
      <c r="T576" s="53" t="s">
        <v>86</v>
      </c>
      <c r="U576" s="53" t="s">
        <v>87</v>
      </c>
      <c r="V576" s="53" t="s">
        <v>88</v>
      </c>
      <c r="W576" s="53" t="s">
        <v>89</v>
      </c>
      <c r="X576" s="53" t="s">
        <v>119</v>
      </c>
      <c r="Y576" s="53" t="s">
        <v>120</v>
      </c>
      <c r="Z576" s="53" t="s">
        <v>90</v>
      </c>
      <c r="AA576" s="53" t="s">
        <v>91</v>
      </c>
      <c r="AB576" s="53" t="s">
        <v>121</v>
      </c>
      <c r="AC576" s="53" t="s">
        <v>122</v>
      </c>
      <c r="AD576" s="53" t="s">
        <v>123</v>
      </c>
      <c r="AE576" s="53" t="s">
        <v>92</v>
      </c>
      <c r="AF576" s="53" t="s">
        <v>93</v>
      </c>
      <c r="AG576" s="53" t="s">
        <v>124</v>
      </c>
      <c r="AH576" s="53" t="s">
        <v>125</v>
      </c>
      <c r="AI576" s="53" t="s">
        <v>126</v>
      </c>
      <c r="AJ576" s="53" t="s">
        <v>127</v>
      </c>
      <c r="AK576" s="53" t="s">
        <v>128</v>
      </c>
      <c r="AL576" s="53" t="s">
        <v>129</v>
      </c>
      <c r="AM576" s="53" t="s">
        <v>130</v>
      </c>
      <c r="AN576" s="53" t="s">
        <v>147</v>
      </c>
      <c r="AO576" s="53" t="s">
        <v>94</v>
      </c>
      <c r="AP576" s="53" t="s">
        <v>131</v>
      </c>
      <c r="AQ576" s="53" t="s">
        <v>132</v>
      </c>
      <c r="AR576" s="53" t="s">
        <v>95</v>
      </c>
      <c r="AS576" s="53" t="s">
        <v>133</v>
      </c>
      <c r="AT576" s="53" t="s">
        <v>134</v>
      </c>
      <c r="AU576" s="53" t="s">
        <v>96</v>
      </c>
      <c r="AV576" s="53" t="s">
        <v>97</v>
      </c>
      <c r="AW576" s="53" t="s">
        <v>135</v>
      </c>
      <c r="AX576" s="53" t="s">
        <v>136</v>
      </c>
      <c r="AY576" s="53" t="s">
        <v>137</v>
      </c>
      <c r="AZ576" s="53" t="s">
        <v>98</v>
      </c>
      <c r="BA576" s="53" t="s">
        <v>99</v>
      </c>
      <c r="BB576" s="53" t="s">
        <v>138</v>
      </c>
      <c r="BC576" s="53" t="s">
        <v>139</v>
      </c>
      <c r="BD576" s="53" t="s">
        <v>140</v>
      </c>
      <c r="BE576" s="53" t="s">
        <v>141</v>
      </c>
      <c r="BF576" s="53" t="s">
        <v>142</v>
      </c>
      <c r="BG576" s="53" t="s">
        <v>143</v>
      </c>
      <c r="BH576" s="53" t="s">
        <v>144</v>
      </c>
      <c r="BI576" s="53" t="s">
        <v>251</v>
      </c>
      <c r="BJ576" s="53" t="s">
        <v>100</v>
      </c>
      <c r="BK576" s="53" t="s">
        <v>145</v>
      </c>
      <c r="BL576" s="53" t="s">
        <v>146</v>
      </c>
      <c r="BM576" s="53" t="s">
        <v>101</v>
      </c>
    </row>
    <row r="577" spans="2:65" x14ac:dyDescent="0.3">
      <c r="B577" s="76">
        <v>10</v>
      </c>
      <c r="C577" s="21" t="s">
        <v>280</v>
      </c>
      <c r="D577" s="53" t="s">
        <v>352</v>
      </c>
      <c r="E577" s="55">
        <v>-0.1547</v>
      </c>
      <c r="F577" s="54">
        <v>5.9999999999999995E-4</v>
      </c>
      <c r="G577" s="54">
        <v>4.7335000000000003</v>
      </c>
      <c r="H577" s="56">
        <v>113.69279156250001</v>
      </c>
      <c r="I577" s="1">
        <v>107.417036916315</v>
      </c>
      <c r="J577" s="79">
        <v>120.335202164851</v>
      </c>
      <c r="K577" s="54">
        <v>4.5788000000000002</v>
      </c>
      <c r="L577" s="56">
        <v>97.397447116293705</v>
      </c>
      <c r="M577" s="1">
        <v>93.264990347397102</v>
      </c>
      <c r="N577" s="79">
        <v>101.713007951177</v>
      </c>
      <c r="O577" s="53">
        <v>0</v>
      </c>
      <c r="P577" s="53">
        <v>0</v>
      </c>
      <c r="Q577" s="53">
        <v>1</v>
      </c>
      <c r="R577" s="53">
        <v>0</v>
      </c>
      <c r="S577" s="53">
        <v>1</v>
      </c>
      <c r="T577" s="53">
        <v>-0.143327859420604</v>
      </c>
      <c r="AA577" s="53">
        <v>-0.143327859420604</v>
      </c>
    </row>
    <row r="578" spans="2:65" x14ac:dyDescent="0.3">
      <c r="B578" s="76">
        <v>10</v>
      </c>
      <c r="D578" s="53" t="s">
        <v>353</v>
      </c>
      <c r="E578" s="55">
        <v>-0.13039999999999999</v>
      </c>
      <c r="F578" s="54">
        <v>1.04E-2</v>
      </c>
      <c r="G578" s="54">
        <v>4.7179000000000002</v>
      </c>
      <c r="H578" s="56">
        <v>111.93294649516299</v>
      </c>
      <c r="I578" s="1">
        <v>105.754333943091</v>
      </c>
      <c r="J578" s="79">
        <v>118.472539554088</v>
      </c>
      <c r="K578" s="54">
        <v>4.5875000000000004</v>
      </c>
      <c r="L578" s="56">
        <v>98.248501625300094</v>
      </c>
      <c r="M578" s="1">
        <v>94.140806220954403</v>
      </c>
      <c r="N578" s="79">
        <v>102.53543026773001</v>
      </c>
      <c r="O578" s="53">
        <v>0</v>
      </c>
      <c r="P578" s="53">
        <v>0</v>
      </c>
      <c r="Q578" s="53">
        <v>1</v>
      </c>
      <c r="R578" s="53">
        <v>0</v>
      </c>
      <c r="S578" s="53">
        <v>1</v>
      </c>
      <c r="T578" s="53">
        <v>-0.12225573701353799</v>
      </c>
      <c r="AA578" s="53">
        <v>-0.12225573701353799</v>
      </c>
    </row>
    <row r="579" spans="2:65" x14ac:dyDescent="0.3">
      <c r="B579" s="76">
        <v>10</v>
      </c>
      <c r="D579" s="53" t="s">
        <v>354</v>
      </c>
      <c r="E579" s="55">
        <v>-0.15959999999999999</v>
      </c>
      <c r="F579" s="54">
        <v>2.9999999999999997E-4</v>
      </c>
      <c r="G579" s="54">
        <v>4.7077</v>
      </c>
      <c r="H579" s="56">
        <v>110.797033445813</v>
      </c>
      <c r="I579" s="1">
        <v>104.679070690473</v>
      </c>
      <c r="J579" s="79">
        <v>117.272560211121</v>
      </c>
      <c r="K579" s="54">
        <v>4.5480999999999998</v>
      </c>
      <c r="L579" s="56">
        <v>94.452777442493499</v>
      </c>
      <c r="M579" s="1">
        <v>90.478947560145301</v>
      </c>
      <c r="N579" s="79">
        <v>98.601137691956595</v>
      </c>
      <c r="O579" s="53">
        <v>0</v>
      </c>
      <c r="P579" s="53">
        <v>0</v>
      </c>
      <c r="Q579" s="53">
        <v>1</v>
      </c>
      <c r="R579" s="53">
        <v>0</v>
      </c>
      <c r="S579" s="53">
        <v>1</v>
      </c>
      <c r="T579" s="53">
        <v>-0.14751528533760899</v>
      </c>
      <c r="AA579" s="53">
        <v>-0.14751528533760899</v>
      </c>
    </row>
    <row r="580" spans="2:65" x14ac:dyDescent="0.3">
      <c r="B580" s="76">
        <v>10</v>
      </c>
      <c r="D580" s="53" t="s">
        <v>355</v>
      </c>
      <c r="E580" s="55">
        <v>-0.1474</v>
      </c>
      <c r="F580" s="54">
        <v>1.5E-3</v>
      </c>
      <c r="G580" s="54">
        <v>4.7386999999999997</v>
      </c>
      <c r="H580" s="56">
        <v>114.28553387298599</v>
      </c>
      <c r="I580" s="1">
        <v>107.97494397753501</v>
      </c>
      <c r="J580" s="79">
        <v>120.964945861431</v>
      </c>
      <c r="K580" s="54">
        <v>4.5914000000000001</v>
      </c>
      <c r="L580" s="56">
        <v>98.632418933775199</v>
      </c>
      <c r="M580" s="1">
        <v>94.471632098503093</v>
      </c>
      <c r="N580" s="79">
        <v>102.97645810314999</v>
      </c>
      <c r="O580" s="53">
        <v>0</v>
      </c>
      <c r="P580" s="53">
        <v>0</v>
      </c>
      <c r="Q580" s="53">
        <v>1</v>
      </c>
      <c r="R580" s="53">
        <v>0</v>
      </c>
      <c r="S580" s="53">
        <v>1</v>
      </c>
      <c r="T580" s="53">
        <v>-0.13696497193256099</v>
      </c>
      <c r="AA580" s="53">
        <v>-0.13696497193256099</v>
      </c>
    </row>
    <row r="581" spans="2:65" x14ac:dyDescent="0.3">
      <c r="B581" s="76">
        <v>10</v>
      </c>
      <c r="D581" s="53" t="s">
        <v>356</v>
      </c>
      <c r="E581" s="55">
        <v>-0.23300000000000001</v>
      </c>
      <c r="F581" s="54" t="s">
        <v>51</v>
      </c>
      <c r="G581" s="54">
        <v>4.8506999999999998</v>
      </c>
      <c r="H581" s="56">
        <v>127.82983942262</v>
      </c>
      <c r="I581" s="1">
        <v>120.795036973469</v>
      </c>
      <c r="J581" s="79">
        <v>135.27433126579501</v>
      </c>
      <c r="K581" s="54">
        <v>4.6177000000000001</v>
      </c>
      <c r="L581" s="56">
        <v>101.26086410166801</v>
      </c>
      <c r="M581" s="1">
        <v>97.023420712189804</v>
      </c>
      <c r="N581" s="79">
        <v>105.683375450482</v>
      </c>
      <c r="O581" s="53">
        <v>1</v>
      </c>
      <c r="P581" s="53">
        <v>0</v>
      </c>
      <c r="Q581" s="53">
        <v>1</v>
      </c>
      <c r="R581" s="53">
        <v>0</v>
      </c>
      <c r="S581" s="53">
        <v>1</v>
      </c>
      <c r="T581" s="53">
        <v>-0.20784642647568599</v>
      </c>
      <c r="AA581" s="53">
        <v>-0.20784642647568599</v>
      </c>
    </row>
    <row r="582" spans="2:65" x14ac:dyDescent="0.3">
      <c r="B582" s="76">
        <v>10</v>
      </c>
      <c r="D582" s="53" t="s">
        <v>365</v>
      </c>
      <c r="E582" s="55">
        <v>-0.23669999999999999</v>
      </c>
      <c r="F582" s="54" t="s">
        <v>51</v>
      </c>
      <c r="G582" s="54">
        <v>4.8280000000000003</v>
      </c>
      <c r="H582" s="56">
        <v>124.960788988513</v>
      </c>
      <c r="I582" s="1">
        <v>116.055531919637</v>
      </c>
      <c r="J582" s="79">
        <v>134.549370687856</v>
      </c>
      <c r="K582" s="54">
        <v>4.5914000000000001</v>
      </c>
      <c r="L582" s="56">
        <v>98.632418933775199</v>
      </c>
      <c r="M582" s="1">
        <v>94.471632098503093</v>
      </c>
      <c r="N582" s="79">
        <v>102.97645810314999</v>
      </c>
      <c r="O582" s="53">
        <v>0</v>
      </c>
      <c r="P582" s="53">
        <v>0</v>
      </c>
      <c r="Q582" s="53">
        <v>1</v>
      </c>
      <c r="R582" s="53">
        <v>0</v>
      </c>
      <c r="S582" s="53">
        <v>1</v>
      </c>
      <c r="T582" s="53">
        <v>-0.210693052339464</v>
      </c>
      <c r="AO582" s="53">
        <v>-0.210693052339464</v>
      </c>
    </row>
    <row r="583" spans="2:65" x14ac:dyDescent="0.3">
      <c r="B583" s="76">
        <v>10</v>
      </c>
      <c r="D583" s="53" t="s">
        <v>366</v>
      </c>
      <c r="E583" s="55">
        <v>-0.23269999999999999</v>
      </c>
      <c r="F583" s="54" t="s">
        <v>51</v>
      </c>
      <c r="G583" s="54">
        <v>4.8505000000000003</v>
      </c>
      <c r="H583" s="56">
        <v>127.804276011162</v>
      </c>
      <c r="I583" s="1">
        <v>118.696379513441</v>
      </c>
      <c r="J583" s="79">
        <v>137.61104621466299</v>
      </c>
      <c r="K583" s="54">
        <v>4.6177000000000001</v>
      </c>
      <c r="L583" s="56">
        <v>101.26086410166801</v>
      </c>
      <c r="M583" s="1">
        <v>97.023420712189804</v>
      </c>
      <c r="N583" s="79">
        <v>105.683375450482</v>
      </c>
      <c r="O583" s="53">
        <v>1</v>
      </c>
      <c r="P583" s="53">
        <v>0</v>
      </c>
      <c r="Q583" s="53">
        <v>1</v>
      </c>
      <c r="R583" s="53">
        <v>0</v>
      </c>
      <c r="S583" s="53">
        <v>1</v>
      </c>
      <c r="T583" s="53">
        <v>-0.207687979916854</v>
      </c>
      <c r="AO583" s="53">
        <v>-0.207687979916854</v>
      </c>
    </row>
    <row r="584" spans="2:65" x14ac:dyDescent="0.3">
      <c r="B584" s="76">
        <v>10</v>
      </c>
      <c r="D584" s="53" t="s">
        <v>368</v>
      </c>
      <c r="E584" s="55">
        <v>0.1172</v>
      </c>
      <c r="F584" s="54" t="s">
        <v>51</v>
      </c>
      <c r="G584" s="54">
        <v>4.7335000000000003</v>
      </c>
      <c r="H584" s="56">
        <v>113.69279156250001</v>
      </c>
      <c r="I584" s="1">
        <v>107.417036916315</v>
      </c>
      <c r="J584" s="79">
        <v>120.335202164851</v>
      </c>
      <c r="K584" s="54">
        <v>4.8506999999999998</v>
      </c>
      <c r="L584" s="56">
        <v>127.82983942262</v>
      </c>
      <c r="M584" s="1">
        <v>120.795036973469</v>
      </c>
      <c r="N584" s="79">
        <v>135.27433126579501</v>
      </c>
      <c r="O584" s="53">
        <v>1</v>
      </c>
      <c r="P584" s="53">
        <v>1</v>
      </c>
      <c r="Q584" s="53">
        <v>1</v>
      </c>
      <c r="R584" s="53">
        <v>1</v>
      </c>
      <c r="S584" s="53">
        <v>2</v>
      </c>
      <c r="T584" s="53">
        <v>0.124344276060362</v>
      </c>
      <c r="U584" s="53">
        <v>0.124344276060362</v>
      </c>
      <c r="BM584" s="53">
        <v>0.124344276060362</v>
      </c>
    </row>
    <row r="585" spans="2:65" x14ac:dyDescent="0.3">
      <c r="B585" s="76">
        <v>10</v>
      </c>
      <c r="D585" s="53" t="s">
        <v>369</v>
      </c>
      <c r="E585" s="55">
        <v>0.1328</v>
      </c>
      <c r="F585" s="54" t="s">
        <v>51</v>
      </c>
      <c r="G585" s="54">
        <v>4.7179000000000002</v>
      </c>
      <c r="H585" s="56">
        <v>111.93294649516299</v>
      </c>
      <c r="I585" s="1">
        <v>105.754333943091</v>
      </c>
      <c r="J585" s="79">
        <v>118.472539554088</v>
      </c>
      <c r="K585" s="54">
        <v>4.8506999999999998</v>
      </c>
      <c r="L585" s="56">
        <v>127.82983942262</v>
      </c>
      <c r="M585" s="1">
        <v>120.795036973469</v>
      </c>
      <c r="N585" s="79">
        <v>135.27433126579501</v>
      </c>
      <c r="O585" s="53">
        <v>1</v>
      </c>
      <c r="P585" s="53">
        <v>0</v>
      </c>
      <c r="Q585" s="53">
        <v>1</v>
      </c>
      <c r="R585" s="53">
        <v>1</v>
      </c>
      <c r="S585" s="53">
        <v>1</v>
      </c>
      <c r="T585" s="53">
        <v>0.14202157117470501</v>
      </c>
    </row>
    <row r="586" spans="2:65" x14ac:dyDescent="0.3">
      <c r="B586" s="76">
        <v>10</v>
      </c>
      <c r="D586" s="53" t="s">
        <v>370</v>
      </c>
      <c r="E586" s="55">
        <v>0.14299999999999999</v>
      </c>
      <c r="F586" s="54" t="s">
        <v>51</v>
      </c>
      <c r="G586" s="54">
        <v>4.7077</v>
      </c>
      <c r="H586" s="56">
        <v>110.797033445813</v>
      </c>
      <c r="I586" s="1">
        <v>104.679070690473</v>
      </c>
      <c r="J586" s="79">
        <v>117.272560211121</v>
      </c>
      <c r="K586" s="54">
        <v>4.8506999999999998</v>
      </c>
      <c r="L586" s="56">
        <v>127.82983942262</v>
      </c>
      <c r="M586" s="1">
        <v>120.795036973469</v>
      </c>
      <c r="N586" s="79">
        <v>135.27433126579501</v>
      </c>
      <c r="O586" s="53">
        <v>1</v>
      </c>
      <c r="P586" s="53">
        <v>0</v>
      </c>
      <c r="Q586" s="53">
        <v>1</v>
      </c>
      <c r="R586" s="53">
        <v>1</v>
      </c>
      <c r="S586" s="53">
        <v>1</v>
      </c>
      <c r="T586" s="53">
        <v>0.15372980166601</v>
      </c>
    </row>
    <row r="587" spans="2:65" x14ac:dyDescent="0.3">
      <c r="B587" s="76">
        <v>10</v>
      </c>
      <c r="D587" s="53" t="s">
        <v>371</v>
      </c>
      <c r="E587" s="55">
        <v>0.112</v>
      </c>
      <c r="F587" s="54" t="s">
        <v>51</v>
      </c>
      <c r="G587" s="54">
        <v>4.7386999999999997</v>
      </c>
      <c r="H587" s="56">
        <v>114.28553387298599</v>
      </c>
      <c r="I587" s="1">
        <v>107.97494397753501</v>
      </c>
      <c r="J587" s="79">
        <v>120.964945861431</v>
      </c>
      <c r="K587" s="54">
        <v>4.8506999999999998</v>
      </c>
      <c r="L587" s="56">
        <v>127.82983942262</v>
      </c>
      <c r="M587" s="1">
        <v>120.795036973469</v>
      </c>
      <c r="N587" s="79">
        <v>135.27433126579501</v>
      </c>
      <c r="O587" s="53">
        <v>1</v>
      </c>
      <c r="P587" s="53">
        <v>0</v>
      </c>
      <c r="Q587" s="53">
        <v>1</v>
      </c>
      <c r="R587" s="53">
        <v>1</v>
      </c>
      <c r="S587" s="53">
        <v>1</v>
      </c>
      <c r="T587" s="53">
        <v>0.118512860645045</v>
      </c>
    </row>
    <row r="588" spans="2:65" x14ac:dyDescent="0.3">
      <c r="B588" s="76">
        <v>10</v>
      </c>
      <c r="D588" s="53" t="s">
        <v>437</v>
      </c>
      <c r="E588" s="55">
        <v>0.13070000000000001</v>
      </c>
      <c r="F588" s="54" t="s">
        <v>51</v>
      </c>
      <c r="G588" s="54">
        <v>4.6974</v>
      </c>
      <c r="H588" s="56">
        <v>109.66168110332799</v>
      </c>
      <c r="I588" s="1">
        <v>101.74893933069301</v>
      </c>
      <c r="J588" s="79">
        <v>118.189775554549</v>
      </c>
      <c r="K588" s="54">
        <v>4.8280000000000003</v>
      </c>
      <c r="L588" s="56">
        <v>124.960788988513</v>
      </c>
      <c r="M588" s="1">
        <v>116.055531919637</v>
      </c>
      <c r="N588" s="79">
        <v>134.549370687856</v>
      </c>
      <c r="O588" s="53">
        <v>0</v>
      </c>
      <c r="P588" s="53">
        <v>1</v>
      </c>
      <c r="Q588" s="53">
        <v>1</v>
      </c>
      <c r="R588" s="53">
        <v>1</v>
      </c>
      <c r="S588" s="53">
        <v>2</v>
      </c>
      <c r="T588" s="53">
        <v>0.13951188538473</v>
      </c>
      <c r="U588" s="53">
        <v>0.13951188538473</v>
      </c>
    </row>
    <row r="589" spans="2:65" x14ac:dyDescent="0.3">
      <c r="B589" s="76">
        <v>10</v>
      </c>
      <c r="D589" s="53" t="s">
        <v>377</v>
      </c>
      <c r="E589" s="55">
        <v>0.15310000000000001</v>
      </c>
      <c r="F589" s="54" t="s">
        <v>51</v>
      </c>
      <c r="G589" s="54">
        <v>4.6974</v>
      </c>
      <c r="H589" s="56">
        <v>109.66168110332799</v>
      </c>
      <c r="I589" s="1">
        <v>101.74893933069301</v>
      </c>
      <c r="J589" s="79">
        <v>118.189775554549</v>
      </c>
      <c r="K589" s="54">
        <v>4.8505000000000003</v>
      </c>
      <c r="L589" s="56">
        <v>127.804276011162</v>
      </c>
      <c r="M589" s="1">
        <v>118.696379513441</v>
      </c>
      <c r="N589" s="79">
        <v>137.61104621466299</v>
      </c>
      <c r="O589" s="53">
        <v>1</v>
      </c>
      <c r="P589" s="53">
        <v>1</v>
      </c>
      <c r="Q589" s="53">
        <v>1</v>
      </c>
      <c r="R589" s="53">
        <v>1</v>
      </c>
      <c r="S589" s="53">
        <v>2</v>
      </c>
      <c r="T589" s="53">
        <v>0.16544151726745199</v>
      </c>
      <c r="U589" s="53">
        <v>0.16544151726745199</v>
      </c>
      <c r="BM589" s="53">
        <v>0.16544151726745199</v>
      </c>
    </row>
    <row r="590" spans="2:65" x14ac:dyDescent="0.3">
      <c r="B590" s="76">
        <v>10</v>
      </c>
      <c r="D590" s="53" t="s">
        <v>438</v>
      </c>
      <c r="E590" s="55">
        <v>0.13109999999999999</v>
      </c>
      <c r="F590" s="54" t="s">
        <v>51</v>
      </c>
      <c r="G590" s="54">
        <v>4.6970000000000001</v>
      </c>
      <c r="H590" s="56">
        <v>109.617825202652</v>
      </c>
      <c r="I590" s="1">
        <v>101.708247893791</v>
      </c>
      <c r="J590" s="79">
        <v>118.14250909824899</v>
      </c>
      <c r="K590" s="54">
        <v>4.8280000000000003</v>
      </c>
      <c r="L590" s="56">
        <v>124.960788988513</v>
      </c>
      <c r="M590" s="1">
        <v>116.055531919637</v>
      </c>
      <c r="N590" s="79">
        <v>134.549370687856</v>
      </c>
      <c r="O590" s="53">
        <v>0</v>
      </c>
      <c r="P590" s="53">
        <v>0</v>
      </c>
      <c r="Q590" s="53">
        <v>1</v>
      </c>
      <c r="R590" s="53">
        <v>1</v>
      </c>
      <c r="S590" s="53">
        <v>1</v>
      </c>
      <c r="T590" s="53">
        <v>0.139967781311991</v>
      </c>
    </row>
    <row r="591" spans="2:65" x14ac:dyDescent="0.3">
      <c r="B591" s="76">
        <v>10</v>
      </c>
      <c r="D591" s="53" t="s">
        <v>379</v>
      </c>
      <c r="E591" s="55">
        <v>0.1535</v>
      </c>
      <c r="F591" s="54" t="s">
        <v>51</v>
      </c>
      <c r="G591" s="54">
        <v>4.6970000000000001</v>
      </c>
      <c r="H591" s="56">
        <v>109.617825202652</v>
      </c>
      <c r="I591" s="1">
        <v>101.708247893791</v>
      </c>
      <c r="J591" s="79">
        <v>118.14250909824899</v>
      </c>
      <c r="K591" s="54">
        <v>4.8505000000000003</v>
      </c>
      <c r="L591" s="56">
        <v>127.804276011162</v>
      </c>
      <c r="M591" s="1">
        <v>118.696379513441</v>
      </c>
      <c r="N591" s="79">
        <v>137.61104621466299</v>
      </c>
      <c r="O591" s="53">
        <v>1</v>
      </c>
      <c r="P591" s="53">
        <v>0</v>
      </c>
      <c r="Q591" s="53">
        <v>1</v>
      </c>
      <c r="R591" s="53">
        <v>1</v>
      </c>
      <c r="S591" s="53">
        <v>1</v>
      </c>
      <c r="T591" s="53">
        <v>0.16590778712211299</v>
      </c>
    </row>
    <row r="592" spans="2:65" x14ac:dyDescent="0.3">
      <c r="B592" s="76">
        <v>10</v>
      </c>
      <c r="D592" s="53" t="s">
        <v>380</v>
      </c>
      <c r="E592" s="55">
        <v>0.17499999999999999</v>
      </c>
      <c r="F592" s="54" t="s">
        <v>51</v>
      </c>
      <c r="G592" s="54">
        <v>4.6529999999999996</v>
      </c>
      <c r="H592" s="56">
        <v>104.89921163726601</v>
      </c>
      <c r="I592" s="1">
        <v>97.330110329612793</v>
      </c>
      <c r="J592" s="79">
        <v>113.056941627364</v>
      </c>
      <c r="K592" s="54">
        <v>4.8280000000000003</v>
      </c>
      <c r="L592" s="56">
        <v>124.960788988513</v>
      </c>
      <c r="M592" s="1">
        <v>116.055531919637</v>
      </c>
      <c r="N592" s="79">
        <v>134.549370687856</v>
      </c>
      <c r="O592" s="53">
        <v>0</v>
      </c>
      <c r="P592" s="53">
        <v>0</v>
      </c>
      <c r="Q592" s="53">
        <v>1</v>
      </c>
      <c r="R592" s="53">
        <v>1</v>
      </c>
      <c r="S592" s="53">
        <v>1</v>
      </c>
      <c r="T592" s="53">
        <v>0.19124621661235899</v>
      </c>
    </row>
    <row r="593" spans="2:65" x14ac:dyDescent="0.3">
      <c r="B593" s="76">
        <v>10</v>
      </c>
      <c r="D593" s="53" t="s">
        <v>381</v>
      </c>
      <c r="E593" s="55">
        <v>0.19739999999999999</v>
      </c>
      <c r="F593" s="54" t="s">
        <v>51</v>
      </c>
      <c r="G593" s="54">
        <v>4.6529999999999996</v>
      </c>
      <c r="H593" s="56">
        <v>104.89921163726601</v>
      </c>
      <c r="I593" s="1">
        <v>97.330110329612793</v>
      </c>
      <c r="J593" s="79">
        <v>113.056941627364</v>
      </c>
      <c r="K593" s="54">
        <v>4.8505000000000003</v>
      </c>
      <c r="L593" s="56">
        <v>127.804276011162</v>
      </c>
      <c r="M593" s="1">
        <v>118.696379513441</v>
      </c>
      <c r="N593" s="79">
        <v>137.61104621466299</v>
      </c>
      <c r="O593" s="53">
        <v>1</v>
      </c>
      <c r="P593" s="53">
        <v>0</v>
      </c>
      <c r="Q593" s="53">
        <v>1</v>
      </c>
      <c r="R593" s="53">
        <v>1</v>
      </c>
      <c r="S593" s="53">
        <v>1</v>
      </c>
      <c r="T593" s="53">
        <v>0.21835306496963999</v>
      </c>
    </row>
    <row r="594" spans="2:65" x14ac:dyDescent="0.3">
      <c r="B594" s="76">
        <v>10</v>
      </c>
      <c r="D594" s="53" t="s">
        <v>388</v>
      </c>
      <c r="E594" s="55">
        <v>6.9610000000000005E-2</v>
      </c>
      <c r="F594" s="54" t="s">
        <v>51</v>
      </c>
      <c r="G594" s="54">
        <v>4.5480999999999998</v>
      </c>
      <c r="H594" s="56">
        <v>94.452777442493499</v>
      </c>
      <c r="I594" s="1">
        <v>90.478947560145301</v>
      </c>
      <c r="J594" s="79">
        <v>98.601137691956595</v>
      </c>
      <c r="K594" s="54">
        <v>4.6177000000000001</v>
      </c>
      <c r="L594" s="56">
        <v>101.26086410166801</v>
      </c>
      <c r="M594" s="1">
        <v>97.023420712189804</v>
      </c>
      <c r="N594" s="79">
        <v>105.683375450482</v>
      </c>
      <c r="O594" s="53">
        <v>1</v>
      </c>
      <c r="P594" s="53">
        <v>0</v>
      </c>
      <c r="Q594" s="53">
        <v>1</v>
      </c>
      <c r="R594" s="53">
        <v>1</v>
      </c>
      <c r="S594" s="53">
        <v>1</v>
      </c>
      <c r="T594" s="53">
        <v>7.2079263770930602E-2</v>
      </c>
    </row>
    <row r="596" spans="2:65" x14ac:dyDescent="0.3">
      <c r="B596" s="76">
        <v>12</v>
      </c>
      <c r="D596" s="53" t="s">
        <v>494</v>
      </c>
      <c r="E596" s="55" t="s">
        <v>75</v>
      </c>
      <c r="F596" s="54" t="s">
        <v>41</v>
      </c>
      <c r="G596" s="54" t="s">
        <v>42</v>
      </c>
      <c r="H596" s="56" t="s">
        <v>43</v>
      </c>
      <c r="I596" s="94" t="s">
        <v>336</v>
      </c>
      <c r="J596" s="95"/>
      <c r="K596" s="54" t="s">
        <v>46</v>
      </c>
      <c r="L596" s="56" t="s">
        <v>47</v>
      </c>
      <c r="M596" s="94" t="s">
        <v>336</v>
      </c>
      <c r="N596" s="95"/>
      <c r="O596" s="53" t="s">
        <v>81</v>
      </c>
      <c r="P596" s="53" t="s">
        <v>82</v>
      </c>
      <c r="Q596" s="53" t="s">
        <v>83</v>
      </c>
      <c r="R596" s="53" t="s">
        <v>84</v>
      </c>
      <c r="S596" s="53" t="s">
        <v>85</v>
      </c>
      <c r="T596" s="53" t="s">
        <v>86</v>
      </c>
      <c r="U596" s="53" t="s">
        <v>87</v>
      </c>
      <c r="V596" s="53" t="s">
        <v>88</v>
      </c>
      <c r="W596" s="53" t="s">
        <v>89</v>
      </c>
      <c r="X596" s="53" t="s">
        <v>119</v>
      </c>
      <c r="Y596" s="53" t="s">
        <v>120</v>
      </c>
      <c r="Z596" s="53" t="s">
        <v>90</v>
      </c>
      <c r="AA596" s="53" t="s">
        <v>91</v>
      </c>
      <c r="AB596" s="53" t="s">
        <v>121</v>
      </c>
      <c r="AC596" s="53" t="s">
        <v>122</v>
      </c>
      <c r="AD596" s="53" t="s">
        <v>123</v>
      </c>
      <c r="AE596" s="53" t="s">
        <v>92</v>
      </c>
      <c r="AF596" s="53" t="s">
        <v>93</v>
      </c>
      <c r="AG596" s="53" t="s">
        <v>124</v>
      </c>
      <c r="AH596" s="53" t="s">
        <v>125</v>
      </c>
      <c r="AI596" s="53" t="s">
        <v>126</v>
      </c>
      <c r="AJ596" s="53" t="s">
        <v>127</v>
      </c>
      <c r="AK596" s="53" t="s">
        <v>128</v>
      </c>
      <c r="AL596" s="53" t="s">
        <v>129</v>
      </c>
      <c r="AM596" s="53" t="s">
        <v>130</v>
      </c>
      <c r="AN596" s="53" t="s">
        <v>147</v>
      </c>
      <c r="AO596" s="53" t="s">
        <v>94</v>
      </c>
      <c r="AP596" s="53" t="s">
        <v>131</v>
      </c>
      <c r="AQ596" s="53" t="s">
        <v>132</v>
      </c>
      <c r="AR596" s="53" t="s">
        <v>95</v>
      </c>
      <c r="AS596" s="53" t="s">
        <v>133</v>
      </c>
      <c r="AT596" s="53" t="s">
        <v>134</v>
      </c>
      <c r="AU596" s="53" t="s">
        <v>96</v>
      </c>
      <c r="AV596" s="53" t="s">
        <v>97</v>
      </c>
      <c r="AW596" s="53" t="s">
        <v>135</v>
      </c>
      <c r="AX596" s="53" t="s">
        <v>136</v>
      </c>
      <c r="AY596" s="53" t="s">
        <v>137</v>
      </c>
      <c r="AZ596" s="53" t="s">
        <v>98</v>
      </c>
      <c r="BA596" s="53" t="s">
        <v>99</v>
      </c>
      <c r="BB596" s="53" t="s">
        <v>138</v>
      </c>
      <c r="BC596" s="53" t="s">
        <v>139</v>
      </c>
      <c r="BD596" s="53" t="s">
        <v>140</v>
      </c>
      <c r="BE596" s="53" t="s">
        <v>141</v>
      </c>
      <c r="BF596" s="53" t="s">
        <v>142</v>
      </c>
      <c r="BG596" s="53" t="s">
        <v>143</v>
      </c>
      <c r="BH596" s="53" t="s">
        <v>144</v>
      </c>
      <c r="BI596" s="53" t="s">
        <v>251</v>
      </c>
      <c r="BJ596" s="53" t="s">
        <v>100</v>
      </c>
      <c r="BK596" s="53" t="s">
        <v>145</v>
      </c>
      <c r="BL596" s="53" t="s">
        <v>146</v>
      </c>
      <c r="BM596" s="53" t="s">
        <v>101</v>
      </c>
    </row>
    <row r="597" spans="2:65" x14ac:dyDescent="0.3">
      <c r="B597" s="76">
        <v>12</v>
      </c>
      <c r="C597" s="65" t="s">
        <v>19</v>
      </c>
      <c r="D597" s="53" t="s">
        <v>360</v>
      </c>
      <c r="E597" s="55">
        <v>-0.2828</v>
      </c>
      <c r="F597" s="54">
        <v>8.9999999999999998E-4</v>
      </c>
      <c r="G597" s="54">
        <v>7.7313999999999998</v>
      </c>
      <c r="H597" s="56">
        <v>2278.7902749996501</v>
      </c>
      <c r="I597" s="1">
        <v>1950.4113928521199</v>
      </c>
      <c r="J597" s="79">
        <v>2662.45630868641</v>
      </c>
      <c r="K597" s="54">
        <v>7.4485999999999999</v>
      </c>
      <c r="L597" s="56">
        <v>1717.4570216520001</v>
      </c>
      <c r="M597" s="1">
        <v>1526.78821181955</v>
      </c>
      <c r="N597" s="79">
        <v>1931.93698928715</v>
      </c>
      <c r="O597" s="53">
        <v>0</v>
      </c>
      <c r="P597" s="53">
        <v>0</v>
      </c>
      <c r="Q597" s="53">
        <v>1</v>
      </c>
      <c r="R597" s="53">
        <v>0</v>
      </c>
      <c r="S597" s="53">
        <v>1</v>
      </c>
      <c r="T597" s="53">
        <v>-0.24632949311131</v>
      </c>
      <c r="AF597" s="53">
        <v>-0.24632949311131</v>
      </c>
    </row>
    <row r="598" spans="2:65" x14ac:dyDescent="0.3">
      <c r="B598" s="76">
        <v>12</v>
      </c>
      <c r="D598" s="53" t="s">
        <v>361</v>
      </c>
      <c r="E598" s="55">
        <v>-0.245</v>
      </c>
      <c r="F598" s="54">
        <v>1.11E-2</v>
      </c>
      <c r="G598" s="54">
        <v>7.7698999999999998</v>
      </c>
      <c r="H598" s="56">
        <v>2368.23445306848</v>
      </c>
      <c r="I598" s="1">
        <v>2026.96646061928</v>
      </c>
      <c r="J598" s="79">
        <v>2766.9596580236598</v>
      </c>
      <c r="K598" s="54">
        <v>7.5247999999999999</v>
      </c>
      <c r="L598" s="56">
        <v>1853.44250051987</v>
      </c>
      <c r="M598" s="1">
        <v>1647.8383218776901</v>
      </c>
      <c r="N598" s="79">
        <v>2084.7003356609298</v>
      </c>
      <c r="O598" s="53">
        <v>1</v>
      </c>
      <c r="P598" s="53">
        <v>0</v>
      </c>
      <c r="Q598" s="53">
        <v>1</v>
      </c>
      <c r="R598" s="53">
        <v>0</v>
      </c>
      <c r="S598" s="53">
        <v>1</v>
      </c>
      <c r="T598" s="53">
        <v>-0.217373728298564</v>
      </c>
      <c r="AF598" s="53">
        <v>-0.217373728298564</v>
      </c>
    </row>
    <row r="599" spans="2:65" x14ac:dyDescent="0.3">
      <c r="B599" s="76">
        <v>12</v>
      </c>
      <c r="D599" s="53" t="s">
        <v>463</v>
      </c>
      <c r="E599" s="55">
        <v>0.41110000000000002</v>
      </c>
      <c r="F599" s="54">
        <v>1E-3</v>
      </c>
      <c r="G599" s="54">
        <v>7.3202999999999996</v>
      </c>
      <c r="H599" s="56">
        <v>1510.65709892017</v>
      </c>
      <c r="I599" s="1">
        <v>1202.0263059434801</v>
      </c>
      <c r="J599" s="79">
        <v>1898.5315539552</v>
      </c>
      <c r="K599" s="54">
        <v>7.7313999999999998</v>
      </c>
      <c r="L599" s="56">
        <v>2278.7902749996501</v>
      </c>
      <c r="M599" s="1">
        <v>1950.4113928521199</v>
      </c>
      <c r="N599" s="79">
        <v>2662.45630868641</v>
      </c>
      <c r="O599" s="53">
        <v>0</v>
      </c>
      <c r="P599" s="53">
        <v>1</v>
      </c>
      <c r="Q599" s="53">
        <v>1</v>
      </c>
      <c r="R599" s="53">
        <v>1</v>
      </c>
      <c r="S599" s="53">
        <v>2</v>
      </c>
      <c r="T599" s="53">
        <v>0.50847619663559296</v>
      </c>
      <c r="U599" s="53">
        <v>0.50847619663559296</v>
      </c>
    </row>
    <row r="600" spans="2:65" x14ac:dyDescent="0.3">
      <c r="B600" s="76">
        <v>12</v>
      </c>
      <c r="D600" s="53" t="s">
        <v>373</v>
      </c>
      <c r="E600" s="55">
        <v>0.4496</v>
      </c>
      <c r="F600" s="54">
        <v>1E-4</v>
      </c>
      <c r="G600" s="54">
        <v>7.3202999999999996</v>
      </c>
      <c r="H600" s="56">
        <v>1510.65709892017</v>
      </c>
      <c r="I600" s="1">
        <v>1202.0263059434801</v>
      </c>
      <c r="J600" s="79">
        <v>1898.5315539552</v>
      </c>
      <c r="K600" s="54">
        <v>7.7698999999999998</v>
      </c>
      <c r="L600" s="56">
        <v>2368.23445306848</v>
      </c>
      <c r="M600" s="1">
        <v>2026.96646061928</v>
      </c>
      <c r="N600" s="79">
        <v>2766.9596580236598</v>
      </c>
      <c r="O600" s="53">
        <v>1</v>
      </c>
      <c r="P600" s="53">
        <v>1</v>
      </c>
      <c r="Q600" s="53">
        <v>1</v>
      </c>
      <c r="R600" s="53">
        <v>1</v>
      </c>
      <c r="S600" s="53">
        <v>2</v>
      </c>
      <c r="T600" s="53">
        <v>0.56768498606422102</v>
      </c>
      <c r="U600" s="53">
        <v>0.56768498606422102</v>
      </c>
      <c r="BM600" s="53">
        <v>0.56768498606422102</v>
      </c>
    </row>
    <row r="601" spans="2:65" x14ac:dyDescent="0.3">
      <c r="B601" s="76">
        <v>12</v>
      </c>
      <c r="D601" s="53" t="s">
        <v>464</v>
      </c>
      <c r="E601" s="55">
        <v>0.42570000000000002</v>
      </c>
      <c r="F601" s="54">
        <v>5.0000000000000001E-4</v>
      </c>
      <c r="G601" s="54">
        <v>7.3056999999999999</v>
      </c>
      <c r="H601" s="56">
        <v>1488.76173039948</v>
      </c>
      <c r="I601" s="1">
        <v>1184.60421263123</v>
      </c>
      <c r="J601" s="79">
        <v>1871.01435759627</v>
      </c>
      <c r="K601" s="54">
        <v>7.7313999999999998</v>
      </c>
      <c r="L601" s="56">
        <v>2278.7902749996501</v>
      </c>
      <c r="M601" s="1">
        <v>1950.4113928521199</v>
      </c>
      <c r="N601" s="79">
        <v>2662.45630868641</v>
      </c>
      <c r="O601" s="53">
        <v>0</v>
      </c>
      <c r="P601" s="53">
        <v>0</v>
      </c>
      <c r="Q601" s="53">
        <v>1</v>
      </c>
      <c r="R601" s="53">
        <v>1</v>
      </c>
      <c r="S601" s="53">
        <v>1</v>
      </c>
      <c r="T601" s="53">
        <v>0.53066150779425303</v>
      </c>
    </row>
    <row r="602" spans="2:65" x14ac:dyDescent="0.3">
      <c r="B602" s="76">
        <v>12</v>
      </c>
      <c r="D602" s="53" t="s">
        <v>465</v>
      </c>
      <c r="E602" s="55">
        <v>0.46410000000000001</v>
      </c>
      <c r="F602" s="54" t="s">
        <v>51</v>
      </c>
      <c r="G602" s="54">
        <v>7.3056999999999999</v>
      </c>
      <c r="H602" s="56">
        <v>1488.76173039948</v>
      </c>
      <c r="I602" s="1">
        <v>1184.60421263123</v>
      </c>
      <c r="J602" s="79">
        <v>1871.01435759627</v>
      </c>
      <c r="K602" s="54">
        <v>7.7698999999999998</v>
      </c>
      <c r="L602" s="56">
        <v>2368.23445306848</v>
      </c>
      <c r="M602" s="1">
        <v>2026.96646061928</v>
      </c>
      <c r="N602" s="79">
        <v>2766.9596580236598</v>
      </c>
      <c r="O602" s="53">
        <v>1</v>
      </c>
      <c r="P602" s="53">
        <v>0</v>
      </c>
      <c r="Q602" s="53">
        <v>1</v>
      </c>
      <c r="R602" s="53">
        <v>1</v>
      </c>
      <c r="S602" s="53">
        <v>1</v>
      </c>
      <c r="T602" s="53">
        <v>0.59074108684470705</v>
      </c>
    </row>
    <row r="603" spans="2:65" x14ac:dyDescent="0.3">
      <c r="B603" s="76">
        <v>12</v>
      </c>
      <c r="D603" s="53" t="s">
        <v>466</v>
      </c>
      <c r="E603" s="55">
        <v>0.47070000000000001</v>
      </c>
      <c r="F603" s="54" t="s">
        <v>51</v>
      </c>
      <c r="G603" s="54">
        <v>7.2606999999999999</v>
      </c>
      <c r="H603" s="56">
        <v>1423.2524653113901</v>
      </c>
      <c r="I603" s="1">
        <v>1132.4786442443401</v>
      </c>
      <c r="J603" s="79">
        <v>1788.68501433561</v>
      </c>
      <c r="K603" s="54">
        <v>7.7313999999999998</v>
      </c>
      <c r="L603" s="56">
        <v>2278.7902749996501</v>
      </c>
      <c r="M603" s="1">
        <v>1950.4113928521199</v>
      </c>
      <c r="N603" s="79">
        <v>2662.45630868641</v>
      </c>
      <c r="O603" s="53">
        <v>0</v>
      </c>
      <c r="P603" s="53">
        <v>0</v>
      </c>
      <c r="Q603" s="53">
        <v>1</v>
      </c>
      <c r="R603" s="53">
        <v>1</v>
      </c>
      <c r="S603" s="53">
        <v>1</v>
      </c>
      <c r="T603" s="53">
        <v>0.60111458124267203</v>
      </c>
    </row>
    <row r="604" spans="2:65" x14ac:dyDescent="0.3">
      <c r="B604" s="76">
        <v>12</v>
      </c>
      <c r="D604" s="53" t="s">
        <v>375</v>
      </c>
      <c r="E604" s="55">
        <v>0.5091</v>
      </c>
      <c r="F604" s="54" t="s">
        <v>51</v>
      </c>
      <c r="G604" s="54">
        <v>7.2606999999999999</v>
      </c>
      <c r="H604" s="56">
        <v>1423.2524653113901</v>
      </c>
      <c r="I604" s="1">
        <v>1132.4786442443401</v>
      </c>
      <c r="J604" s="79">
        <v>1788.68501433561</v>
      </c>
      <c r="K604" s="54">
        <v>7.7698999999999998</v>
      </c>
      <c r="L604" s="56">
        <v>2368.23445306848</v>
      </c>
      <c r="M604" s="1">
        <v>2026.96646061928</v>
      </c>
      <c r="N604" s="79">
        <v>2766.9596580236598</v>
      </c>
      <c r="O604" s="53">
        <v>1</v>
      </c>
      <c r="P604" s="53">
        <v>0</v>
      </c>
      <c r="Q604" s="53">
        <v>1</v>
      </c>
      <c r="R604" s="53">
        <v>1</v>
      </c>
      <c r="S604" s="53">
        <v>1</v>
      </c>
      <c r="T604" s="53">
        <v>0.66395949474103499</v>
      </c>
    </row>
    <row r="605" spans="2:65" x14ac:dyDescent="0.3">
      <c r="B605" s="76">
        <v>12</v>
      </c>
      <c r="D605" s="53" t="s">
        <v>377</v>
      </c>
      <c r="E605" s="55">
        <v>0.15659999999999999</v>
      </c>
      <c r="F605" s="54" t="s">
        <v>51</v>
      </c>
      <c r="G605" s="54">
        <v>7.6036999999999999</v>
      </c>
      <c r="H605" s="56">
        <v>2005.6029144516201</v>
      </c>
      <c r="I605" s="1">
        <v>1736.21650099664</v>
      </c>
      <c r="J605" s="79">
        <v>2316.7865575219698</v>
      </c>
      <c r="K605" s="54">
        <v>7.7603</v>
      </c>
      <c r="L605" s="56">
        <v>2345.6081821887401</v>
      </c>
      <c r="M605" s="1">
        <v>2032.0662266041099</v>
      </c>
      <c r="N605" s="79">
        <v>2707.5287568482599</v>
      </c>
      <c r="O605" s="53">
        <v>1</v>
      </c>
      <c r="P605" s="53">
        <v>1</v>
      </c>
      <c r="Q605" s="53">
        <v>1</v>
      </c>
      <c r="R605" s="53">
        <v>1</v>
      </c>
      <c r="S605" s="53">
        <v>2</v>
      </c>
      <c r="T605" s="53">
        <v>0.169527709242524</v>
      </c>
      <c r="U605" s="53">
        <v>0.169527709242524</v>
      </c>
      <c r="BM605" s="53">
        <v>0.169527709242524</v>
      </c>
    </row>
    <row r="606" spans="2:65" x14ac:dyDescent="0.3">
      <c r="B606" s="76">
        <v>12</v>
      </c>
      <c r="D606" s="53" t="s">
        <v>379</v>
      </c>
      <c r="E606" s="55">
        <v>0.13800000000000001</v>
      </c>
      <c r="F606" s="54">
        <v>2.0000000000000001E-4</v>
      </c>
      <c r="G606" s="54">
        <v>7.6223999999999998</v>
      </c>
      <c r="H606" s="56">
        <v>2043.4605546913499</v>
      </c>
      <c r="I606" s="1">
        <v>1769.5093787543799</v>
      </c>
      <c r="J606" s="79">
        <v>2359.8241912223998</v>
      </c>
      <c r="K606" s="54">
        <v>7.7603</v>
      </c>
      <c r="L606" s="56">
        <v>2345.6081821887401</v>
      </c>
      <c r="M606" s="1">
        <v>2032.0662266041099</v>
      </c>
      <c r="N606" s="79">
        <v>2707.5287568482599</v>
      </c>
      <c r="O606" s="53">
        <v>1</v>
      </c>
      <c r="P606" s="53">
        <v>0</v>
      </c>
      <c r="Q606" s="53">
        <v>1</v>
      </c>
      <c r="R606" s="53">
        <v>1</v>
      </c>
      <c r="S606" s="53">
        <v>1</v>
      </c>
      <c r="T606" s="53">
        <v>0.147860758458838</v>
      </c>
    </row>
    <row r="607" spans="2:65" x14ac:dyDescent="0.3">
      <c r="B607" s="76">
        <v>12</v>
      </c>
      <c r="D607" s="53" t="s">
        <v>381</v>
      </c>
      <c r="E607" s="55">
        <v>0.17030000000000001</v>
      </c>
      <c r="F607" s="54" t="s">
        <v>51</v>
      </c>
      <c r="G607" s="54">
        <v>7.59</v>
      </c>
      <c r="H607" s="56">
        <v>1978.3135137460999</v>
      </c>
      <c r="I607" s="1">
        <v>1710.7138183064901</v>
      </c>
      <c r="J607" s="79">
        <v>2287.7726927726699</v>
      </c>
      <c r="K607" s="54">
        <v>7.7603</v>
      </c>
      <c r="L607" s="56">
        <v>2345.6081821887401</v>
      </c>
      <c r="M607" s="1">
        <v>2032.0662266041099</v>
      </c>
      <c r="N607" s="79">
        <v>2707.5287568482599</v>
      </c>
      <c r="O607" s="53">
        <v>1</v>
      </c>
      <c r="P607" s="53">
        <v>0</v>
      </c>
      <c r="Q607" s="53">
        <v>1</v>
      </c>
      <c r="R607" s="53">
        <v>1</v>
      </c>
      <c r="S607" s="53">
        <v>1</v>
      </c>
      <c r="T607" s="53">
        <v>0.185660496119814</v>
      </c>
    </row>
    <row r="608" spans="2:65" x14ac:dyDescent="0.3">
      <c r="B608" s="76">
        <v>12</v>
      </c>
      <c r="D608" s="53" t="s">
        <v>382</v>
      </c>
      <c r="E608" s="55">
        <v>0.14580000000000001</v>
      </c>
      <c r="F608" s="54" t="s">
        <v>51</v>
      </c>
      <c r="G608" s="54">
        <v>7.6146000000000003</v>
      </c>
      <c r="H608" s="56">
        <v>2027.58356312813</v>
      </c>
      <c r="I608" s="1">
        <v>1754.00671268989</v>
      </c>
      <c r="J608" s="79">
        <v>2343.8308848674201</v>
      </c>
      <c r="K608" s="54">
        <v>7.7603</v>
      </c>
      <c r="L608" s="56">
        <v>2345.6081821887401</v>
      </c>
      <c r="M608" s="1">
        <v>2032.0662266041099</v>
      </c>
      <c r="N608" s="79">
        <v>2707.5287568482599</v>
      </c>
      <c r="O608" s="53">
        <v>1</v>
      </c>
      <c r="P608" s="53">
        <v>0</v>
      </c>
      <c r="Q608" s="53">
        <v>1</v>
      </c>
      <c r="R608" s="53">
        <v>1</v>
      </c>
      <c r="S608" s="53">
        <v>1</v>
      </c>
      <c r="T608" s="53">
        <v>0.15684908126300201</v>
      </c>
    </row>
    <row r="609" spans="2:65" x14ac:dyDescent="0.3">
      <c r="B609" s="76">
        <v>12</v>
      </c>
      <c r="D609" s="53" t="s">
        <v>388</v>
      </c>
      <c r="E609" s="55">
        <v>9.4950000000000007E-2</v>
      </c>
      <c r="F609" s="54" t="s">
        <v>51</v>
      </c>
      <c r="G609" s="54">
        <v>7.4298999999999999</v>
      </c>
      <c r="H609" s="56">
        <v>1685.6390010380801</v>
      </c>
      <c r="I609" s="1">
        <v>1498.38508930118</v>
      </c>
      <c r="J609" s="79">
        <v>1896.29412499415</v>
      </c>
      <c r="K609" s="54">
        <v>7.5247999999999999</v>
      </c>
      <c r="L609" s="56">
        <v>1853.44250051987</v>
      </c>
      <c r="M609" s="1">
        <v>1647.8383218776901</v>
      </c>
      <c r="N609" s="79">
        <v>2084.7003356609298</v>
      </c>
      <c r="O609" s="53">
        <v>1</v>
      </c>
      <c r="P609" s="53">
        <v>0</v>
      </c>
      <c r="Q609" s="53">
        <v>1</v>
      </c>
      <c r="R609" s="53">
        <v>1</v>
      </c>
      <c r="S609" s="53">
        <v>1</v>
      </c>
      <c r="T609" s="53">
        <v>9.9548894738701293E-2</v>
      </c>
    </row>
    <row r="610" spans="2:65" x14ac:dyDescent="0.3">
      <c r="B610" s="76">
        <v>12</v>
      </c>
      <c r="D610" s="53" t="s">
        <v>389</v>
      </c>
      <c r="E610" s="55">
        <v>7.6259999999999994E-2</v>
      </c>
      <c r="F610" s="54">
        <v>8.0000000000000004E-4</v>
      </c>
      <c r="G610" s="54">
        <v>7.4485999999999999</v>
      </c>
      <c r="H610" s="56">
        <v>1717.4570216520001</v>
      </c>
      <c r="I610" s="1">
        <v>1526.78821181955</v>
      </c>
      <c r="J610" s="79">
        <v>1931.93698928715</v>
      </c>
      <c r="K610" s="54">
        <v>7.5247999999999999</v>
      </c>
      <c r="L610" s="56">
        <v>1853.44250051987</v>
      </c>
      <c r="M610" s="1">
        <v>1647.8383218776901</v>
      </c>
      <c r="N610" s="79">
        <v>2084.7003356609298</v>
      </c>
      <c r="O610" s="53">
        <v>1</v>
      </c>
      <c r="P610" s="53">
        <v>0</v>
      </c>
      <c r="Q610" s="53">
        <v>1</v>
      </c>
      <c r="R610" s="53">
        <v>1</v>
      </c>
      <c r="S610" s="53">
        <v>1</v>
      </c>
      <c r="T610" s="53">
        <v>7.9178388252805598E-2</v>
      </c>
    </row>
    <row r="612" spans="2:65" x14ac:dyDescent="0.3">
      <c r="B612" s="76">
        <v>25</v>
      </c>
      <c r="C612" s="21" t="s">
        <v>268</v>
      </c>
      <c r="D612" s="53" t="s">
        <v>494</v>
      </c>
      <c r="E612" s="55" t="s">
        <v>75</v>
      </c>
      <c r="F612" s="54" t="s">
        <v>41</v>
      </c>
      <c r="G612" s="54" t="s">
        <v>42</v>
      </c>
      <c r="H612" s="56" t="s">
        <v>43</v>
      </c>
      <c r="I612" s="94" t="s">
        <v>336</v>
      </c>
      <c r="J612" s="95"/>
      <c r="K612" s="54" t="s">
        <v>46</v>
      </c>
      <c r="L612" s="56" t="s">
        <v>47</v>
      </c>
      <c r="M612" s="1" t="s">
        <v>48</v>
      </c>
      <c r="N612" s="79" t="s">
        <v>49</v>
      </c>
      <c r="O612" s="53" t="s">
        <v>81</v>
      </c>
      <c r="P612" s="53" t="s">
        <v>82</v>
      </c>
      <c r="Q612" s="53" t="s">
        <v>83</v>
      </c>
      <c r="R612" s="53" t="s">
        <v>84</v>
      </c>
      <c r="S612" s="53" t="s">
        <v>85</v>
      </c>
      <c r="T612" s="53" t="s">
        <v>86</v>
      </c>
      <c r="U612" s="53" t="s">
        <v>87</v>
      </c>
      <c r="V612" s="53" t="s">
        <v>88</v>
      </c>
      <c r="W612" s="53" t="s">
        <v>89</v>
      </c>
      <c r="X612" s="53" t="s">
        <v>119</v>
      </c>
      <c r="Y612" s="53" t="s">
        <v>120</v>
      </c>
      <c r="Z612" s="53" t="s">
        <v>90</v>
      </c>
      <c r="AA612" s="53" t="s">
        <v>91</v>
      </c>
      <c r="AB612" s="53" t="s">
        <v>121</v>
      </c>
      <c r="AC612" s="53" t="s">
        <v>122</v>
      </c>
      <c r="AD612" s="53" t="s">
        <v>123</v>
      </c>
      <c r="AE612" s="53" t="s">
        <v>92</v>
      </c>
      <c r="AF612" s="53" t="s">
        <v>93</v>
      </c>
      <c r="AG612" s="53" t="s">
        <v>124</v>
      </c>
      <c r="AH612" s="53" t="s">
        <v>125</v>
      </c>
      <c r="AI612" s="53" t="s">
        <v>126</v>
      </c>
      <c r="AJ612" s="53" t="s">
        <v>127</v>
      </c>
      <c r="AK612" s="53" t="s">
        <v>128</v>
      </c>
      <c r="AL612" s="53" t="s">
        <v>129</v>
      </c>
      <c r="AM612" s="53" t="s">
        <v>130</v>
      </c>
      <c r="AN612" s="53" t="s">
        <v>147</v>
      </c>
      <c r="AO612" s="53" t="s">
        <v>94</v>
      </c>
      <c r="AP612" s="53" t="s">
        <v>131</v>
      </c>
      <c r="AQ612" s="53" t="s">
        <v>132</v>
      </c>
      <c r="AR612" s="53" t="s">
        <v>95</v>
      </c>
      <c r="AS612" s="53" t="s">
        <v>133</v>
      </c>
      <c r="AT612" s="53" t="s">
        <v>134</v>
      </c>
      <c r="AU612" s="53" t="s">
        <v>96</v>
      </c>
      <c r="AV612" s="53" t="s">
        <v>97</v>
      </c>
      <c r="AW612" s="53" t="s">
        <v>135</v>
      </c>
      <c r="AX612" s="53" t="s">
        <v>136</v>
      </c>
      <c r="AY612" s="53" t="s">
        <v>137</v>
      </c>
      <c r="AZ612" s="53" t="s">
        <v>98</v>
      </c>
      <c r="BA612" s="53" t="s">
        <v>99</v>
      </c>
      <c r="BB612" s="53" t="s">
        <v>138</v>
      </c>
      <c r="BC612" s="53" t="s">
        <v>139</v>
      </c>
      <c r="BD612" s="53" t="s">
        <v>140</v>
      </c>
      <c r="BE612" s="53" t="s">
        <v>141</v>
      </c>
      <c r="BF612" s="53" t="s">
        <v>142</v>
      </c>
      <c r="BG612" s="53" t="s">
        <v>143</v>
      </c>
      <c r="BH612" s="53" t="s">
        <v>144</v>
      </c>
      <c r="BI612" s="53" t="s">
        <v>251</v>
      </c>
      <c r="BJ612" s="53" t="s">
        <v>100</v>
      </c>
      <c r="BK612" s="53" t="s">
        <v>145</v>
      </c>
      <c r="BL612" s="53" t="s">
        <v>146</v>
      </c>
      <c r="BM612" s="53" t="s">
        <v>101</v>
      </c>
    </row>
    <row r="613" spans="2:65" x14ac:dyDescent="0.3">
      <c r="B613" s="76">
        <v>25</v>
      </c>
      <c r="C613" s="21" t="s">
        <v>268</v>
      </c>
      <c r="D613" s="53" t="s">
        <v>476</v>
      </c>
      <c r="E613" s="55">
        <v>0.1227</v>
      </c>
      <c r="F613" s="54">
        <v>5.7999999999999996E-3</v>
      </c>
      <c r="G613" s="54">
        <v>5.3091999999999997</v>
      </c>
      <c r="H613" s="56">
        <v>202.188412940246</v>
      </c>
      <c r="I613" s="1">
        <v>162.11533072589299</v>
      </c>
      <c r="J613" s="79">
        <v>252.16710933043299</v>
      </c>
      <c r="K613" s="54">
        <v>5.4318999999999997</v>
      </c>
      <c r="L613" s="56">
        <v>228.58314106063401</v>
      </c>
      <c r="M613" s="1">
        <v>183.27871005328001</v>
      </c>
      <c r="N613" s="79">
        <v>285.08631669197399</v>
      </c>
      <c r="O613" s="53">
        <v>0</v>
      </c>
      <c r="P613" s="53">
        <v>1</v>
      </c>
      <c r="Q613" s="53">
        <v>1</v>
      </c>
      <c r="R613" s="53">
        <v>1</v>
      </c>
      <c r="S613" s="53">
        <v>2</v>
      </c>
      <c r="T613" s="53">
        <v>0.130545206505915</v>
      </c>
      <c r="U613" s="53">
        <v>0.130545206505915</v>
      </c>
    </row>
    <row r="614" spans="2:65" x14ac:dyDescent="0.3">
      <c r="B614" s="76">
        <v>25</v>
      </c>
      <c r="D614" s="53" t="s">
        <v>368</v>
      </c>
      <c r="E614" s="55">
        <v>0.1416</v>
      </c>
      <c r="F614" s="54">
        <v>4.0000000000000002E-4</v>
      </c>
      <c r="G614" s="54">
        <v>5.3091999999999997</v>
      </c>
      <c r="H614" s="56">
        <v>202.188412940246</v>
      </c>
      <c r="I614" s="1">
        <v>162.11533072589299</v>
      </c>
      <c r="J614" s="79">
        <v>252.16710933043299</v>
      </c>
      <c r="K614" s="54">
        <v>5.4508000000000001</v>
      </c>
      <c r="L614" s="56">
        <v>232.94444694286699</v>
      </c>
      <c r="M614" s="1">
        <v>186.77561937272699</v>
      </c>
      <c r="N614" s="79">
        <v>290.52568822289101</v>
      </c>
      <c r="O614" s="53">
        <v>1</v>
      </c>
      <c r="P614" s="53">
        <v>1</v>
      </c>
      <c r="Q614" s="53">
        <v>1</v>
      </c>
      <c r="R614" s="53">
        <v>1</v>
      </c>
      <c r="S614" s="53">
        <v>2</v>
      </c>
      <c r="T614" s="53">
        <v>0.15211571007142999</v>
      </c>
      <c r="U614" s="53">
        <v>0.15211571007142999</v>
      </c>
      <c r="BM614" s="53">
        <v>0.15211571007142999</v>
      </c>
    </row>
    <row r="615" spans="2:65" x14ac:dyDescent="0.3">
      <c r="B615" s="76">
        <v>25</v>
      </c>
      <c r="D615" s="53" t="s">
        <v>423</v>
      </c>
      <c r="E615" s="55">
        <v>0.16009999999999999</v>
      </c>
      <c r="F615" s="54" t="s">
        <v>51</v>
      </c>
      <c r="G615" s="54">
        <v>5.2717999999999998</v>
      </c>
      <c r="H615" s="56">
        <v>194.76622632071101</v>
      </c>
      <c r="I615" s="1">
        <v>156.25604877074801</v>
      </c>
      <c r="J615" s="79">
        <v>242.767452611485</v>
      </c>
      <c r="K615" s="54">
        <v>5.4318999999999997</v>
      </c>
      <c r="L615" s="56">
        <v>228.58314106063401</v>
      </c>
      <c r="M615" s="1">
        <v>183.27871005328001</v>
      </c>
      <c r="N615" s="79">
        <v>285.08631669197399</v>
      </c>
      <c r="O615" s="53">
        <v>0</v>
      </c>
      <c r="P615" s="53">
        <v>0</v>
      </c>
      <c r="Q615" s="53">
        <v>1</v>
      </c>
      <c r="R615" s="53">
        <v>1</v>
      </c>
      <c r="S615" s="53">
        <v>1</v>
      </c>
      <c r="T615" s="53">
        <v>0.173628227946659</v>
      </c>
    </row>
    <row r="616" spans="2:65" x14ac:dyDescent="0.3">
      <c r="B616" s="76">
        <v>25</v>
      </c>
      <c r="D616" s="53" t="s">
        <v>369</v>
      </c>
      <c r="E616" s="55">
        <v>0.17899999999999999</v>
      </c>
      <c r="F616" s="54" t="s">
        <v>51</v>
      </c>
      <c r="G616" s="54">
        <v>5.2717999999999998</v>
      </c>
      <c r="H616" s="56">
        <v>194.76622632071101</v>
      </c>
      <c r="I616" s="1">
        <v>156.25604877074801</v>
      </c>
      <c r="J616" s="79">
        <v>242.767452611485</v>
      </c>
      <c r="K616" s="54">
        <v>5.4508000000000001</v>
      </c>
      <c r="L616" s="56">
        <v>232.94444694286699</v>
      </c>
      <c r="M616" s="1">
        <v>186.77561937272699</v>
      </c>
      <c r="N616" s="79">
        <v>290.52568822289101</v>
      </c>
      <c r="O616" s="53">
        <v>1</v>
      </c>
      <c r="P616" s="53">
        <v>0</v>
      </c>
      <c r="Q616" s="53">
        <v>1</v>
      </c>
      <c r="R616" s="53">
        <v>1</v>
      </c>
      <c r="S616" s="53">
        <v>1</v>
      </c>
      <c r="T616" s="53">
        <v>0.19602074416788401</v>
      </c>
    </row>
    <row r="617" spans="2:65" x14ac:dyDescent="0.3">
      <c r="B617" s="76">
        <v>25</v>
      </c>
      <c r="D617" s="53" t="s">
        <v>379</v>
      </c>
      <c r="E617" s="55">
        <v>0.11899999999999999</v>
      </c>
      <c r="F617" s="54">
        <v>3.0499999999999999E-2</v>
      </c>
      <c r="G617" s="54">
        <v>5.3513999999999999</v>
      </c>
      <c r="H617" s="56">
        <v>210.90335597617201</v>
      </c>
      <c r="I617" s="1">
        <v>166.34168229798701</v>
      </c>
      <c r="J617" s="79">
        <v>267.40276368210101</v>
      </c>
      <c r="K617" s="54">
        <v>5.4703999999999997</v>
      </c>
      <c r="L617" s="56">
        <v>237.55519583762</v>
      </c>
      <c r="M617" s="1">
        <v>187.28883548276599</v>
      </c>
      <c r="N617" s="79">
        <v>301.312520439281</v>
      </c>
      <c r="O617" s="53">
        <v>1</v>
      </c>
      <c r="P617" s="53">
        <v>0</v>
      </c>
      <c r="Q617" s="53">
        <v>1</v>
      </c>
      <c r="R617" s="53">
        <v>1</v>
      </c>
      <c r="S617" s="53">
        <v>1</v>
      </c>
      <c r="T617" s="53">
        <v>0.12636991828835301</v>
      </c>
    </row>
    <row r="618" spans="2:65" x14ac:dyDescent="0.3">
      <c r="B618" s="76">
        <v>25</v>
      </c>
      <c r="D618" s="53" t="s">
        <v>381</v>
      </c>
      <c r="E618" s="55">
        <v>0.16400000000000001</v>
      </c>
      <c r="F618" s="54" t="s">
        <v>51</v>
      </c>
      <c r="G618" s="54">
        <v>5.3064</v>
      </c>
      <c r="H618" s="56">
        <v>201.62307722336999</v>
      </c>
      <c r="I618" s="1">
        <v>159.022229400757</v>
      </c>
      <c r="J618" s="79">
        <v>255.63636871529999</v>
      </c>
      <c r="K618" s="54">
        <v>5.4703999999999997</v>
      </c>
      <c r="L618" s="56">
        <v>237.55519583762</v>
      </c>
      <c r="M618" s="1">
        <v>187.28883548276599</v>
      </c>
      <c r="N618" s="79">
        <v>301.312520439281</v>
      </c>
      <c r="O618" s="53">
        <v>1</v>
      </c>
      <c r="P618" s="53">
        <v>0</v>
      </c>
      <c r="Q618" s="53">
        <v>1</v>
      </c>
      <c r="R618" s="53">
        <v>1</v>
      </c>
      <c r="S618" s="53">
        <v>1</v>
      </c>
      <c r="T618" s="53">
        <v>0.17821431509272201</v>
      </c>
    </row>
    <row r="619" spans="2:65" x14ac:dyDescent="0.3">
      <c r="B619" s="76">
        <v>25</v>
      </c>
      <c r="D619" s="53" t="s">
        <v>382</v>
      </c>
      <c r="E619" s="55">
        <v>0.12239999999999999</v>
      </c>
      <c r="F619" s="54">
        <v>2.0799999999999999E-2</v>
      </c>
      <c r="G619" s="54">
        <v>5.3479999999999999</v>
      </c>
      <c r="H619" s="56">
        <v>210.18750220686599</v>
      </c>
      <c r="I619" s="1">
        <v>165.77708094437401</v>
      </c>
      <c r="J619" s="79">
        <v>266.49513812337699</v>
      </c>
      <c r="K619" s="54">
        <v>5.4703999999999997</v>
      </c>
      <c r="L619" s="56">
        <v>237.55519583762</v>
      </c>
      <c r="M619" s="1">
        <v>187.28883548276599</v>
      </c>
      <c r="N619" s="79">
        <v>301.312520439281</v>
      </c>
      <c r="O619" s="53">
        <v>1</v>
      </c>
      <c r="P619" s="53">
        <v>0</v>
      </c>
      <c r="Q619" s="53">
        <v>1</v>
      </c>
      <c r="R619" s="53">
        <v>1</v>
      </c>
      <c r="S619" s="53">
        <v>1</v>
      </c>
      <c r="T619" s="53">
        <v>0.130206093813411</v>
      </c>
    </row>
    <row r="620" spans="2:65" x14ac:dyDescent="0.3">
      <c r="B620" s="76">
        <v>25</v>
      </c>
      <c r="D620" s="53" t="s">
        <v>384</v>
      </c>
      <c r="E620" s="55">
        <v>4.4159999999999998E-2</v>
      </c>
      <c r="F620" s="54">
        <v>9.5999999999999992E-3</v>
      </c>
      <c r="G620" s="54">
        <v>5.2758000000000003</v>
      </c>
      <c r="H620" s="56">
        <v>195.54685143539001</v>
      </c>
      <c r="I620" s="1">
        <v>175.99056752605401</v>
      </c>
      <c r="J620" s="79">
        <v>217.27625317552</v>
      </c>
      <c r="K620" s="54">
        <v>5.3198999999999996</v>
      </c>
      <c r="L620" s="56">
        <v>204.363444626654</v>
      </c>
      <c r="M620" s="1">
        <v>184.00836158992999</v>
      </c>
      <c r="N620" s="79">
        <v>226.97021558588199</v>
      </c>
      <c r="O620" s="53">
        <v>1</v>
      </c>
      <c r="P620" s="53">
        <v>1</v>
      </c>
      <c r="Q620" s="53">
        <v>1</v>
      </c>
      <c r="R620" s="53">
        <v>1</v>
      </c>
      <c r="S620" s="53">
        <v>2</v>
      </c>
      <c r="T620" s="53">
        <v>4.5086858349017898E-2</v>
      </c>
      <c r="U620" s="53">
        <v>4.5086858349017898E-2</v>
      </c>
      <c r="BM620" s="53">
        <v>4.5086858349017898E-2</v>
      </c>
    </row>
    <row r="621" spans="2:65" x14ac:dyDescent="0.3">
      <c r="B621" s="76">
        <v>25</v>
      </c>
      <c r="D621" s="53" t="s">
        <v>385</v>
      </c>
      <c r="E621" s="55">
        <v>-3.8420000000000003E-2</v>
      </c>
      <c r="F621" s="54">
        <v>3.4000000000000002E-2</v>
      </c>
      <c r="G621" s="54">
        <v>5.2812000000000001</v>
      </c>
      <c r="H621" s="56">
        <v>196.60566064510201</v>
      </c>
      <c r="I621" s="1">
        <v>176.992047113105</v>
      </c>
      <c r="J621" s="79">
        <v>218.392783337862</v>
      </c>
      <c r="K621" s="54">
        <v>5.2427000000000001</v>
      </c>
      <c r="L621" s="56">
        <v>189.18020000403499</v>
      </c>
      <c r="M621" s="1">
        <v>170.307359219034</v>
      </c>
      <c r="N621" s="79">
        <v>210.14446021406499</v>
      </c>
      <c r="O621" s="53">
        <v>0</v>
      </c>
      <c r="P621" s="53">
        <v>0</v>
      </c>
      <c r="Q621" s="53">
        <v>1</v>
      </c>
      <c r="R621" s="53">
        <v>1</v>
      </c>
      <c r="S621" s="53">
        <v>1</v>
      </c>
      <c r="T621" s="53">
        <v>-3.7768295260182397E-2</v>
      </c>
    </row>
    <row r="622" spans="2:65" x14ac:dyDescent="0.3">
      <c r="B622" s="76">
        <v>25</v>
      </c>
      <c r="D622" s="53" t="s">
        <v>386</v>
      </c>
      <c r="E622" s="55">
        <v>3.8780000000000002E-2</v>
      </c>
      <c r="F622" s="54">
        <v>2.9000000000000001E-2</v>
      </c>
      <c r="G622" s="54">
        <v>5.2812000000000001</v>
      </c>
      <c r="H622" s="56">
        <v>196.60566064510201</v>
      </c>
      <c r="I622" s="1">
        <v>176.992047113105</v>
      </c>
      <c r="J622" s="79">
        <v>218.392783337862</v>
      </c>
      <c r="K622" s="54">
        <v>5.3198999999999996</v>
      </c>
      <c r="L622" s="56">
        <v>204.363444626654</v>
      </c>
      <c r="M622" s="1">
        <v>184.00836158992999</v>
      </c>
      <c r="N622" s="79">
        <v>226.97021558588199</v>
      </c>
      <c r="O622" s="53">
        <v>1</v>
      </c>
      <c r="P622" s="53">
        <v>0</v>
      </c>
      <c r="Q622" s="53">
        <v>1</v>
      </c>
      <c r="R622" s="53">
        <v>1</v>
      </c>
      <c r="S622" s="53">
        <v>1</v>
      </c>
      <c r="T622" s="53">
        <v>3.9458599290055602E-2</v>
      </c>
    </row>
    <row r="623" spans="2:65" x14ac:dyDescent="0.3">
      <c r="B623" s="76">
        <v>25</v>
      </c>
      <c r="D623" s="53" t="s">
        <v>387</v>
      </c>
      <c r="E623" s="55">
        <v>4.1919999999999999E-2</v>
      </c>
      <c r="F623" s="54">
        <v>9.5999999999999992E-3</v>
      </c>
      <c r="G623" s="54">
        <v>5.2427000000000001</v>
      </c>
      <c r="H623" s="56">
        <v>189.18020000403499</v>
      </c>
      <c r="I623" s="1">
        <v>170.307359219034</v>
      </c>
      <c r="J623" s="79">
        <v>210.14446021406499</v>
      </c>
      <c r="K623" s="54">
        <v>5.2847</v>
      </c>
      <c r="L623" s="56">
        <v>197.29498607317299</v>
      </c>
      <c r="M623" s="1">
        <v>177.61608586131999</v>
      </c>
      <c r="N623" s="79">
        <v>219.15420183285599</v>
      </c>
      <c r="O623" s="53">
        <v>0</v>
      </c>
      <c r="P623" s="53">
        <v>0</v>
      </c>
      <c r="Q623" s="53">
        <v>1</v>
      </c>
      <c r="R623" s="53">
        <v>1</v>
      </c>
      <c r="S623" s="53">
        <v>1</v>
      </c>
      <c r="T623" s="53">
        <v>4.2894478750763097E-2</v>
      </c>
    </row>
    <row r="624" spans="2:65" x14ac:dyDescent="0.3">
      <c r="B624" s="76">
        <v>25</v>
      </c>
      <c r="D624" s="53" t="s">
        <v>388</v>
      </c>
      <c r="E624" s="55">
        <v>7.7200000000000005E-2</v>
      </c>
      <c r="F624" s="54" t="s">
        <v>51</v>
      </c>
      <c r="G624" s="54">
        <v>5.2427000000000001</v>
      </c>
      <c r="H624" s="56">
        <v>189.18020000403499</v>
      </c>
      <c r="I624" s="1">
        <v>170.307359219034</v>
      </c>
      <c r="J624" s="79">
        <v>210.14446021406499</v>
      </c>
      <c r="K624" s="54">
        <v>5.3198999999999996</v>
      </c>
      <c r="L624" s="56">
        <v>204.363444626654</v>
      </c>
      <c r="M624" s="1">
        <v>184.00836158992999</v>
      </c>
      <c r="N624" s="79">
        <v>226.97021558588199</v>
      </c>
      <c r="O624" s="53">
        <v>1</v>
      </c>
      <c r="P624" s="53">
        <v>0</v>
      </c>
      <c r="Q624" s="53">
        <v>1</v>
      </c>
      <c r="R624" s="53">
        <v>1</v>
      </c>
      <c r="S624" s="53">
        <v>1</v>
      </c>
      <c r="T624" s="53">
        <v>8.0258106410159999E-2</v>
      </c>
    </row>
    <row r="626" spans="2:65" x14ac:dyDescent="0.3">
      <c r="B626" s="76">
        <v>19</v>
      </c>
      <c r="D626" s="53" t="s">
        <v>494</v>
      </c>
      <c r="E626" s="55" t="s">
        <v>75</v>
      </c>
      <c r="F626" s="54" t="s">
        <v>41</v>
      </c>
      <c r="G626" s="54" t="s">
        <v>42</v>
      </c>
      <c r="H626" s="56" t="s">
        <v>43</v>
      </c>
      <c r="I626" s="94" t="s">
        <v>336</v>
      </c>
      <c r="J626" s="95"/>
      <c r="K626" s="54" t="s">
        <v>46</v>
      </c>
      <c r="L626" s="56" t="s">
        <v>47</v>
      </c>
      <c r="M626" s="94" t="s">
        <v>336</v>
      </c>
      <c r="N626" s="95"/>
      <c r="O626" s="53" t="s">
        <v>81</v>
      </c>
      <c r="P626" s="53" t="s">
        <v>82</v>
      </c>
      <c r="Q626" s="53" t="s">
        <v>83</v>
      </c>
      <c r="R626" s="53" t="s">
        <v>84</v>
      </c>
      <c r="S626" s="53" t="s">
        <v>85</v>
      </c>
      <c r="T626" s="53" t="s">
        <v>86</v>
      </c>
      <c r="U626" s="53" t="s">
        <v>87</v>
      </c>
      <c r="V626" s="53" t="s">
        <v>88</v>
      </c>
      <c r="W626" s="53" t="s">
        <v>89</v>
      </c>
      <c r="X626" s="53" t="s">
        <v>119</v>
      </c>
      <c r="Y626" s="53" t="s">
        <v>120</v>
      </c>
      <c r="Z626" s="53" t="s">
        <v>90</v>
      </c>
      <c r="AA626" s="53" t="s">
        <v>91</v>
      </c>
      <c r="AB626" s="53" t="s">
        <v>121</v>
      </c>
      <c r="AC626" s="53" t="s">
        <v>122</v>
      </c>
      <c r="AD626" s="53" t="s">
        <v>123</v>
      </c>
      <c r="AE626" s="53" t="s">
        <v>92</v>
      </c>
      <c r="AF626" s="53" t="s">
        <v>93</v>
      </c>
      <c r="AG626" s="53" t="s">
        <v>124</v>
      </c>
      <c r="AH626" s="53" t="s">
        <v>125</v>
      </c>
      <c r="AI626" s="53" t="s">
        <v>126</v>
      </c>
      <c r="AJ626" s="53" t="s">
        <v>127</v>
      </c>
      <c r="AK626" s="53" t="s">
        <v>128</v>
      </c>
      <c r="AL626" s="53" t="s">
        <v>129</v>
      </c>
      <c r="AM626" s="53" t="s">
        <v>130</v>
      </c>
      <c r="AN626" s="53" t="s">
        <v>147</v>
      </c>
      <c r="AO626" s="53" t="s">
        <v>94</v>
      </c>
      <c r="AP626" s="53" t="s">
        <v>131</v>
      </c>
      <c r="AQ626" s="53" t="s">
        <v>132</v>
      </c>
      <c r="AR626" s="53" t="s">
        <v>95</v>
      </c>
      <c r="AS626" s="53" t="s">
        <v>133</v>
      </c>
      <c r="AT626" s="53" t="s">
        <v>134</v>
      </c>
      <c r="AU626" s="53" t="s">
        <v>96</v>
      </c>
      <c r="AV626" s="53" t="s">
        <v>97</v>
      </c>
      <c r="AW626" s="53" t="s">
        <v>135</v>
      </c>
      <c r="AX626" s="53" t="s">
        <v>136</v>
      </c>
      <c r="AY626" s="53" t="s">
        <v>137</v>
      </c>
      <c r="AZ626" s="53" t="s">
        <v>98</v>
      </c>
      <c r="BA626" s="53" t="s">
        <v>99</v>
      </c>
      <c r="BB626" s="53" t="s">
        <v>138</v>
      </c>
      <c r="BC626" s="53" t="s">
        <v>139</v>
      </c>
      <c r="BD626" s="53" t="s">
        <v>140</v>
      </c>
      <c r="BE626" s="53" t="s">
        <v>141</v>
      </c>
      <c r="BF626" s="53" t="s">
        <v>142</v>
      </c>
      <c r="BG626" s="53" t="s">
        <v>143</v>
      </c>
      <c r="BH626" s="53" t="s">
        <v>144</v>
      </c>
      <c r="BI626" s="53" t="s">
        <v>251</v>
      </c>
      <c r="BJ626" s="53" t="s">
        <v>100</v>
      </c>
      <c r="BK626" s="53" t="s">
        <v>145</v>
      </c>
      <c r="BL626" s="53" t="s">
        <v>146</v>
      </c>
      <c r="BM626" s="53" t="s">
        <v>101</v>
      </c>
    </row>
    <row r="627" spans="2:65" x14ac:dyDescent="0.3">
      <c r="B627" s="76">
        <v>19</v>
      </c>
      <c r="C627" s="23" t="s">
        <v>514</v>
      </c>
      <c r="D627" s="53" t="s">
        <v>440</v>
      </c>
      <c r="E627" s="55">
        <v>-0.35780000000000001</v>
      </c>
      <c r="F627" s="54" t="s">
        <v>51</v>
      </c>
      <c r="G627" s="54">
        <v>5.6113999999999997</v>
      </c>
      <c r="H627" s="56">
        <v>273.52690774427799</v>
      </c>
      <c r="I627" s="1">
        <v>248.6304357045</v>
      </c>
      <c r="J627" s="79">
        <v>300.91637432943901</v>
      </c>
      <c r="K627" s="54">
        <v>5.2535999999999996</v>
      </c>
      <c r="L627" s="56">
        <v>191.25354337767899</v>
      </c>
      <c r="M627" s="1">
        <v>173.668515690703</v>
      </c>
      <c r="N627" s="79">
        <v>210.61916553522801</v>
      </c>
      <c r="O627" s="53">
        <v>0</v>
      </c>
      <c r="P627" s="53">
        <v>0</v>
      </c>
      <c r="Q627" s="53">
        <v>1</v>
      </c>
      <c r="R627" s="53">
        <v>0</v>
      </c>
      <c r="S627" s="53">
        <v>1</v>
      </c>
      <c r="T627" s="53">
        <v>-0.30078709639607898</v>
      </c>
      <c r="W627" s="53">
        <v>-0.30078709639607898</v>
      </c>
    </row>
    <row r="628" spans="2:65" x14ac:dyDescent="0.3">
      <c r="B628" s="76">
        <v>19</v>
      </c>
      <c r="D628" s="53" t="s">
        <v>352</v>
      </c>
      <c r="E628" s="55">
        <v>-0.2984</v>
      </c>
      <c r="F628" s="54" t="s">
        <v>51</v>
      </c>
      <c r="G628" s="54">
        <v>5.6113999999999997</v>
      </c>
      <c r="H628" s="56">
        <v>273.52690774427799</v>
      </c>
      <c r="I628" s="1">
        <v>248.6304357045</v>
      </c>
      <c r="J628" s="79">
        <v>300.91637432943901</v>
      </c>
      <c r="K628" s="54">
        <v>5.3129999999999997</v>
      </c>
      <c r="L628" s="56">
        <v>202.95819056059901</v>
      </c>
      <c r="M628" s="1">
        <v>190.01906324577899</v>
      </c>
      <c r="N628" s="79">
        <v>216.77839271501401</v>
      </c>
      <c r="O628" s="53">
        <v>0</v>
      </c>
      <c r="P628" s="53">
        <v>0</v>
      </c>
      <c r="Q628" s="53">
        <v>1</v>
      </c>
      <c r="R628" s="53">
        <v>0</v>
      </c>
      <c r="S628" s="53">
        <v>1</v>
      </c>
      <c r="T628" s="53">
        <v>-0.25799552141193499</v>
      </c>
      <c r="AA628" s="53">
        <v>-0.25799552141193499</v>
      </c>
    </row>
    <row r="629" spans="2:65" x14ac:dyDescent="0.3">
      <c r="B629" s="76">
        <v>19</v>
      </c>
      <c r="D629" s="53" t="s">
        <v>441</v>
      </c>
      <c r="E629" s="55">
        <v>-0.28399999999999997</v>
      </c>
      <c r="F629" s="54">
        <v>4.0000000000000002E-4</v>
      </c>
      <c r="G629" s="54">
        <v>5.5730000000000004</v>
      </c>
      <c r="H629" s="56">
        <v>263.22258367328601</v>
      </c>
      <c r="I629" s="1">
        <v>239.28746222546201</v>
      </c>
      <c r="J629" s="79">
        <v>289.55185495827197</v>
      </c>
      <c r="K629" s="54">
        <v>5.2889999999999997</v>
      </c>
      <c r="L629" s="56">
        <v>198.14518112263499</v>
      </c>
      <c r="M629" s="1">
        <v>179.88418011754601</v>
      </c>
      <c r="N629" s="79">
        <v>218.25995357938899</v>
      </c>
      <c r="O629" s="53">
        <v>0</v>
      </c>
      <c r="P629" s="53">
        <v>0</v>
      </c>
      <c r="Q629" s="53">
        <v>1</v>
      </c>
      <c r="R629" s="53">
        <v>0</v>
      </c>
      <c r="S629" s="53">
        <v>1</v>
      </c>
      <c r="T629" s="53">
        <v>-0.247233355293804</v>
      </c>
      <c r="W629" s="53">
        <v>-0.247233355293804</v>
      </c>
    </row>
    <row r="630" spans="2:65" x14ac:dyDescent="0.3">
      <c r="B630" s="76">
        <v>19</v>
      </c>
      <c r="D630" s="53" t="s">
        <v>353</v>
      </c>
      <c r="E630" s="55">
        <v>-0.2676</v>
      </c>
      <c r="F630" s="54" t="s">
        <v>51</v>
      </c>
      <c r="G630" s="54">
        <v>5.5730000000000004</v>
      </c>
      <c r="H630" s="56">
        <v>263.22258367328601</v>
      </c>
      <c r="I630" s="1">
        <v>239.28746222546201</v>
      </c>
      <c r="J630" s="79">
        <v>289.55185495827197</v>
      </c>
      <c r="K630" s="54">
        <v>5.3055000000000003</v>
      </c>
      <c r="L630" s="56">
        <v>201.44169808672399</v>
      </c>
      <c r="M630" s="1">
        <v>188.70278289745201</v>
      </c>
      <c r="N630" s="79">
        <v>215.040589783537</v>
      </c>
      <c r="O630" s="53">
        <v>0</v>
      </c>
      <c r="P630" s="53">
        <v>0</v>
      </c>
      <c r="Q630" s="53">
        <v>1</v>
      </c>
      <c r="R630" s="53">
        <v>0</v>
      </c>
      <c r="S630" s="53">
        <v>1</v>
      </c>
      <c r="T630" s="53">
        <v>-0.234709669377174</v>
      </c>
      <c r="AA630" s="53">
        <v>-0.234709669377174</v>
      </c>
    </row>
    <row r="631" spans="2:65" x14ac:dyDescent="0.3">
      <c r="B631" s="76">
        <v>19</v>
      </c>
      <c r="D631" s="53" t="s">
        <v>442</v>
      </c>
      <c r="E631" s="55">
        <v>-0.34350000000000003</v>
      </c>
      <c r="F631" s="54" t="s">
        <v>51</v>
      </c>
      <c r="G631" s="54">
        <v>5.5868000000000002</v>
      </c>
      <c r="H631" s="56">
        <v>266.88023507591203</v>
      </c>
      <c r="I631" s="1">
        <v>242.474657557744</v>
      </c>
      <c r="J631" s="79">
        <v>293.74228462292899</v>
      </c>
      <c r="K631" s="54">
        <v>5.2432999999999996</v>
      </c>
      <c r="L631" s="56">
        <v>189.29374218328499</v>
      </c>
      <c r="M631" s="1">
        <v>171.84848716026801</v>
      </c>
      <c r="N631" s="79">
        <v>208.50995793948599</v>
      </c>
      <c r="O631" s="53">
        <v>0</v>
      </c>
      <c r="P631" s="53">
        <v>0</v>
      </c>
      <c r="Q631" s="53">
        <v>1</v>
      </c>
      <c r="R631" s="53">
        <v>0</v>
      </c>
      <c r="S631" s="53">
        <v>1</v>
      </c>
      <c r="T631" s="53">
        <v>-0.29071651885557798</v>
      </c>
      <c r="W631" s="53">
        <v>-0.29071651885557798</v>
      </c>
    </row>
    <row r="632" spans="2:65" x14ac:dyDescent="0.3">
      <c r="B632" s="76">
        <v>19</v>
      </c>
      <c r="D632" s="53" t="s">
        <v>354</v>
      </c>
      <c r="E632" s="55">
        <v>-0.31419999999999998</v>
      </c>
      <c r="F632" s="54" t="s">
        <v>51</v>
      </c>
      <c r="G632" s="54">
        <v>5.5868000000000002</v>
      </c>
      <c r="H632" s="56">
        <v>266.88023507591203</v>
      </c>
      <c r="I632" s="1">
        <v>242.474657557744</v>
      </c>
      <c r="J632" s="79">
        <v>293.74228462292899</v>
      </c>
      <c r="K632" s="54">
        <v>5.2725999999999997</v>
      </c>
      <c r="L632" s="56">
        <v>194.92210164358301</v>
      </c>
      <c r="M632" s="1">
        <v>182.599056296264</v>
      </c>
      <c r="N632" s="79">
        <v>208.07679119384801</v>
      </c>
      <c r="O632" s="53">
        <v>0</v>
      </c>
      <c r="P632" s="53">
        <v>0</v>
      </c>
      <c r="Q632" s="53">
        <v>1</v>
      </c>
      <c r="R632" s="53">
        <v>0</v>
      </c>
      <c r="S632" s="53">
        <v>1</v>
      </c>
      <c r="T632" s="53">
        <v>-0.26962706103680101</v>
      </c>
      <c r="AA632" s="53">
        <v>-0.26962706103680101</v>
      </c>
    </row>
    <row r="633" spans="2:65" x14ac:dyDescent="0.3">
      <c r="B633" s="76">
        <v>19</v>
      </c>
      <c r="D633" s="53" t="s">
        <v>405</v>
      </c>
      <c r="E633" s="55">
        <v>-0.38030000000000003</v>
      </c>
      <c r="F633" s="54" t="s">
        <v>51</v>
      </c>
      <c r="G633" s="54">
        <v>5.6482999999999999</v>
      </c>
      <c r="H633" s="56">
        <v>283.80858090049998</v>
      </c>
      <c r="I633" s="1">
        <v>257.89032560782402</v>
      </c>
      <c r="J633" s="79">
        <v>312.33164874608201</v>
      </c>
      <c r="K633" s="54">
        <v>5.2679999999999998</v>
      </c>
      <c r="L633" s="56">
        <v>194.027519093335</v>
      </c>
      <c r="M633" s="1">
        <v>176.06316100384799</v>
      </c>
      <c r="N633" s="79">
        <v>213.82484530475801</v>
      </c>
      <c r="O633" s="53">
        <v>0</v>
      </c>
      <c r="P633" s="53">
        <v>0</v>
      </c>
      <c r="Q633" s="53">
        <v>1</v>
      </c>
      <c r="R633" s="53">
        <v>0</v>
      </c>
      <c r="S633" s="53">
        <v>1</v>
      </c>
      <c r="T633" s="53">
        <v>-0.31634371843972198</v>
      </c>
      <c r="W633" s="53">
        <v>-0.31634371843972198</v>
      </c>
    </row>
    <row r="634" spans="2:65" x14ac:dyDescent="0.3">
      <c r="B634" s="76">
        <v>19</v>
      </c>
      <c r="D634" s="53" t="s">
        <v>355</v>
      </c>
      <c r="E634" s="55">
        <v>-0.30599999999999999</v>
      </c>
      <c r="F634" s="54" t="s">
        <v>51</v>
      </c>
      <c r="G634" s="54">
        <v>5.6482999999999999</v>
      </c>
      <c r="H634" s="56">
        <v>283.80858090049998</v>
      </c>
      <c r="I634" s="1">
        <v>257.89032560782402</v>
      </c>
      <c r="J634" s="79">
        <v>312.33164874608201</v>
      </c>
      <c r="K634" s="54">
        <v>5.3423999999999996</v>
      </c>
      <c r="L634" s="56">
        <v>209.013741791097</v>
      </c>
      <c r="M634" s="1">
        <v>195.81900720962199</v>
      </c>
      <c r="N634" s="79">
        <v>223.09756790233001</v>
      </c>
      <c r="O634" s="53">
        <v>0</v>
      </c>
      <c r="P634" s="53">
        <v>0</v>
      </c>
      <c r="Q634" s="53">
        <v>1</v>
      </c>
      <c r="R634" s="53">
        <v>0</v>
      </c>
      <c r="S634" s="53">
        <v>1</v>
      </c>
      <c r="T634" s="53">
        <v>-0.26353973819989901</v>
      </c>
      <c r="AA634" s="53">
        <v>-0.26353973819989901</v>
      </c>
    </row>
    <row r="635" spans="2:65" x14ac:dyDescent="0.3">
      <c r="B635" s="76">
        <v>19</v>
      </c>
      <c r="D635" s="53" t="s">
        <v>410</v>
      </c>
      <c r="E635" s="55">
        <v>-0.40860000000000002</v>
      </c>
      <c r="F635" s="54" t="s">
        <v>51</v>
      </c>
      <c r="G635" s="54">
        <v>5.7150999999999996</v>
      </c>
      <c r="H635" s="56">
        <v>303.41454324671002</v>
      </c>
      <c r="I635" s="1">
        <v>275.76526094193702</v>
      </c>
      <c r="J635" s="79">
        <v>333.83604859856899</v>
      </c>
      <c r="K635" s="54">
        <v>5.3064</v>
      </c>
      <c r="L635" s="56">
        <v>201.62307722336999</v>
      </c>
      <c r="M635" s="1">
        <v>182.955471848266</v>
      </c>
      <c r="N635" s="79">
        <v>222.19540557243101</v>
      </c>
      <c r="O635" s="53">
        <v>1</v>
      </c>
      <c r="P635" s="53">
        <v>0</v>
      </c>
      <c r="Q635" s="53">
        <v>1</v>
      </c>
      <c r="R635" s="53">
        <v>0</v>
      </c>
      <c r="S635" s="53">
        <v>1</v>
      </c>
      <c r="T635" s="53">
        <v>-0.33548644351095602</v>
      </c>
      <c r="W635" s="53">
        <v>-0.33548644351095602</v>
      </c>
    </row>
    <row r="636" spans="2:65" x14ac:dyDescent="0.3">
      <c r="B636" s="76">
        <v>19</v>
      </c>
      <c r="D636" s="53" t="s">
        <v>356</v>
      </c>
      <c r="E636" s="55">
        <v>-0.35560000000000003</v>
      </c>
      <c r="F636" s="54" t="s">
        <v>51</v>
      </c>
      <c r="G636" s="54">
        <v>5.7150999999999996</v>
      </c>
      <c r="H636" s="56">
        <v>303.41454324671002</v>
      </c>
      <c r="I636" s="1">
        <v>275.76526094193702</v>
      </c>
      <c r="J636" s="79">
        <v>333.83604859856899</v>
      </c>
      <c r="K636" s="54">
        <v>5.3594999999999997</v>
      </c>
      <c r="L636" s="56">
        <v>212.61861056250899</v>
      </c>
      <c r="M636" s="1">
        <v>199.20021012613199</v>
      </c>
      <c r="N636" s="79">
        <v>226.94089292831299</v>
      </c>
      <c r="O636" s="53">
        <v>1</v>
      </c>
      <c r="P636" s="53">
        <v>0</v>
      </c>
      <c r="Q636" s="53">
        <v>1</v>
      </c>
      <c r="R636" s="53">
        <v>0</v>
      </c>
      <c r="S636" s="53">
        <v>1</v>
      </c>
      <c r="T636" s="53">
        <v>-0.29924713467137098</v>
      </c>
      <c r="AA636" s="53">
        <v>-0.29924713467137098</v>
      </c>
    </row>
    <row r="637" spans="2:65" x14ac:dyDescent="0.3">
      <c r="B637" s="76">
        <v>19</v>
      </c>
      <c r="D637" s="53" t="s">
        <v>443</v>
      </c>
      <c r="E637" s="55">
        <v>0.39129999999999998</v>
      </c>
      <c r="F637" s="54" t="s">
        <v>51</v>
      </c>
      <c r="G637" s="54">
        <v>5.2535999999999996</v>
      </c>
      <c r="H637" s="56">
        <v>191.25354337767899</v>
      </c>
      <c r="I637" s="1">
        <v>173.668515690703</v>
      </c>
      <c r="J637" s="79">
        <v>210.61916553522801</v>
      </c>
      <c r="K637" s="54">
        <v>5.6448999999999998</v>
      </c>
      <c r="L637" s="56">
        <v>282.84527028147897</v>
      </c>
      <c r="M637" s="1">
        <v>259.85152234752002</v>
      </c>
      <c r="N637" s="79">
        <v>307.87368955110799</v>
      </c>
      <c r="O637" s="53">
        <v>0</v>
      </c>
      <c r="P637" s="53">
        <v>0</v>
      </c>
      <c r="Q637" s="53">
        <v>1</v>
      </c>
      <c r="R637" s="53">
        <v>0</v>
      </c>
      <c r="S637" s="53">
        <v>1</v>
      </c>
      <c r="T637" s="53">
        <v>0.47890211750445799</v>
      </c>
      <c r="AZ637" s="53">
        <v>0.47890211750445799</v>
      </c>
    </row>
    <row r="638" spans="2:65" x14ac:dyDescent="0.3">
      <c r="B638" s="76">
        <v>19</v>
      </c>
      <c r="D638" s="53" t="s">
        <v>471</v>
      </c>
      <c r="E638" s="55">
        <v>0.35249999999999998</v>
      </c>
      <c r="F638" s="54">
        <v>4.2799999999999998E-2</v>
      </c>
      <c r="G638" s="54">
        <v>5.2535999999999996</v>
      </c>
      <c r="H638" s="56">
        <v>191.25354337767899</v>
      </c>
      <c r="I638" s="1">
        <v>173.668515690703</v>
      </c>
      <c r="J638" s="79">
        <v>210.61916553522801</v>
      </c>
      <c r="K638" s="54">
        <v>5.6060999999999996</v>
      </c>
      <c r="L638" s="56">
        <v>272.08105004065902</v>
      </c>
      <c r="M638" s="1">
        <v>225.72819534202901</v>
      </c>
      <c r="N638" s="79">
        <v>327.95237510785103</v>
      </c>
      <c r="O638" s="53">
        <v>0</v>
      </c>
      <c r="P638" s="53">
        <v>0</v>
      </c>
      <c r="Q638" s="53">
        <v>1</v>
      </c>
      <c r="R638" s="53">
        <v>0</v>
      </c>
      <c r="S638" s="53">
        <v>1</v>
      </c>
      <c r="T638" s="53">
        <v>0.42261965574862898</v>
      </c>
      <c r="BB638" s="53">
        <v>0.42261965574862898</v>
      </c>
    </row>
    <row r="639" spans="2:65" x14ac:dyDescent="0.3">
      <c r="B639" s="76">
        <v>19</v>
      </c>
      <c r="D639" s="53" t="s">
        <v>448</v>
      </c>
      <c r="E639" s="55">
        <v>0.33889999999999998</v>
      </c>
      <c r="F639" s="54" t="s">
        <v>51</v>
      </c>
      <c r="G639" s="54">
        <v>5.2889999999999997</v>
      </c>
      <c r="H639" s="56">
        <v>198.14518112263499</v>
      </c>
      <c r="I639" s="1">
        <v>179.88418011754601</v>
      </c>
      <c r="J639" s="79">
        <v>218.25995357938899</v>
      </c>
      <c r="K639" s="54">
        <v>5.6279000000000003</v>
      </c>
      <c r="L639" s="56">
        <v>278.07754120609098</v>
      </c>
      <c r="M639" s="1">
        <v>255.62164448452401</v>
      </c>
      <c r="N639" s="79">
        <v>302.50614762752099</v>
      </c>
      <c r="O639" s="53">
        <v>0</v>
      </c>
      <c r="P639" s="53">
        <v>0</v>
      </c>
      <c r="Q639" s="53">
        <v>1</v>
      </c>
      <c r="R639" s="53">
        <v>0</v>
      </c>
      <c r="S639" s="53">
        <v>1</v>
      </c>
      <c r="T639" s="53">
        <v>0.40340299789568901</v>
      </c>
      <c r="AZ639" s="53">
        <v>0.40340299789568901</v>
      </c>
    </row>
    <row r="640" spans="2:65" x14ac:dyDescent="0.3">
      <c r="B640" s="76">
        <v>19</v>
      </c>
      <c r="D640" s="53" t="s">
        <v>450</v>
      </c>
      <c r="E640" s="55">
        <v>0.34499999999999997</v>
      </c>
      <c r="F640" s="54" t="s">
        <v>51</v>
      </c>
      <c r="G640" s="54">
        <v>5.2432999999999996</v>
      </c>
      <c r="H640" s="56">
        <v>189.29374218328499</v>
      </c>
      <c r="I640" s="1">
        <v>171.84848716026801</v>
      </c>
      <c r="J640" s="79">
        <v>208.50995793948599</v>
      </c>
      <c r="K640" s="54">
        <v>5.5883000000000003</v>
      </c>
      <c r="L640" s="56">
        <v>267.28085581896698</v>
      </c>
      <c r="M640" s="1">
        <v>245.61979707320299</v>
      </c>
      <c r="N640" s="79">
        <v>290.85219000497801</v>
      </c>
      <c r="O640" s="53">
        <v>0</v>
      </c>
      <c r="P640" s="53">
        <v>0</v>
      </c>
      <c r="Q640" s="53">
        <v>1</v>
      </c>
      <c r="R640" s="53">
        <v>0</v>
      </c>
      <c r="S640" s="53">
        <v>1</v>
      </c>
      <c r="T640" s="53">
        <v>0.41198991966766002</v>
      </c>
      <c r="AZ640" s="53">
        <v>0.41198991966766002</v>
      </c>
    </row>
    <row r="641" spans="2:65" x14ac:dyDescent="0.3">
      <c r="B641" s="76">
        <v>19</v>
      </c>
      <c r="D641" s="53" t="s">
        <v>477</v>
      </c>
      <c r="E641" s="55">
        <v>0.41189999999999999</v>
      </c>
      <c r="F641" s="54">
        <v>4.1999999999999997E-3</v>
      </c>
      <c r="G641" s="54">
        <v>5.2679999999999998</v>
      </c>
      <c r="H641" s="56">
        <v>194.027519093335</v>
      </c>
      <c r="I641" s="1">
        <v>176.06316100384799</v>
      </c>
      <c r="J641" s="79">
        <v>213.82484530475801</v>
      </c>
      <c r="K641" s="54">
        <v>5.6798999999999999</v>
      </c>
      <c r="L641" s="56">
        <v>292.92013644425703</v>
      </c>
      <c r="M641" s="1">
        <v>246.736656536921</v>
      </c>
      <c r="N641" s="79">
        <v>347.74811144319301</v>
      </c>
      <c r="O641" s="53">
        <v>0</v>
      </c>
      <c r="P641" s="53">
        <v>0</v>
      </c>
      <c r="Q641" s="53">
        <v>1</v>
      </c>
      <c r="R641" s="53">
        <v>0</v>
      </c>
      <c r="S641" s="53">
        <v>1</v>
      </c>
      <c r="T641" s="53">
        <v>0.50968346043403301</v>
      </c>
      <c r="AY641" s="53">
        <v>0.50968346043403301</v>
      </c>
    </row>
    <row r="642" spans="2:65" x14ac:dyDescent="0.3">
      <c r="B642" s="76">
        <v>19</v>
      </c>
      <c r="D642" s="53" t="s">
        <v>444</v>
      </c>
      <c r="E642" s="55">
        <v>0.4698</v>
      </c>
      <c r="F642" s="54" t="s">
        <v>51</v>
      </c>
      <c r="G642" s="54">
        <v>5.2679999999999998</v>
      </c>
      <c r="H642" s="56">
        <v>194.027519093335</v>
      </c>
      <c r="I642" s="1">
        <v>176.06316100384799</v>
      </c>
      <c r="J642" s="79">
        <v>213.82484530475801</v>
      </c>
      <c r="K642" s="54">
        <v>5.7378</v>
      </c>
      <c r="L642" s="56">
        <v>310.38082150137598</v>
      </c>
      <c r="M642" s="1">
        <v>285.27716030425398</v>
      </c>
      <c r="N642" s="79">
        <v>337.69354074165801</v>
      </c>
      <c r="O642" s="53">
        <v>0</v>
      </c>
      <c r="P642" s="53">
        <v>0</v>
      </c>
      <c r="Q642" s="53">
        <v>1</v>
      </c>
      <c r="R642" s="53">
        <v>0</v>
      </c>
      <c r="S642" s="53">
        <v>1</v>
      </c>
      <c r="T642" s="53">
        <v>0.59967422637646794</v>
      </c>
      <c r="AZ642" s="53">
        <v>0.59967422637646794</v>
      </c>
    </row>
    <row r="643" spans="2:65" x14ac:dyDescent="0.3">
      <c r="B643" s="76">
        <v>19</v>
      </c>
      <c r="D643" s="53" t="s">
        <v>474</v>
      </c>
      <c r="E643" s="55">
        <v>0.35959999999999998</v>
      </c>
      <c r="F643" s="54">
        <v>3.3599999999999998E-2</v>
      </c>
      <c r="G643" s="54">
        <v>5.2679999999999998</v>
      </c>
      <c r="H643" s="56">
        <v>194.027519093335</v>
      </c>
      <c r="I643" s="1">
        <v>176.06316100384799</v>
      </c>
      <c r="J643" s="79">
        <v>213.82484530475801</v>
      </c>
      <c r="K643" s="54">
        <v>5.6276000000000002</v>
      </c>
      <c r="L643" s="56">
        <v>277.99413045596702</v>
      </c>
      <c r="M643" s="1">
        <v>230.579660170338</v>
      </c>
      <c r="N643" s="79">
        <v>335.15851532992502</v>
      </c>
      <c r="O643" s="53">
        <v>0</v>
      </c>
      <c r="P643" s="53">
        <v>0</v>
      </c>
      <c r="Q643" s="53">
        <v>1</v>
      </c>
      <c r="R643" s="53">
        <v>0</v>
      </c>
      <c r="S643" s="53">
        <v>1</v>
      </c>
      <c r="T643" s="53">
        <v>0.43275619744558302</v>
      </c>
      <c r="BB643" s="53">
        <v>0.43275619744558302</v>
      </c>
    </row>
    <row r="644" spans="2:65" x14ac:dyDescent="0.3">
      <c r="B644" s="76">
        <v>19</v>
      </c>
      <c r="D644" s="53" t="s">
        <v>446</v>
      </c>
      <c r="E644" s="55">
        <v>0.50490000000000002</v>
      </c>
      <c r="F644" s="54" t="s">
        <v>51</v>
      </c>
      <c r="G644" s="54">
        <v>5.3064</v>
      </c>
      <c r="H644" s="56">
        <v>201.62307722336999</v>
      </c>
      <c r="I644" s="1">
        <v>182.955471848266</v>
      </c>
      <c r="J644" s="79">
        <v>222.19540557243101</v>
      </c>
      <c r="K644" s="54">
        <v>5.8113999999999999</v>
      </c>
      <c r="L644" s="56">
        <v>334.08651954988397</v>
      </c>
      <c r="M644" s="1">
        <v>307.07757408995798</v>
      </c>
      <c r="N644" s="79">
        <v>363.47103130447999</v>
      </c>
      <c r="O644" s="53">
        <v>1</v>
      </c>
      <c r="P644" s="53">
        <v>0</v>
      </c>
      <c r="Q644" s="53">
        <v>1</v>
      </c>
      <c r="R644" s="53">
        <v>0</v>
      </c>
      <c r="S644" s="53">
        <v>1</v>
      </c>
      <c r="T644" s="53">
        <v>0.65698552046085001</v>
      </c>
      <c r="AZ644" s="53">
        <v>0.65698552046085001</v>
      </c>
    </row>
    <row r="645" spans="2:65" x14ac:dyDescent="0.3">
      <c r="B645" s="76">
        <v>19</v>
      </c>
      <c r="D645" s="53" t="s">
        <v>475</v>
      </c>
      <c r="E645" s="55">
        <v>0.42070000000000002</v>
      </c>
      <c r="F645" s="54">
        <v>2.2000000000000001E-3</v>
      </c>
      <c r="G645" s="54">
        <v>5.3064</v>
      </c>
      <c r="H645" s="56">
        <v>201.62307722336999</v>
      </c>
      <c r="I645" s="1">
        <v>182.955471848266</v>
      </c>
      <c r="J645" s="79">
        <v>222.19540557243101</v>
      </c>
      <c r="K645" s="54">
        <v>5.7271000000000001</v>
      </c>
      <c r="L645" s="56">
        <v>307.07745125895298</v>
      </c>
      <c r="M645" s="1">
        <v>254.70255160109701</v>
      </c>
      <c r="N645" s="79">
        <v>370.222286659215</v>
      </c>
      <c r="O645" s="53">
        <v>1</v>
      </c>
      <c r="P645" s="53">
        <v>0</v>
      </c>
      <c r="Q645" s="53">
        <v>1</v>
      </c>
      <c r="R645" s="53">
        <v>0</v>
      </c>
      <c r="S645" s="53">
        <v>1</v>
      </c>
      <c r="T645" s="53">
        <v>0.52302730167516898</v>
      </c>
      <c r="BB645" s="53">
        <v>0.52302730167516898</v>
      </c>
    </row>
    <row r="646" spans="2:65" x14ac:dyDescent="0.3">
      <c r="B646" s="76">
        <v>19</v>
      </c>
      <c r="D646" s="53" t="s">
        <v>478</v>
      </c>
      <c r="E646" s="55">
        <v>-0.33750000000000002</v>
      </c>
      <c r="F646" s="54">
        <v>1.9599999999999999E-2</v>
      </c>
      <c r="G646" s="54">
        <v>5.6798999999999999</v>
      </c>
      <c r="H646" s="56">
        <v>292.92013644425703</v>
      </c>
      <c r="I646" s="1">
        <v>246.736656536921</v>
      </c>
      <c r="J646" s="79">
        <v>347.74811144319301</v>
      </c>
      <c r="K646" s="54">
        <v>5.3423999999999996</v>
      </c>
      <c r="L646" s="56">
        <v>209.013741791097</v>
      </c>
      <c r="M646" s="1">
        <v>195.81900720962199</v>
      </c>
      <c r="N646" s="79">
        <v>223.09756790233001</v>
      </c>
      <c r="O646" s="53">
        <v>0</v>
      </c>
      <c r="P646" s="53">
        <v>0</v>
      </c>
      <c r="Q646" s="53">
        <v>1</v>
      </c>
      <c r="R646" s="53">
        <v>0</v>
      </c>
      <c r="S646" s="53">
        <v>1</v>
      </c>
      <c r="T646" s="53">
        <v>-0.286448025293498</v>
      </c>
      <c r="AM646" s="53">
        <v>-0.286448025293498</v>
      </c>
    </row>
    <row r="647" spans="2:65" x14ac:dyDescent="0.3">
      <c r="B647" s="76">
        <v>19</v>
      </c>
      <c r="D647" s="53" t="s">
        <v>362</v>
      </c>
      <c r="E647" s="55">
        <v>-0.33179999999999998</v>
      </c>
      <c r="F647" s="54" t="s">
        <v>51</v>
      </c>
      <c r="G647" s="54">
        <v>5.6448999999999998</v>
      </c>
      <c r="H647" s="56">
        <v>282.84527028147897</v>
      </c>
      <c r="I647" s="1">
        <v>259.85152234752002</v>
      </c>
      <c r="J647" s="79">
        <v>307.87368955110799</v>
      </c>
      <c r="K647" s="54">
        <v>5.3129999999999997</v>
      </c>
      <c r="L647" s="56">
        <v>202.95819056059901</v>
      </c>
      <c r="M647" s="1">
        <v>190.01906324577899</v>
      </c>
      <c r="N647" s="79">
        <v>216.77839271501401</v>
      </c>
      <c r="O647" s="53">
        <v>0</v>
      </c>
      <c r="P647" s="53">
        <v>0</v>
      </c>
      <c r="Q647" s="53">
        <v>1</v>
      </c>
      <c r="R647" s="53">
        <v>0</v>
      </c>
      <c r="S647" s="53">
        <v>1</v>
      </c>
      <c r="T647" s="53">
        <v>-0.28244092482571498</v>
      </c>
      <c r="AO647" s="53">
        <v>-0.28244092482571498</v>
      </c>
    </row>
    <row r="648" spans="2:65" x14ac:dyDescent="0.3">
      <c r="B648" s="76">
        <v>19</v>
      </c>
      <c r="D648" s="53" t="s">
        <v>363</v>
      </c>
      <c r="E648" s="55">
        <v>-0.32240000000000002</v>
      </c>
      <c r="F648" s="54" t="s">
        <v>51</v>
      </c>
      <c r="G648" s="54">
        <v>5.6279000000000003</v>
      </c>
      <c r="H648" s="56">
        <v>278.07754120609098</v>
      </c>
      <c r="I648" s="1">
        <v>255.62164448452401</v>
      </c>
      <c r="J648" s="79">
        <v>302.50614762752099</v>
      </c>
      <c r="K648" s="54">
        <v>5.3055000000000003</v>
      </c>
      <c r="L648" s="56">
        <v>201.44169808672399</v>
      </c>
      <c r="M648" s="1">
        <v>188.70278289745201</v>
      </c>
      <c r="N648" s="79">
        <v>215.040589783537</v>
      </c>
      <c r="O648" s="53">
        <v>0</v>
      </c>
      <c r="P648" s="53">
        <v>0</v>
      </c>
      <c r="Q648" s="53">
        <v>1</v>
      </c>
      <c r="R648" s="53">
        <v>0</v>
      </c>
      <c r="S648" s="53">
        <v>1</v>
      </c>
      <c r="T648" s="53">
        <v>-0.27559163097810302</v>
      </c>
      <c r="AO648" s="53">
        <v>-0.27559163097810302</v>
      </c>
    </row>
    <row r="649" spans="2:65" x14ac:dyDescent="0.3">
      <c r="B649" s="76">
        <v>19</v>
      </c>
      <c r="D649" s="53" t="s">
        <v>364</v>
      </c>
      <c r="E649" s="55">
        <v>-0.31569999999999998</v>
      </c>
      <c r="F649" s="54" t="s">
        <v>51</v>
      </c>
      <c r="G649" s="54">
        <v>5.5883000000000003</v>
      </c>
      <c r="H649" s="56">
        <v>267.28085581896698</v>
      </c>
      <c r="I649" s="1">
        <v>245.61979707320299</v>
      </c>
      <c r="J649" s="79">
        <v>290.85219000497801</v>
      </c>
      <c r="K649" s="54">
        <v>5.2725999999999997</v>
      </c>
      <c r="L649" s="56">
        <v>194.92210164358301</v>
      </c>
      <c r="M649" s="1">
        <v>182.599056296264</v>
      </c>
      <c r="N649" s="79">
        <v>208.07679119384801</v>
      </c>
      <c r="O649" s="53">
        <v>0</v>
      </c>
      <c r="P649" s="53">
        <v>0</v>
      </c>
      <c r="Q649" s="53">
        <v>1</v>
      </c>
      <c r="R649" s="53">
        <v>0</v>
      </c>
      <c r="S649" s="53">
        <v>1</v>
      </c>
      <c r="T649" s="53">
        <v>-0.27072179918637002</v>
      </c>
      <c r="AO649" s="53">
        <v>-0.27072179918637002</v>
      </c>
    </row>
    <row r="650" spans="2:65" x14ac:dyDescent="0.3">
      <c r="B650" s="76">
        <v>19</v>
      </c>
      <c r="D650" s="53" t="s">
        <v>365</v>
      </c>
      <c r="E650" s="55">
        <v>-0.39539999999999997</v>
      </c>
      <c r="F650" s="54" t="s">
        <v>51</v>
      </c>
      <c r="G650" s="54">
        <v>5.7378</v>
      </c>
      <c r="H650" s="56">
        <v>310.38082150137598</v>
      </c>
      <c r="I650" s="1">
        <v>285.27716030425398</v>
      </c>
      <c r="J650" s="79">
        <v>337.69354074165801</v>
      </c>
      <c r="K650" s="54">
        <v>5.3423999999999996</v>
      </c>
      <c r="L650" s="56">
        <v>209.013741791097</v>
      </c>
      <c r="M650" s="1">
        <v>195.81900720962199</v>
      </c>
      <c r="N650" s="79">
        <v>223.09756790233001</v>
      </c>
      <c r="O650" s="53">
        <v>0</v>
      </c>
      <c r="P650" s="53">
        <v>0</v>
      </c>
      <c r="Q650" s="53">
        <v>1</v>
      </c>
      <c r="R650" s="53">
        <v>0</v>
      </c>
      <c r="S650" s="53">
        <v>1</v>
      </c>
      <c r="T650" s="53">
        <v>-0.32658937887961398</v>
      </c>
      <c r="AO650" s="53">
        <v>-0.32658937887961398</v>
      </c>
    </row>
    <row r="651" spans="2:65" x14ac:dyDescent="0.3">
      <c r="B651" s="76">
        <v>19</v>
      </c>
      <c r="D651" s="53" t="s">
        <v>366</v>
      </c>
      <c r="E651" s="55">
        <v>-0.45190000000000002</v>
      </c>
      <c r="F651" s="54" t="s">
        <v>51</v>
      </c>
      <c r="G651" s="54">
        <v>5.8113999999999999</v>
      </c>
      <c r="H651" s="56">
        <v>334.08651954988397</v>
      </c>
      <c r="I651" s="1">
        <v>307.07757408995798</v>
      </c>
      <c r="J651" s="79">
        <v>363.47103130447999</v>
      </c>
      <c r="K651" s="54">
        <v>5.3594999999999997</v>
      </c>
      <c r="L651" s="56">
        <v>212.61861056250899</v>
      </c>
      <c r="M651" s="1">
        <v>199.20021012613199</v>
      </c>
      <c r="N651" s="79">
        <v>226.94089292831299</v>
      </c>
      <c r="O651" s="53">
        <v>1</v>
      </c>
      <c r="P651" s="53">
        <v>0</v>
      </c>
      <c r="Q651" s="53">
        <v>1</v>
      </c>
      <c r="R651" s="53">
        <v>0</v>
      </c>
      <c r="S651" s="53">
        <v>1</v>
      </c>
      <c r="T651" s="53">
        <v>-0.36358219167606398</v>
      </c>
      <c r="AO651" s="53">
        <v>-0.36358219167606398</v>
      </c>
    </row>
    <row r="652" spans="2:65" x14ac:dyDescent="0.3">
      <c r="B652" s="76">
        <v>19</v>
      </c>
      <c r="D652" s="53" t="s">
        <v>479</v>
      </c>
      <c r="E652" s="55">
        <v>0.36759999999999998</v>
      </c>
      <c r="F652" s="54">
        <v>1.35E-2</v>
      </c>
      <c r="G652" s="54">
        <v>5.3594999999999997</v>
      </c>
      <c r="H652" s="56">
        <v>212.61861056250899</v>
      </c>
      <c r="I652" s="1">
        <v>199.20021012613199</v>
      </c>
      <c r="J652" s="79">
        <v>226.94089292831299</v>
      </c>
      <c r="K652" s="54">
        <v>5.7271000000000001</v>
      </c>
      <c r="L652" s="56">
        <v>307.07745125895298</v>
      </c>
      <c r="M652" s="1">
        <v>254.70255160109701</v>
      </c>
      <c r="N652" s="79">
        <v>370.222286659215</v>
      </c>
      <c r="O652" s="53">
        <v>1</v>
      </c>
      <c r="P652" s="53">
        <v>0</v>
      </c>
      <c r="Q652" s="53">
        <v>1</v>
      </c>
      <c r="R652" s="53">
        <v>0</v>
      </c>
      <c r="S652" s="53">
        <v>1</v>
      </c>
      <c r="T652" s="53">
        <v>0.44426421773024299</v>
      </c>
      <c r="BL652" s="53">
        <v>0.44426421773024299</v>
      </c>
    </row>
    <row r="653" spans="2:65" x14ac:dyDescent="0.3">
      <c r="B653" s="76">
        <v>19</v>
      </c>
      <c r="D653" s="53" t="s">
        <v>368</v>
      </c>
      <c r="E653" s="55">
        <v>0.1037</v>
      </c>
      <c r="F653" s="54">
        <v>2.9999999999999997E-4</v>
      </c>
      <c r="G653" s="54">
        <v>5.6113999999999997</v>
      </c>
      <c r="H653" s="56">
        <v>273.52690774427799</v>
      </c>
      <c r="I653" s="1">
        <v>248.6304357045</v>
      </c>
      <c r="J653" s="79">
        <v>300.91637432943901</v>
      </c>
      <c r="K653" s="54">
        <v>5.7150999999999996</v>
      </c>
      <c r="L653" s="56">
        <v>303.41454324671002</v>
      </c>
      <c r="M653" s="1">
        <v>275.76526094193702</v>
      </c>
      <c r="N653" s="79">
        <v>333.83604859856899</v>
      </c>
      <c r="O653" s="53">
        <v>1</v>
      </c>
      <c r="P653" s="53">
        <v>1</v>
      </c>
      <c r="Q653" s="53">
        <v>1</v>
      </c>
      <c r="R653" s="53">
        <v>1</v>
      </c>
      <c r="S653" s="53">
        <v>2</v>
      </c>
      <c r="T653" s="53">
        <v>0.10926762470613501</v>
      </c>
      <c r="U653" s="53">
        <v>0.10926762470613501</v>
      </c>
      <c r="BM653" s="53">
        <v>0.10926762470613501</v>
      </c>
    </row>
    <row r="654" spans="2:65" x14ac:dyDescent="0.3">
      <c r="B654" s="76">
        <v>19</v>
      </c>
      <c r="D654" s="53" t="s">
        <v>369</v>
      </c>
      <c r="E654" s="55">
        <v>0.14199999999999999</v>
      </c>
      <c r="F654" s="54" t="s">
        <v>51</v>
      </c>
      <c r="G654" s="54">
        <v>5.5730000000000004</v>
      </c>
      <c r="H654" s="56">
        <v>263.22258367328601</v>
      </c>
      <c r="I654" s="1">
        <v>239.28746222546201</v>
      </c>
      <c r="J654" s="79">
        <v>289.55185495827197</v>
      </c>
      <c r="K654" s="54">
        <v>5.7150999999999996</v>
      </c>
      <c r="L654" s="56">
        <v>303.41454324671002</v>
      </c>
      <c r="M654" s="1">
        <v>275.76526094193702</v>
      </c>
      <c r="N654" s="79">
        <v>333.83604859856899</v>
      </c>
      <c r="O654" s="53">
        <v>1</v>
      </c>
      <c r="P654" s="53">
        <v>0</v>
      </c>
      <c r="Q654" s="53">
        <v>1</v>
      </c>
      <c r="R654" s="53">
        <v>1</v>
      </c>
      <c r="S654" s="53">
        <v>1</v>
      </c>
      <c r="T654" s="53">
        <v>0.15269191196493301</v>
      </c>
    </row>
    <row r="655" spans="2:65" x14ac:dyDescent="0.3">
      <c r="B655" s="76">
        <v>19</v>
      </c>
      <c r="D655" s="53" t="s">
        <v>370</v>
      </c>
      <c r="E655" s="55">
        <v>0.1283</v>
      </c>
      <c r="F655" s="54" t="s">
        <v>51</v>
      </c>
      <c r="G655" s="54">
        <v>5.5868000000000002</v>
      </c>
      <c r="H655" s="56">
        <v>266.88023507591203</v>
      </c>
      <c r="I655" s="1">
        <v>242.474657557744</v>
      </c>
      <c r="J655" s="79">
        <v>293.74228462292899</v>
      </c>
      <c r="K655" s="54">
        <v>5.7150999999999996</v>
      </c>
      <c r="L655" s="56">
        <v>303.41454324671002</v>
      </c>
      <c r="M655" s="1">
        <v>275.76526094193702</v>
      </c>
      <c r="N655" s="79">
        <v>333.83604859856899</v>
      </c>
      <c r="O655" s="53">
        <v>1</v>
      </c>
      <c r="P655" s="53">
        <v>0</v>
      </c>
      <c r="Q655" s="53">
        <v>1</v>
      </c>
      <c r="R655" s="53">
        <v>1</v>
      </c>
      <c r="S655" s="53">
        <v>1</v>
      </c>
      <c r="T655" s="53">
        <v>0.13689401974786899</v>
      </c>
    </row>
    <row r="656" spans="2:65" x14ac:dyDescent="0.3">
      <c r="B656" s="76">
        <v>19</v>
      </c>
      <c r="D656" s="53" t="s">
        <v>434</v>
      </c>
      <c r="E656" s="55">
        <v>0.1825</v>
      </c>
      <c r="F656" s="54">
        <v>6.9999999999999999E-4</v>
      </c>
      <c r="G656" s="54">
        <v>5.4973999999999998</v>
      </c>
      <c r="H656" s="56">
        <v>244.05655958274599</v>
      </c>
      <c r="I656" s="1">
        <v>205.57719332078099</v>
      </c>
      <c r="J656" s="79">
        <v>289.73838640954602</v>
      </c>
      <c r="K656" s="54">
        <v>5.6798999999999999</v>
      </c>
      <c r="L656" s="56">
        <v>292.92013644425703</v>
      </c>
      <c r="M656" s="1">
        <v>246.736656536921</v>
      </c>
      <c r="N656" s="79">
        <v>347.74811144319301</v>
      </c>
      <c r="O656" s="53">
        <v>0</v>
      </c>
      <c r="P656" s="53">
        <v>0</v>
      </c>
      <c r="Q656" s="53">
        <v>1</v>
      </c>
      <c r="R656" s="53">
        <v>1</v>
      </c>
      <c r="S656" s="53">
        <v>1</v>
      </c>
      <c r="T656" s="53">
        <v>0.200214150953578</v>
      </c>
    </row>
    <row r="657" spans="2:65" x14ac:dyDescent="0.3">
      <c r="B657" s="76">
        <v>19</v>
      </c>
      <c r="D657" s="53" t="s">
        <v>435</v>
      </c>
      <c r="E657" s="55">
        <v>0.14729999999999999</v>
      </c>
      <c r="F657" s="54">
        <v>3.6299999999999999E-2</v>
      </c>
      <c r="G657" s="54">
        <v>5.4973999999999998</v>
      </c>
      <c r="H657" s="56">
        <v>244.05655958274599</v>
      </c>
      <c r="I657" s="1">
        <v>205.57719332078099</v>
      </c>
      <c r="J657" s="79">
        <v>289.73838640954602</v>
      </c>
      <c r="K657" s="54">
        <v>5.6447000000000003</v>
      </c>
      <c r="L657" s="56">
        <v>282.78870688395199</v>
      </c>
      <c r="M657" s="1">
        <v>238.20260665563299</v>
      </c>
      <c r="N657" s="79">
        <v>335.72030912620801</v>
      </c>
      <c r="O657" s="53">
        <v>1</v>
      </c>
      <c r="P657" s="53">
        <v>0</v>
      </c>
      <c r="Q657" s="53">
        <v>1</v>
      </c>
      <c r="R657" s="53">
        <v>1</v>
      </c>
      <c r="S657" s="53">
        <v>1</v>
      </c>
      <c r="T657" s="53">
        <v>0.15870152134990601</v>
      </c>
    </row>
    <row r="658" spans="2:65" x14ac:dyDescent="0.3">
      <c r="B658" s="76">
        <v>19</v>
      </c>
      <c r="D658" s="53" t="s">
        <v>437</v>
      </c>
      <c r="E658" s="55">
        <v>9.2929999999999999E-2</v>
      </c>
      <c r="F658" s="54">
        <v>6.9999999999999999E-4</v>
      </c>
      <c r="G658" s="54">
        <v>5.6448999999999998</v>
      </c>
      <c r="H658" s="56">
        <v>282.84527028147897</v>
      </c>
      <c r="I658" s="1">
        <v>259.85152234752002</v>
      </c>
      <c r="J658" s="79">
        <v>307.87368955110799</v>
      </c>
      <c r="K658" s="54">
        <v>5.7378</v>
      </c>
      <c r="L658" s="56">
        <v>310.38082150137598</v>
      </c>
      <c r="M658" s="1">
        <v>285.27716030425398</v>
      </c>
      <c r="N658" s="79">
        <v>337.69354074165801</v>
      </c>
      <c r="O658" s="53">
        <v>0</v>
      </c>
      <c r="P658" s="53">
        <v>1</v>
      </c>
      <c r="Q658" s="53">
        <v>1</v>
      </c>
      <c r="R658" s="53">
        <v>1</v>
      </c>
      <c r="S658" s="53">
        <v>2</v>
      </c>
      <c r="T658" s="53">
        <v>9.7351994581681298E-2</v>
      </c>
      <c r="U658" s="53">
        <v>9.7351994581681298E-2</v>
      </c>
    </row>
    <row r="659" spans="2:65" x14ac:dyDescent="0.3">
      <c r="B659" s="76">
        <v>19</v>
      </c>
      <c r="D659" s="53" t="s">
        <v>377</v>
      </c>
      <c r="E659" s="55">
        <v>0.16650000000000001</v>
      </c>
      <c r="F659" s="54" t="s">
        <v>51</v>
      </c>
      <c r="G659" s="54">
        <v>5.6448999999999998</v>
      </c>
      <c r="H659" s="56">
        <v>282.84527028147897</v>
      </c>
      <c r="I659" s="1">
        <v>259.85152234752002</v>
      </c>
      <c r="J659" s="79">
        <v>307.87368955110799</v>
      </c>
      <c r="K659" s="54">
        <v>5.8113999999999999</v>
      </c>
      <c r="L659" s="56">
        <v>334.08651954988397</v>
      </c>
      <c r="M659" s="1">
        <v>307.07757408995798</v>
      </c>
      <c r="N659" s="79">
        <v>363.47103130447999</v>
      </c>
      <c r="O659" s="53">
        <v>1</v>
      </c>
      <c r="P659" s="53">
        <v>1</v>
      </c>
      <c r="Q659" s="53">
        <v>1</v>
      </c>
      <c r="R659" s="53">
        <v>1</v>
      </c>
      <c r="S659" s="53">
        <v>2</v>
      </c>
      <c r="T659" s="53">
        <v>0.18116353587037401</v>
      </c>
      <c r="U659" s="53">
        <v>0.18116353587037401</v>
      </c>
      <c r="BM659" s="53">
        <v>0.18116353587037401</v>
      </c>
    </row>
    <row r="660" spans="2:65" x14ac:dyDescent="0.3">
      <c r="B660" s="76">
        <v>19</v>
      </c>
      <c r="D660" s="53" t="s">
        <v>438</v>
      </c>
      <c r="E660" s="55">
        <v>0.10979999999999999</v>
      </c>
      <c r="F660" s="54" t="s">
        <v>51</v>
      </c>
      <c r="G660" s="54">
        <v>5.6279000000000003</v>
      </c>
      <c r="H660" s="56">
        <v>278.07754120609098</v>
      </c>
      <c r="I660" s="1">
        <v>255.62164448452401</v>
      </c>
      <c r="J660" s="79">
        <v>302.50614762752099</v>
      </c>
      <c r="K660" s="54">
        <v>5.7378</v>
      </c>
      <c r="L660" s="56">
        <v>310.38082150137598</v>
      </c>
      <c r="M660" s="1">
        <v>285.27716030425398</v>
      </c>
      <c r="N660" s="79">
        <v>337.69354074165801</v>
      </c>
      <c r="O660" s="53">
        <v>0</v>
      </c>
      <c r="P660" s="53">
        <v>0</v>
      </c>
      <c r="Q660" s="53">
        <v>1</v>
      </c>
      <c r="R660" s="53">
        <v>1</v>
      </c>
      <c r="S660" s="53">
        <v>1</v>
      </c>
      <c r="T660" s="53">
        <v>0.116166448233029</v>
      </c>
    </row>
    <row r="661" spans="2:65" x14ac:dyDescent="0.3">
      <c r="B661" s="76">
        <v>19</v>
      </c>
      <c r="D661" s="53" t="s">
        <v>379</v>
      </c>
      <c r="E661" s="55">
        <v>0.18340000000000001</v>
      </c>
      <c r="F661" s="54" t="s">
        <v>51</v>
      </c>
      <c r="G661" s="54">
        <v>5.6279000000000003</v>
      </c>
      <c r="H661" s="56">
        <v>278.07754120609098</v>
      </c>
      <c r="I661" s="1">
        <v>255.62164448452401</v>
      </c>
      <c r="J661" s="79">
        <v>302.50614762752099</v>
      </c>
      <c r="K661" s="54">
        <v>5.8113999999999999</v>
      </c>
      <c r="L661" s="56">
        <v>334.08651954988397</v>
      </c>
      <c r="M661" s="1">
        <v>307.07757408995798</v>
      </c>
      <c r="N661" s="79">
        <v>363.47103130447999</v>
      </c>
      <c r="O661" s="53">
        <v>1</v>
      </c>
      <c r="P661" s="53">
        <v>0</v>
      </c>
      <c r="Q661" s="53">
        <v>1</v>
      </c>
      <c r="R661" s="53">
        <v>1</v>
      </c>
      <c r="S661" s="53">
        <v>1</v>
      </c>
      <c r="T661" s="53">
        <v>0.20141496541169199</v>
      </c>
    </row>
    <row r="662" spans="2:65" x14ac:dyDescent="0.3">
      <c r="B662" s="76">
        <v>19</v>
      </c>
      <c r="D662" s="53" t="s">
        <v>380</v>
      </c>
      <c r="E662" s="55">
        <v>0.14949999999999999</v>
      </c>
      <c r="F662" s="54" t="s">
        <v>51</v>
      </c>
      <c r="G662" s="54">
        <v>5.5883000000000003</v>
      </c>
      <c r="H662" s="56">
        <v>267.28085581896698</v>
      </c>
      <c r="I662" s="1">
        <v>245.61979707320299</v>
      </c>
      <c r="J662" s="79">
        <v>290.85219000497801</v>
      </c>
      <c r="K662" s="54">
        <v>5.7378</v>
      </c>
      <c r="L662" s="56">
        <v>310.38082150137598</v>
      </c>
      <c r="M662" s="1">
        <v>285.27716030425398</v>
      </c>
      <c r="N662" s="79">
        <v>337.69354074165801</v>
      </c>
      <c r="O662" s="53">
        <v>0</v>
      </c>
      <c r="P662" s="53">
        <v>0</v>
      </c>
      <c r="Q662" s="53">
        <v>1</v>
      </c>
      <c r="R662" s="53">
        <v>1</v>
      </c>
      <c r="S662" s="53">
        <v>1</v>
      </c>
      <c r="T662" s="53">
        <v>0.16125347081199701</v>
      </c>
    </row>
    <row r="663" spans="2:65" x14ac:dyDescent="0.3">
      <c r="B663" s="76">
        <v>19</v>
      </c>
      <c r="D663" s="53" t="s">
        <v>381</v>
      </c>
      <c r="E663" s="55">
        <v>0.22309999999999999</v>
      </c>
      <c r="F663" s="54" t="s">
        <v>51</v>
      </c>
      <c r="G663" s="54">
        <v>5.5883000000000003</v>
      </c>
      <c r="H663" s="56">
        <v>267.28085581896698</v>
      </c>
      <c r="I663" s="1">
        <v>245.61979707320299</v>
      </c>
      <c r="J663" s="79">
        <v>290.85219000497801</v>
      </c>
      <c r="K663" s="54">
        <v>5.8113999999999999</v>
      </c>
      <c r="L663" s="56">
        <v>334.08651954988397</v>
      </c>
      <c r="M663" s="1">
        <v>307.07757408995798</v>
      </c>
      <c r="N663" s="79">
        <v>363.47103130447999</v>
      </c>
      <c r="O663" s="53">
        <v>1</v>
      </c>
      <c r="P663" s="53">
        <v>0</v>
      </c>
      <c r="Q663" s="53">
        <v>1</v>
      </c>
      <c r="R663" s="53">
        <v>1</v>
      </c>
      <c r="S663" s="53">
        <v>1</v>
      </c>
      <c r="T663" s="53">
        <v>0.24994556204266799</v>
      </c>
    </row>
    <row r="664" spans="2:65" x14ac:dyDescent="0.3">
      <c r="B664" s="76">
        <v>19</v>
      </c>
      <c r="D664" s="53" t="s">
        <v>382</v>
      </c>
      <c r="E664" s="55">
        <v>7.3580000000000007E-2</v>
      </c>
      <c r="F664" s="54">
        <v>2.64E-2</v>
      </c>
      <c r="G664" s="54">
        <v>5.7378</v>
      </c>
      <c r="H664" s="56">
        <v>310.38082150137598</v>
      </c>
      <c r="I664" s="1">
        <v>285.27716030425398</v>
      </c>
      <c r="J664" s="79">
        <v>337.69354074165801</v>
      </c>
      <c r="K664" s="54">
        <v>5.8113999999999999</v>
      </c>
      <c r="L664" s="56">
        <v>334.08651954988397</v>
      </c>
      <c r="M664" s="1">
        <v>307.07757408995798</v>
      </c>
      <c r="N664" s="79">
        <v>363.47103130447999</v>
      </c>
      <c r="O664" s="53">
        <v>1</v>
      </c>
      <c r="P664" s="53">
        <v>0</v>
      </c>
      <c r="Q664" s="53">
        <v>1</v>
      </c>
      <c r="R664" s="53">
        <v>1</v>
      </c>
      <c r="S664" s="53">
        <v>1</v>
      </c>
      <c r="T664" s="53">
        <v>7.6376168907080794E-2</v>
      </c>
    </row>
    <row r="665" spans="2:65" x14ac:dyDescent="0.3">
      <c r="B665" s="76">
        <v>19</v>
      </c>
      <c r="D665" s="53" t="s">
        <v>383</v>
      </c>
      <c r="E665" s="55">
        <v>-4.045E-2</v>
      </c>
      <c r="F665" s="54">
        <v>1.2500000000000001E-2</v>
      </c>
      <c r="G665" s="54">
        <v>5.3129999999999997</v>
      </c>
      <c r="H665" s="56">
        <v>202.95819056059901</v>
      </c>
      <c r="I665" s="1">
        <v>190.01906324577899</v>
      </c>
      <c r="J665" s="79">
        <v>216.77839271501401</v>
      </c>
      <c r="K665" s="54">
        <v>5.2725999999999997</v>
      </c>
      <c r="L665" s="56">
        <v>194.92210164358301</v>
      </c>
      <c r="M665" s="1">
        <v>182.599056296264</v>
      </c>
      <c r="N665" s="79">
        <v>208.07679119384801</v>
      </c>
      <c r="O665" s="53">
        <v>0</v>
      </c>
      <c r="P665" s="53">
        <v>1</v>
      </c>
      <c r="Q665" s="53">
        <v>1</v>
      </c>
      <c r="R665" s="53">
        <v>1</v>
      </c>
      <c r="S665" s="53">
        <v>2</v>
      </c>
      <c r="T665" s="53">
        <v>-3.9594799770429998E-2</v>
      </c>
      <c r="V665" s="53">
        <v>-3.9594799770429998E-2</v>
      </c>
    </row>
    <row r="666" spans="2:65" x14ac:dyDescent="0.3">
      <c r="B666" s="76">
        <v>19</v>
      </c>
      <c r="D666" s="53" t="s">
        <v>384</v>
      </c>
      <c r="E666" s="55">
        <v>4.6429999999999999E-2</v>
      </c>
      <c r="F666" s="54">
        <v>8.0000000000000004E-4</v>
      </c>
      <c r="G666" s="54">
        <v>5.3129999999999997</v>
      </c>
      <c r="H666" s="56">
        <v>202.95819056059901</v>
      </c>
      <c r="I666" s="1">
        <v>190.01906324577899</v>
      </c>
      <c r="J666" s="79">
        <v>216.77839271501401</v>
      </c>
      <c r="K666" s="54">
        <v>5.3594999999999997</v>
      </c>
      <c r="L666" s="56">
        <v>212.61861056250899</v>
      </c>
      <c r="M666" s="1">
        <v>199.20021012613199</v>
      </c>
      <c r="N666" s="79">
        <v>226.94089292831299</v>
      </c>
      <c r="O666" s="53">
        <v>1</v>
      </c>
      <c r="P666" s="53">
        <v>1</v>
      </c>
      <c r="Q666" s="53">
        <v>1</v>
      </c>
      <c r="R666" s="53">
        <v>1</v>
      </c>
      <c r="S666" s="53">
        <v>2</v>
      </c>
      <c r="T666" s="53">
        <v>4.7598079068533902E-2</v>
      </c>
      <c r="U666" s="53">
        <v>4.7598079068533902E-2</v>
      </c>
      <c r="BM666" s="53">
        <v>4.7598079068533902E-2</v>
      </c>
    </row>
    <row r="667" spans="2:65" x14ac:dyDescent="0.3">
      <c r="B667" s="76">
        <v>19</v>
      </c>
      <c r="D667" s="53" t="s">
        <v>480</v>
      </c>
      <c r="E667" s="55">
        <v>3.6859999999999997E-2</v>
      </c>
      <c r="F667" s="54">
        <v>1.0500000000000001E-2</v>
      </c>
      <c r="G667" s="54">
        <v>5.3055000000000003</v>
      </c>
      <c r="H667" s="56">
        <v>201.44169808672399</v>
      </c>
      <c r="I667" s="1">
        <v>188.70278289745201</v>
      </c>
      <c r="J667" s="79">
        <v>215.040589783537</v>
      </c>
      <c r="K667" s="54">
        <v>5.3423999999999996</v>
      </c>
      <c r="L667" s="56">
        <v>209.013741791097</v>
      </c>
      <c r="M667" s="1">
        <v>195.81900720962199</v>
      </c>
      <c r="N667" s="79">
        <v>223.09756790233001</v>
      </c>
      <c r="O667" s="53">
        <v>0</v>
      </c>
      <c r="P667" s="53">
        <v>0</v>
      </c>
      <c r="Q667" s="53">
        <v>1</v>
      </c>
      <c r="R667" s="53">
        <v>1</v>
      </c>
      <c r="S667" s="53">
        <v>1</v>
      </c>
      <c r="T667" s="53">
        <v>3.7589256724364702E-2</v>
      </c>
    </row>
    <row r="668" spans="2:65" x14ac:dyDescent="0.3">
      <c r="B668" s="76">
        <v>19</v>
      </c>
      <c r="D668" s="53" t="s">
        <v>386</v>
      </c>
      <c r="E668" s="55">
        <v>5.3969999999999997E-2</v>
      </c>
      <c r="F668" s="54" t="s">
        <v>51</v>
      </c>
      <c r="G668" s="54">
        <v>5.3055000000000003</v>
      </c>
      <c r="H668" s="56">
        <v>201.44169808672399</v>
      </c>
      <c r="I668" s="1">
        <v>188.70278289745201</v>
      </c>
      <c r="J668" s="79">
        <v>215.040589783537</v>
      </c>
      <c r="K668" s="54">
        <v>5.3594999999999997</v>
      </c>
      <c r="L668" s="56">
        <v>212.61861056250899</v>
      </c>
      <c r="M668" s="1">
        <v>199.20021012613199</v>
      </c>
      <c r="N668" s="79">
        <v>226.94089292831299</v>
      </c>
      <c r="O668" s="53">
        <v>1</v>
      </c>
      <c r="P668" s="53">
        <v>0</v>
      </c>
      <c r="Q668" s="53">
        <v>1</v>
      </c>
      <c r="R668" s="53">
        <v>1</v>
      </c>
      <c r="S668" s="53">
        <v>1</v>
      </c>
      <c r="T668" s="53">
        <v>5.5484602155079499E-2</v>
      </c>
    </row>
    <row r="669" spans="2:65" x14ac:dyDescent="0.3">
      <c r="B669" s="76">
        <v>19</v>
      </c>
      <c r="D669" s="53" t="s">
        <v>387</v>
      </c>
      <c r="E669" s="55">
        <v>6.9769999999999999E-2</v>
      </c>
      <c r="F669" s="54" t="s">
        <v>51</v>
      </c>
      <c r="G669" s="54">
        <v>5.2725999999999997</v>
      </c>
      <c r="H669" s="56">
        <v>194.92210164358301</v>
      </c>
      <c r="I669" s="1">
        <v>182.599056296264</v>
      </c>
      <c r="J669" s="79">
        <v>208.07679119384801</v>
      </c>
      <c r="K669" s="54">
        <v>5.3423999999999996</v>
      </c>
      <c r="L669" s="56">
        <v>209.013741791097</v>
      </c>
      <c r="M669" s="1">
        <v>195.81900720962199</v>
      </c>
      <c r="N669" s="79">
        <v>223.09756790233001</v>
      </c>
      <c r="O669" s="53">
        <v>0</v>
      </c>
      <c r="P669" s="53">
        <v>0</v>
      </c>
      <c r="Q669" s="53">
        <v>1</v>
      </c>
      <c r="R669" s="53">
        <v>1</v>
      </c>
      <c r="S669" s="53">
        <v>1</v>
      </c>
      <c r="T669" s="53">
        <v>7.2293701066699204E-2</v>
      </c>
    </row>
    <row r="670" spans="2:65" x14ac:dyDescent="0.3">
      <c r="B670" s="76">
        <v>19</v>
      </c>
      <c r="D670" s="53" t="s">
        <v>388</v>
      </c>
      <c r="E670" s="55">
        <v>8.6879999999999999E-2</v>
      </c>
      <c r="F670" s="54" t="s">
        <v>51</v>
      </c>
      <c r="G670" s="54">
        <v>5.2725999999999997</v>
      </c>
      <c r="H670" s="56">
        <v>194.92210164358301</v>
      </c>
      <c r="I670" s="1">
        <v>182.599056296264</v>
      </c>
      <c r="J670" s="79">
        <v>208.07679119384801</v>
      </c>
      <c r="K670" s="54">
        <v>5.3594999999999997</v>
      </c>
      <c r="L670" s="56">
        <v>212.61861056250899</v>
      </c>
      <c r="M670" s="1">
        <v>199.20021012613199</v>
      </c>
      <c r="N670" s="79">
        <v>226.94089292831299</v>
      </c>
      <c r="O670" s="53">
        <v>1</v>
      </c>
      <c r="P670" s="53">
        <v>0</v>
      </c>
      <c r="Q670" s="53">
        <v>1</v>
      </c>
      <c r="R670" s="53">
        <v>1</v>
      </c>
      <c r="S670" s="53">
        <v>1</v>
      </c>
      <c r="T670" s="53">
        <v>9.0787595504607493E-2</v>
      </c>
    </row>
    <row r="672" spans="2:65" x14ac:dyDescent="0.3">
      <c r="B672" s="76">
        <v>4</v>
      </c>
      <c r="D672" s="53" t="s">
        <v>494</v>
      </c>
      <c r="E672" s="55" t="s">
        <v>75</v>
      </c>
      <c r="F672" s="54" t="s">
        <v>41</v>
      </c>
      <c r="G672" s="54" t="s">
        <v>42</v>
      </c>
      <c r="H672" s="56" t="s">
        <v>43</v>
      </c>
      <c r="I672" s="94" t="s">
        <v>336</v>
      </c>
      <c r="J672" s="95"/>
      <c r="K672" s="54" t="s">
        <v>46</v>
      </c>
      <c r="L672" s="56" t="s">
        <v>47</v>
      </c>
      <c r="M672" s="94" t="s">
        <v>336</v>
      </c>
      <c r="N672" s="95"/>
      <c r="O672" s="53" t="s">
        <v>81</v>
      </c>
      <c r="P672" s="53" t="s">
        <v>82</v>
      </c>
      <c r="Q672" s="53" t="s">
        <v>83</v>
      </c>
      <c r="R672" s="53" t="s">
        <v>84</v>
      </c>
      <c r="S672" s="53" t="s">
        <v>85</v>
      </c>
      <c r="T672" s="53" t="s">
        <v>86</v>
      </c>
      <c r="U672" s="53" t="s">
        <v>87</v>
      </c>
      <c r="V672" s="53" t="s">
        <v>88</v>
      </c>
      <c r="W672" s="53" t="s">
        <v>89</v>
      </c>
      <c r="X672" s="53" t="s">
        <v>119</v>
      </c>
      <c r="Y672" s="53" t="s">
        <v>120</v>
      </c>
      <c r="Z672" s="53" t="s">
        <v>90</v>
      </c>
      <c r="AA672" s="53" t="s">
        <v>91</v>
      </c>
      <c r="AB672" s="53" t="s">
        <v>121</v>
      </c>
      <c r="AC672" s="53" t="s">
        <v>122</v>
      </c>
      <c r="AD672" s="53" t="s">
        <v>123</v>
      </c>
      <c r="AE672" s="53" t="s">
        <v>92</v>
      </c>
      <c r="AF672" s="53" t="s">
        <v>93</v>
      </c>
      <c r="AG672" s="53" t="s">
        <v>124</v>
      </c>
      <c r="AH672" s="53" t="s">
        <v>125</v>
      </c>
      <c r="AI672" s="53" t="s">
        <v>126</v>
      </c>
      <c r="AJ672" s="53" t="s">
        <v>127</v>
      </c>
      <c r="AK672" s="53" t="s">
        <v>128</v>
      </c>
      <c r="AL672" s="53" t="s">
        <v>129</v>
      </c>
      <c r="AM672" s="53" t="s">
        <v>130</v>
      </c>
      <c r="AN672" s="53" t="s">
        <v>147</v>
      </c>
      <c r="AO672" s="53" t="s">
        <v>94</v>
      </c>
      <c r="AP672" s="53" t="s">
        <v>131</v>
      </c>
      <c r="AQ672" s="53" t="s">
        <v>132</v>
      </c>
      <c r="AR672" s="53" t="s">
        <v>95</v>
      </c>
      <c r="AS672" s="53" t="s">
        <v>133</v>
      </c>
      <c r="AT672" s="53" t="s">
        <v>134</v>
      </c>
      <c r="AU672" s="53" t="s">
        <v>96</v>
      </c>
      <c r="AV672" s="53" t="s">
        <v>97</v>
      </c>
      <c r="AW672" s="53" t="s">
        <v>135</v>
      </c>
      <c r="AX672" s="53" t="s">
        <v>136</v>
      </c>
      <c r="AY672" s="53" t="s">
        <v>137</v>
      </c>
      <c r="AZ672" s="53" t="s">
        <v>98</v>
      </c>
      <c r="BA672" s="53" t="s">
        <v>99</v>
      </c>
      <c r="BB672" s="53" t="s">
        <v>138</v>
      </c>
      <c r="BC672" s="53" t="s">
        <v>139</v>
      </c>
      <c r="BD672" s="53" t="s">
        <v>140</v>
      </c>
      <c r="BE672" s="53" t="s">
        <v>141</v>
      </c>
      <c r="BF672" s="53" t="s">
        <v>142</v>
      </c>
      <c r="BG672" s="53" t="s">
        <v>143</v>
      </c>
      <c r="BH672" s="53" t="s">
        <v>144</v>
      </c>
      <c r="BI672" s="53" t="s">
        <v>251</v>
      </c>
      <c r="BJ672" s="53" t="s">
        <v>100</v>
      </c>
      <c r="BK672" s="53" t="s">
        <v>145</v>
      </c>
      <c r="BL672" s="53" t="s">
        <v>146</v>
      </c>
      <c r="BM672" s="53" t="s">
        <v>101</v>
      </c>
    </row>
    <row r="673" spans="2:65" x14ac:dyDescent="0.3">
      <c r="B673" s="76">
        <v>4</v>
      </c>
      <c r="C673" s="23" t="s">
        <v>514</v>
      </c>
      <c r="D673" s="53" t="s">
        <v>352</v>
      </c>
      <c r="E673" s="55">
        <v>-0.3054</v>
      </c>
      <c r="F673" s="54" t="s">
        <v>51</v>
      </c>
      <c r="G673" s="54">
        <v>5.8768000000000002</v>
      </c>
      <c r="H673" s="56">
        <v>356.66608216614901</v>
      </c>
      <c r="I673" s="1">
        <v>326.05027915134502</v>
      </c>
      <c r="J673" s="79">
        <v>390.15667920560702</v>
      </c>
      <c r="K673" s="54">
        <v>5.5713999999999997</v>
      </c>
      <c r="L673" s="56">
        <v>262.801764284694</v>
      </c>
      <c r="M673" s="1">
        <v>244.82557053916599</v>
      </c>
      <c r="N673" s="79">
        <v>282.09785096814301</v>
      </c>
      <c r="O673" s="53">
        <v>0</v>
      </c>
      <c r="P673" s="53">
        <v>0</v>
      </c>
      <c r="Q673" s="53">
        <v>1</v>
      </c>
      <c r="R673" s="53">
        <v>0</v>
      </c>
      <c r="S673" s="53">
        <v>1</v>
      </c>
      <c r="T673" s="53">
        <v>-0.26317141599612098</v>
      </c>
      <c r="AA673" s="53">
        <v>-0.26317141599612098</v>
      </c>
    </row>
    <row r="674" spans="2:65" x14ac:dyDescent="0.3">
      <c r="B674" s="76">
        <v>4</v>
      </c>
      <c r="D674" s="53" t="s">
        <v>353</v>
      </c>
      <c r="E674" s="55">
        <v>-0.26769999999999999</v>
      </c>
      <c r="F674" s="54" t="s">
        <v>51</v>
      </c>
      <c r="G674" s="54">
        <v>5.8383000000000003</v>
      </c>
      <c r="H674" s="56">
        <v>343.195412265605</v>
      </c>
      <c r="I674" s="1">
        <v>313.74821462764902</v>
      </c>
      <c r="J674" s="79">
        <v>375.406410327917</v>
      </c>
      <c r="K674" s="54">
        <v>5.5705999999999998</v>
      </c>
      <c r="L674" s="56">
        <v>262.59160694741001</v>
      </c>
      <c r="M674" s="1">
        <v>244.67294490699601</v>
      </c>
      <c r="N674" s="79">
        <v>281.82254505267701</v>
      </c>
      <c r="O674" s="53">
        <v>0</v>
      </c>
      <c r="P674" s="53">
        <v>0</v>
      </c>
      <c r="Q674" s="53">
        <v>1</v>
      </c>
      <c r="R674" s="53">
        <v>0</v>
      </c>
      <c r="S674" s="53">
        <v>1</v>
      </c>
      <c r="T674" s="53">
        <v>-0.23486271213851301</v>
      </c>
      <c r="AA674" s="53">
        <v>-0.23486271213851301</v>
      </c>
    </row>
    <row r="675" spans="2:65" x14ac:dyDescent="0.3">
      <c r="B675" s="76">
        <v>4</v>
      </c>
      <c r="D675" s="53" t="s">
        <v>354</v>
      </c>
      <c r="E675" s="55">
        <v>-0.30409999999999998</v>
      </c>
      <c r="F675" s="54" t="s">
        <v>51</v>
      </c>
      <c r="G675" s="54">
        <v>5.8418999999999999</v>
      </c>
      <c r="H675" s="56">
        <v>344.43314232712402</v>
      </c>
      <c r="I675" s="1">
        <v>314.81186297570298</v>
      </c>
      <c r="J675" s="79">
        <v>376.84154724020902</v>
      </c>
      <c r="K675" s="54">
        <v>5.5377999999999998</v>
      </c>
      <c r="L675" s="56">
        <v>254.11832372878399</v>
      </c>
      <c r="M675" s="1">
        <v>236.77785952238401</v>
      </c>
      <c r="N675" s="79">
        <v>272.72871958969</v>
      </c>
      <c r="O675" s="53">
        <v>0</v>
      </c>
      <c r="P675" s="53">
        <v>0</v>
      </c>
      <c r="Q675" s="53">
        <v>1</v>
      </c>
      <c r="R675" s="53">
        <v>0</v>
      </c>
      <c r="S675" s="53">
        <v>1</v>
      </c>
      <c r="T675" s="53">
        <v>-0.26221291594687202</v>
      </c>
      <c r="AA675" s="53">
        <v>-0.26221291594687202</v>
      </c>
    </row>
    <row r="676" spans="2:65" x14ac:dyDescent="0.3">
      <c r="B676" s="76">
        <v>4</v>
      </c>
      <c r="D676" s="53" t="s">
        <v>355</v>
      </c>
      <c r="E676" s="55">
        <v>-0.30759999999999998</v>
      </c>
      <c r="F676" s="54" t="s">
        <v>51</v>
      </c>
      <c r="G676" s="54">
        <v>5.9009</v>
      </c>
      <c r="H676" s="56">
        <v>365.36614947094398</v>
      </c>
      <c r="I676" s="1">
        <v>333.97081202121302</v>
      </c>
      <c r="J676" s="79">
        <v>399.71284427917402</v>
      </c>
      <c r="K676" s="54">
        <v>5.5933000000000002</v>
      </c>
      <c r="L676" s="56">
        <v>268.62060668407798</v>
      </c>
      <c r="M676" s="1">
        <v>250.29544497248401</v>
      </c>
      <c r="N676" s="79">
        <v>288.28742905511001</v>
      </c>
      <c r="O676" s="53">
        <v>0</v>
      </c>
      <c r="P676" s="53">
        <v>0</v>
      </c>
      <c r="Q676" s="53">
        <v>1</v>
      </c>
      <c r="R676" s="53">
        <v>0</v>
      </c>
      <c r="S676" s="53">
        <v>1</v>
      </c>
      <c r="T676" s="53">
        <v>-0.26479065706266203</v>
      </c>
      <c r="AA676" s="53">
        <v>-0.26479065706266203</v>
      </c>
    </row>
    <row r="677" spans="2:65" x14ac:dyDescent="0.3">
      <c r="B677" s="76">
        <v>4</v>
      </c>
      <c r="D677" s="53" t="s">
        <v>356</v>
      </c>
      <c r="E677" s="55">
        <v>-0.3271</v>
      </c>
      <c r="F677" s="54" t="s">
        <v>51</v>
      </c>
      <c r="G677" s="54">
        <v>5.9459</v>
      </c>
      <c r="H677" s="56">
        <v>382.18317141417998</v>
      </c>
      <c r="I677" s="1">
        <v>349.33592671926101</v>
      </c>
      <c r="J677" s="79">
        <v>418.118966130795</v>
      </c>
      <c r="K677" s="54">
        <v>5.6186999999999996</v>
      </c>
      <c r="L677" s="56">
        <v>275.530960062117</v>
      </c>
      <c r="M677" s="1">
        <v>256.73437754368302</v>
      </c>
      <c r="N677" s="79">
        <v>295.70371790133402</v>
      </c>
      <c r="O677" s="53">
        <v>1</v>
      </c>
      <c r="P677" s="53">
        <v>0</v>
      </c>
      <c r="Q677" s="53">
        <v>1</v>
      </c>
      <c r="R677" s="53">
        <v>0</v>
      </c>
      <c r="S677" s="53">
        <v>1</v>
      </c>
      <c r="T677" s="53">
        <v>-0.27906045930128498</v>
      </c>
      <c r="AA677" s="53">
        <v>-0.27906045930128498</v>
      </c>
    </row>
    <row r="678" spans="2:65" x14ac:dyDescent="0.3">
      <c r="B678" s="76">
        <v>4</v>
      </c>
      <c r="D678" s="53" t="s">
        <v>362</v>
      </c>
      <c r="E678" s="55">
        <v>-0.29389999999999999</v>
      </c>
      <c r="F678" s="54" t="s">
        <v>51</v>
      </c>
      <c r="G678" s="54">
        <v>5.8654000000000002</v>
      </c>
      <c r="H678" s="56">
        <v>352.62317717248499</v>
      </c>
      <c r="I678" s="1">
        <v>325.58006277822301</v>
      </c>
      <c r="J678" s="79">
        <v>381.91252872850799</v>
      </c>
      <c r="K678" s="54">
        <v>5.5713999999999997</v>
      </c>
      <c r="L678" s="56">
        <v>262.801764284694</v>
      </c>
      <c r="M678" s="1">
        <v>244.82557053916599</v>
      </c>
      <c r="N678" s="79">
        <v>282.09785096814301</v>
      </c>
      <c r="O678" s="53">
        <v>0</v>
      </c>
      <c r="P678" s="53">
        <v>0</v>
      </c>
      <c r="Q678" s="53">
        <v>1</v>
      </c>
      <c r="R678" s="53">
        <v>0</v>
      </c>
      <c r="S678" s="53">
        <v>1</v>
      </c>
      <c r="T678" s="53">
        <v>-0.254723508556712</v>
      </c>
      <c r="AO678" s="53">
        <v>-0.254723508556712</v>
      </c>
    </row>
    <row r="679" spans="2:65" x14ac:dyDescent="0.3">
      <c r="B679" s="76">
        <v>4</v>
      </c>
      <c r="D679" s="53" t="s">
        <v>363</v>
      </c>
      <c r="E679" s="55">
        <v>-0.26800000000000002</v>
      </c>
      <c r="F679" s="54" t="s">
        <v>51</v>
      </c>
      <c r="G679" s="54">
        <v>5.8385999999999996</v>
      </c>
      <c r="H679" s="56">
        <v>343.29838633462299</v>
      </c>
      <c r="I679" s="1">
        <v>317.07603399800701</v>
      </c>
      <c r="J679" s="79">
        <v>371.68934079923702</v>
      </c>
      <c r="K679" s="54">
        <v>5.5705999999999998</v>
      </c>
      <c r="L679" s="56">
        <v>262.59160694741001</v>
      </c>
      <c r="M679" s="1">
        <v>244.67294490699601</v>
      </c>
      <c r="N679" s="79">
        <v>281.82254505267701</v>
      </c>
      <c r="O679" s="53">
        <v>0</v>
      </c>
      <c r="P679" s="53">
        <v>0</v>
      </c>
      <c r="Q679" s="53">
        <v>1</v>
      </c>
      <c r="R679" s="53">
        <v>0</v>
      </c>
      <c r="S679" s="53">
        <v>1</v>
      </c>
      <c r="T679" s="53">
        <v>-0.235092218897136</v>
      </c>
      <c r="AO679" s="53">
        <v>-0.235092218897136</v>
      </c>
    </row>
    <row r="680" spans="2:65" x14ac:dyDescent="0.3">
      <c r="B680" s="76">
        <v>4</v>
      </c>
      <c r="D680" s="53" t="s">
        <v>364</v>
      </c>
      <c r="E680" s="55">
        <v>-0.26100000000000001</v>
      </c>
      <c r="F680" s="54" t="s">
        <v>51</v>
      </c>
      <c r="G680" s="54">
        <v>5.7988</v>
      </c>
      <c r="H680" s="56">
        <v>329.903438158342</v>
      </c>
      <c r="I680" s="1">
        <v>304.66840851616598</v>
      </c>
      <c r="J680" s="79">
        <v>357.22863108375202</v>
      </c>
      <c r="K680" s="54">
        <v>5.5377999999999998</v>
      </c>
      <c r="L680" s="56">
        <v>254.11832372878399</v>
      </c>
      <c r="M680" s="1">
        <v>236.77785952238401</v>
      </c>
      <c r="N680" s="79">
        <v>272.72871958969</v>
      </c>
      <c r="O680" s="53">
        <v>0</v>
      </c>
      <c r="P680" s="53">
        <v>0</v>
      </c>
      <c r="Q680" s="53">
        <v>1</v>
      </c>
      <c r="R680" s="53">
        <v>0</v>
      </c>
      <c r="S680" s="53">
        <v>1</v>
      </c>
      <c r="T680" s="53">
        <v>-0.229719080384921</v>
      </c>
      <c r="AO680" s="53">
        <v>-0.229719080384921</v>
      </c>
    </row>
    <row r="681" spans="2:65" x14ac:dyDescent="0.3">
      <c r="B681" s="76">
        <v>4</v>
      </c>
      <c r="D681" s="53" t="s">
        <v>365</v>
      </c>
      <c r="E681" s="55">
        <v>-0.34089999999999998</v>
      </c>
      <c r="F681" s="54" t="s">
        <v>51</v>
      </c>
      <c r="G681" s="54">
        <v>5.9341999999999997</v>
      </c>
      <c r="H681" s="56">
        <v>377.73768511525202</v>
      </c>
      <c r="I681" s="1">
        <v>348.850547560537</v>
      </c>
      <c r="J681" s="79">
        <v>409.01686912636598</v>
      </c>
      <c r="K681" s="54">
        <v>5.5933000000000002</v>
      </c>
      <c r="L681" s="56">
        <v>268.62060668407798</v>
      </c>
      <c r="M681" s="1">
        <v>250.29544497248401</v>
      </c>
      <c r="N681" s="79">
        <v>288.28742905511001</v>
      </c>
      <c r="O681" s="53">
        <v>0</v>
      </c>
      <c r="P681" s="53">
        <v>0</v>
      </c>
      <c r="Q681" s="53">
        <v>1</v>
      </c>
      <c r="R681" s="53">
        <v>0</v>
      </c>
      <c r="S681" s="53">
        <v>1</v>
      </c>
      <c r="T681" s="53">
        <v>-0.288869982347356</v>
      </c>
      <c r="AO681" s="53">
        <v>-0.288869982347356</v>
      </c>
    </row>
    <row r="682" spans="2:65" x14ac:dyDescent="0.3">
      <c r="B682" s="76">
        <v>4</v>
      </c>
      <c r="D682" s="53" t="s">
        <v>366</v>
      </c>
      <c r="E682" s="55">
        <v>-0.37659999999999999</v>
      </c>
      <c r="F682" s="54" t="s">
        <v>51</v>
      </c>
      <c r="G682" s="54">
        <v>5.9953000000000003</v>
      </c>
      <c r="H682" s="56">
        <v>401.53712706167403</v>
      </c>
      <c r="I682" s="1">
        <v>370.85175479864699</v>
      </c>
      <c r="J682" s="79">
        <v>434.76149788338802</v>
      </c>
      <c r="K682" s="54">
        <v>5.6186999999999996</v>
      </c>
      <c r="L682" s="56">
        <v>275.530960062117</v>
      </c>
      <c r="M682" s="1">
        <v>256.73437754368302</v>
      </c>
      <c r="N682" s="79">
        <v>295.70371790133402</v>
      </c>
      <c r="O682" s="53">
        <v>1</v>
      </c>
      <c r="P682" s="53">
        <v>0</v>
      </c>
      <c r="Q682" s="53">
        <v>1</v>
      </c>
      <c r="R682" s="53">
        <v>0</v>
      </c>
      <c r="S682" s="53">
        <v>1</v>
      </c>
      <c r="T682" s="53">
        <v>-0.31380950479381903</v>
      </c>
      <c r="AO682" s="53">
        <v>-0.31380950479381903</v>
      </c>
    </row>
    <row r="683" spans="2:65" x14ac:dyDescent="0.3">
      <c r="B683" s="76">
        <v>4</v>
      </c>
      <c r="D683" s="53" t="s">
        <v>368</v>
      </c>
      <c r="E683" s="55">
        <v>6.9019999999999998E-2</v>
      </c>
      <c r="F683" s="54">
        <v>4.0000000000000002E-4</v>
      </c>
      <c r="G683" s="54">
        <v>5.8768000000000002</v>
      </c>
      <c r="H683" s="56">
        <v>356.66608216614901</v>
      </c>
      <c r="I683" s="1">
        <v>326.05027915134502</v>
      </c>
      <c r="J683" s="79">
        <v>390.15667920560702</v>
      </c>
      <c r="K683" s="54">
        <v>5.9459</v>
      </c>
      <c r="L683" s="56">
        <v>382.18317141417998</v>
      </c>
      <c r="M683" s="1">
        <v>349.33592671926101</v>
      </c>
      <c r="N683" s="79">
        <v>418.118966130795</v>
      </c>
      <c r="O683" s="53">
        <v>1</v>
      </c>
      <c r="P683" s="53">
        <v>1</v>
      </c>
      <c r="Q683" s="53">
        <v>1</v>
      </c>
      <c r="R683" s="53">
        <v>1</v>
      </c>
      <c r="S683" s="53">
        <v>2</v>
      </c>
      <c r="T683" s="53">
        <v>7.1543358126620299E-2</v>
      </c>
      <c r="U683" s="53">
        <v>7.1543358126620299E-2</v>
      </c>
      <c r="BM683" s="53">
        <v>7.1543358126620299E-2</v>
      </c>
    </row>
    <row r="684" spans="2:65" x14ac:dyDescent="0.3">
      <c r="B684" s="76">
        <v>4</v>
      </c>
      <c r="D684" s="53" t="s">
        <v>423</v>
      </c>
      <c r="E684" s="55">
        <v>6.2600000000000003E-2</v>
      </c>
      <c r="F684" s="54">
        <v>1.9E-3</v>
      </c>
      <c r="G684" s="54">
        <v>5.8383000000000003</v>
      </c>
      <c r="H684" s="56">
        <v>343.195412265605</v>
      </c>
      <c r="I684" s="1">
        <v>313.74821462764902</v>
      </c>
      <c r="J684" s="79">
        <v>375.406410327917</v>
      </c>
      <c r="K684" s="54">
        <v>5.9009</v>
      </c>
      <c r="L684" s="56">
        <v>365.36614947094398</v>
      </c>
      <c r="M684" s="1">
        <v>333.97081202121302</v>
      </c>
      <c r="N684" s="79">
        <v>399.71284427917402</v>
      </c>
      <c r="O684" s="53">
        <v>0</v>
      </c>
      <c r="P684" s="53">
        <v>0</v>
      </c>
      <c r="Q684" s="53">
        <v>1</v>
      </c>
      <c r="R684" s="53">
        <v>1</v>
      </c>
      <c r="S684" s="53">
        <v>1</v>
      </c>
      <c r="T684" s="53">
        <v>6.4600913686400599E-2</v>
      </c>
    </row>
    <row r="685" spans="2:65" x14ac:dyDescent="0.3">
      <c r="B685" s="76">
        <v>4</v>
      </c>
      <c r="D685" s="53" t="s">
        <v>369</v>
      </c>
      <c r="E685" s="55">
        <v>0.1075</v>
      </c>
      <c r="F685" s="54" t="s">
        <v>51</v>
      </c>
      <c r="G685" s="54">
        <v>5.8383000000000003</v>
      </c>
      <c r="H685" s="56">
        <v>343.195412265605</v>
      </c>
      <c r="I685" s="1">
        <v>313.74821462764902</v>
      </c>
      <c r="J685" s="79">
        <v>375.406410327917</v>
      </c>
      <c r="K685" s="54">
        <v>5.9459</v>
      </c>
      <c r="L685" s="56">
        <v>382.18317141417998</v>
      </c>
      <c r="M685" s="1">
        <v>349.33592671926101</v>
      </c>
      <c r="N685" s="79">
        <v>418.118966130795</v>
      </c>
      <c r="O685" s="53">
        <v>1</v>
      </c>
      <c r="P685" s="53">
        <v>0</v>
      </c>
      <c r="Q685" s="53">
        <v>1</v>
      </c>
      <c r="R685" s="53">
        <v>1</v>
      </c>
      <c r="S685" s="53">
        <v>1</v>
      </c>
      <c r="T685" s="53">
        <v>0.11360221540025001</v>
      </c>
    </row>
    <row r="686" spans="2:65" x14ac:dyDescent="0.3">
      <c r="B686" s="76">
        <v>4</v>
      </c>
      <c r="D686" s="53" t="s">
        <v>424</v>
      </c>
      <c r="E686" s="55">
        <v>5.9020000000000003E-2</v>
      </c>
      <c r="F686" s="54">
        <v>6.7000000000000002E-3</v>
      </c>
      <c r="G686" s="54">
        <v>5.8418999999999999</v>
      </c>
      <c r="H686" s="56">
        <v>344.43314232712402</v>
      </c>
      <c r="I686" s="1">
        <v>314.81186297570298</v>
      </c>
      <c r="J686" s="79">
        <v>376.84154724020902</v>
      </c>
      <c r="K686" s="54">
        <v>5.9009</v>
      </c>
      <c r="L686" s="56">
        <v>365.36614947094398</v>
      </c>
      <c r="M686" s="1">
        <v>333.97081202121302</v>
      </c>
      <c r="N686" s="79">
        <v>399.71284427917402</v>
      </c>
      <c r="O686" s="53">
        <v>0</v>
      </c>
      <c r="P686" s="53">
        <v>0</v>
      </c>
      <c r="Q686" s="53">
        <v>1</v>
      </c>
      <c r="R686" s="53">
        <v>1</v>
      </c>
      <c r="S686" s="53">
        <v>1</v>
      </c>
      <c r="T686" s="53">
        <v>6.0775240740159303E-2</v>
      </c>
    </row>
    <row r="687" spans="2:65" x14ac:dyDescent="0.3">
      <c r="B687" s="76">
        <v>4</v>
      </c>
      <c r="D687" s="53" t="s">
        <v>370</v>
      </c>
      <c r="E687" s="55">
        <v>0.10390000000000001</v>
      </c>
      <c r="F687" s="54" t="s">
        <v>51</v>
      </c>
      <c r="G687" s="54">
        <v>5.8418999999999999</v>
      </c>
      <c r="H687" s="56">
        <v>344.43314232712402</v>
      </c>
      <c r="I687" s="1">
        <v>314.81186297570298</v>
      </c>
      <c r="J687" s="79">
        <v>376.84154724020902</v>
      </c>
      <c r="K687" s="54">
        <v>5.9459</v>
      </c>
      <c r="L687" s="56">
        <v>382.18317141417998</v>
      </c>
      <c r="M687" s="1">
        <v>349.33592671926101</v>
      </c>
      <c r="N687" s="79">
        <v>418.118966130795</v>
      </c>
      <c r="O687" s="53">
        <v>1</v>
      </c>
      <c r="P687" s="53">
        <v>0</v>
      </c>
      <c r="Q687" s="53">
        <v>1</v>
      </c>
      <c r="R687" s="53">
        <v>1</v>
      </c>
      <c r="S687" s="53">
        <v>1</v>
      </c>
      <c r="T687" s="53">
        <v>0.109600454915583</v>
      </c>
    </row>
    <row r="688" spans="2:65" x14ac:dyDescent="0.3">
      <c r="B688" s="76">
        <v>4</v>
      </c>
      <c r="D688" s="53" t="s">
        <v>373</v>
      </c>
      <c r="E688" s="55">
        <v>5.1889999999999999E-2</v>
      </c>
      <c r="F688" s="54">
        <v>5.5999999999999999E-3</v>
      </c>
      <c r="G688" s="54">
        <v>5.7628000000000004</v>
      </c>
      <c r="H688" s="56">
        <v>318.238149406155</v>
      </c>
      <c r="I688" s="1">
        <v>278.34284242490202</v>
      </c>
      <c r="J688" s="79">
        <v>363.85171199356</v>
      </c>
      <c r="K688" s="54">
        <v>5.8147000000000002</v>
      </c>
      <c r="L688" s="56">
        <v>335.19082616816098</v>
      </c>
      <c r="M688" s="1">
        <v>293.10707911968001</v>
      </c>
      <c r="N688" s="79">
        <v>383.31687615575697</v>
      </c>
      <c r="O688" s="53">
        <v>1</v>
      </c>
      <c r="P688" s="53">
        <v>1</v>
      </c>
      <c r="Q688" s="53">
        <v>1</v>
      </c>
      <c r="R688" s="53">
        <v>1</v>
      </c>
      <c r="S688" s="53">
        <v>2</v>
      </c>
      <c r="T688" s="53">
        <v>5.3270410205816403E-2</v>
      </c>
      <c r="U688" s="53">
        <v>5.3270410205816403E-2</v>
      </c>
      <c r="BM688" s="53">
        <v>5.3270410205816403E-2</v>
      </c>
    </row>
    <row r="689" spans="2:65" x14ac:dyDescent="0.3">
      <c r="B689" s="76">
        <v>4</v>
      </c>
      <c r="D689" s="53" t="s">
        <v>374</v>
      </c>
      <c r="E689" s="55">
        <v>-4.5710000000000001E-2</v>
      </c>
      <c r="F689" s="54">
        <v>2.5000000000000001E-2</v>
      </c>
      <c r="G689" s="54">
        <v>5.7971000000000004</v>
      </c>
      <c r="H689" s="56">
        <v>329.34307875392</v>
      </c>
      <c r="I689" s="1">
        <v>288.03304121605299</v>
      </c>
      <c r="J689" s="79">
        <v>376.577850461781</v>
      </c>
      <c r="K689" s="54">
        <v>5.7512999999999996</v>
      </c>
      <c r="L689" s="56">
        <v>314.59937375025697</v>
      </c>
      <c r="M689" s="1">
        <v>275.13866308895001</v>
      </c>
      <c r="N689" s="79">
        <v>359.719585945858</v>
      </c>
      <c r="O689" s="53">
        <v>0</v>
      </c>
      <c r="P689" s="53">
        <v>0</v>
      </c>
      <c r="Q689" s="53">
        <v>1</v>
      </c>
      <c r="R689" s="53">
        <v>1</v>
      </c>
      <c r="S689" s="53">
        <v>1</v>
      </c>
      <c r="T689" s="53">
        <v>-4.4767010314735303E-2</v>
      </c>
    </row>
    <row r="690" spans="2:65" x14ac:dyDescent="0.3">
      <c r="B690" s="76">
        <v>4</v>
      </c>
      <c r="D690" s="53" t="s">
        <v>375</v>
      </c>
      <c r="E690" s="55">
        <v>6.3320000000000001E-2</v>
      </c>
      <c r="F690" s="54" t="s">
        <v>51</v>
      </c>
      <c r="G690" s="54">
        <v>5.7512999999999996</v>
      </c>
      <c r="H690" s="56">
        <v>314.59937375025697</v>
      </c>
      <c r="I690" s="1">
        <v>275.13866308895001</v>
      </c>
      <c r="J690" s="79">
        <v>359.719585945858</v>
      </c>
      <c r="K690" s="54">
        <v>5.8147000000000002</v>
      </c>
      <c r="L690" s="56">
        <v>335.19082616816098</v>
      </c>
      <c r="M690" s="1">
        <v>293.10707911968001</v>
      </c>
      <c r="N690" s="79">
        <v>383.31687615575697</v>
      </c>
      <c r="O690" s="53">
        <v>1</v>
      </c>
      <c r="P690" s="53">
        <v>0</v>
      </c>
      <c r="Q690" s="53">
        <v>1</v>
      </c>
      <c r="R690" s="53">
        <v>1</v>
      </c>
      <c r="S690" s="53">
        <v>1</v>
      </c>
      <c r="T690" s="53">
        <v>6.5452935180507196E-2</v>
      </c>
    </row>
    <row r="691" spans="2:65" x14ac:dyDescent="0.3">
      <c r="B691" s="76">
        <v>4</v>
      </c>
      <c r="D691" s="53" t="s">
        <v>425</v>
      </c>
      <c r="E691" s="55">
        <v>0.24479999999999999</v>
      </c>
      <c r="F691" s="54" t="s">
        <v>51</v>
      </c>
      <c r="G691" s="54">
        <v>5.6</v>
      </c>
      <c r="H691" s="56">
        <v>270.42640742615299</v>
      </c>
      <c r="I691" s="1">
        <v>224.74715168224799</v>
      </c>
      <c r="J691" s="79">
        <v>325.389849375305</v>
      </c>
      <c r="K691" s="54">
        <v>5.8448000000000002</v>
      </c>
      <c r="L691" s="56">
        <v>345.43344818231498</v>
      </c>
      <c r="M691" s="1">
        <v>286.24154004392301</v>
      </c>
      <c r="N691" s="79">
        <v>416.86565515548102</v>
      </c>
      <c r="O691" s="53">
        <v>1</v>
      </c>
      <c r="P691" s="53">
        <v>1</v>
      </c>
      <c r="Q691" s="53">
        <v>1</v>
      </c>
      <c r="R691" s="53">
        <v>1</v>
      </c>
      <c r="S691" s="53">
        <v>2</v>
      </c>
      <c r="T691" s="53">
        <v>0.27736581449296899</v>
      </c>
      <c r="U691" s="53">
        <v>0.27736581449296899</v>
      </c>
      <c r="BM691" s="53">
        <v>0.27736581449296899</v>
      </c>
    </row>
    <row r="692" spans="2:65" x14ac:dyDescent="0.3">
      <c r="B692" s="76">
        <v>4</v>
      </c>
      <c r="D692" s="53" t="s">
        <v>426</v>
      </c>
      <c r="E692" s="55">
        <v>0.3044</v>
      </c>
      <c r="F692" s="54" t="s">
        <v>51</v>
      </c>
      <c r="G692" s="54">
        <v>5.5404</v>
      </c>
      <c r="H692" s="56">
        <v>254.77989103529501</v>
      </c>
      <c r="I692" s="1">
        <v>211.403536025173</v>
      </c>
      <c r="J692" s="79">
        <v>307.05632505705597</v>
      </c>
      <c r="K692" s="54">
        <v>5.8448000000000002</v>
      </c>
      <c r="L692" s="56">
        <v>345.43344818231498</v>
      </c>
      <c r="M692" s="1">
        <v>286.24154004392301</v>
      </c>
      <c r="N692" s="79">
        <v>416.86565515548102</v>
      </c>
      <c r="O692" s="53">
        <v>1</v>
      </c>
      <c r="P692" s="53">
        <v>0</v>
      </c>
      <c r="Q692" s="53">
        <v>1</v>
      </c>
      <c r="R692" s="53">
        <v>1</v>
      </c>
      <c r="S692" s="53">
        <v>1</v>
      </c>
      <c r="T692" s="53">
        <v>0.35581127214809</v>
      </c>
    </row>
    <row r="693" spans="2:65" x14ac:dyDescent="0.3">
      <c r="B693" s="76">
        <v>4</v>
      </c>
      <c r="D693" s="53" t="s">
        <v>462</v>
      </c>
      <c r="E693" s="55">
        <v>0.16869999999999999</v>
      </c>
      <c r="F693" s="54">
        <v>5.0000000000000001E-4</v>
      </c>
      <c r="G693" s="54">
        <v>5.4977999999999998</v>
      </c>
      <c r="H693" s="56">
        <v>244.154201733707</v>
      </c>
      <c r="I693" s="1">
        <v>202.58687360361199</v>
      </c>
      <c r="J693" s="79">
        <v>294.25042779850202</v>
      </c>
      <c r="K693" s="54">
        <v>5.6665000000000001</v>
      </c>
      <c r="L693" s="56">
        <v>289.021187912161</v>
      </c>
      <c r="M693" s="1">
        <v>239.81524155045099</v>
      </c>
      <c r="N693" s="79">
        <v>348.32334476365298</v>
      </c>
      <c r="O693" s="53">
        <v>0</v>
      </c>
      <c r="P693" s="53">
        <v>0</v>
      </c>
      <c r="Q693" s="53">
        <v>1</v>
      </c>
      <c r="R693" s="53">
        <v>1</v>
      </c>
      <c r="S693" s="53">
        <v>1</v>
      </c>
      <c r="T693" s="53">
        <v>0.18376495616237101</v>
      </c>
    </row>
    <row r="694" spans="2:65" x14ac:dyDescent="0.3">
      <c r="B694" s="76">
        <v>4</v>
      </c>
      <c r="D694" s="53" t="s">
        <v>427</v>
      </c>
      <c r="E694" s="55">
        <v>0.34699999999999998</v>
      </c>
      <c r="F694" s="54" t="s">
        <v>51</v>
      </c>
      <c r="G694" s="54">
        <v>5.4977999999999998</v>
      </c>
      <c r="H694" s="56">
        <v>244.154201733707</v>
      </c>
      <c r="I694" s="1">
        <v>202.58687360361199</v>
      </c>
      <c r="J694" s="79">
        <v>294.25042779850202</v>
      </c>
      <c r="K694" s="54">
        <v>5.8448000000000002</v>
      </c>
      <c r="L694" s="56">
        <v>345.43344818231498</v>
      </c>
      <c r="M694" s="1">
        <v>286.24154004392301</v>
      </c>
      <c r="N694" s="79">
        <v>416.86565515548102</v>
      </c>
      <c r="O694" s="53">
        <v>1</v>
      </c>
      <c r="P694" s="53">
        <v>0</v>
      </c>
      <c r="Q694" s="53">
        <v>1</v>
      </c>
      <c r="R694" s="53">
        <v>1</v>
      </c>
      <c r="S694" s="53">
        <v>1</v>
      </c>
      <c r="T694" s="53">
        <v>0.41481672537042902</v>
      </c>
    </row>
    <row r="695" spans="2:65" x14ac:dyDescent="0.3">
      <c r="B695" s="76">
        <v>4</v>
      </c>
      <c r="D695" s="53" t="s">
        <v>428</v>
      </c>
      <c r="E695" s="55">
        <v>0.17829999999999999</v>
      </c>
      <c r="F695" s="54">
        <v>4.0000000000000002E-4</v>
      </c>
      <c r="G695" s="54">
        <v>5.6665000000000001</v>
      </c>
      <c r="H695" s="56">
        <v>289.021187912161</v>
      </c>
      <c r="I695" s="1">
        <v>239.81524155045099</v>
      </c>
      <c r="J695" s="79">
        <v>348.32334476365298</v>
      </c>
      <c r="K695" s="54">
        <v>5.8448000000000002</v>
      </c>
      <c r="L695" s="56">
        <v>345.43344818231498</v>
      </c>
      <c r="M695" s="1">
        <v>286.24154004392301</v>
      </c>
      <c r="N695" s="79">
        <v>416.86565515548102</v>
      </c>
      <c r="O695" s="53">
        <v>1</v>
      </c>
      <c r="P695" s="53">
        <v>0</v>
      </c>
      <c r="Q695" s="53">
        <v>1</v>
      </c>
      <c r="R695" s="53">
        <v>1</v>
      </c>
      <c r="S695" s="53">
        <v>1</v>
      </c>
      <c r="T695" s="53">
        <v>0.195183822603688</v>
      </c>
    </row>
    <row r="696" spans="2:65" x14ac:dyDescent="0.3">
      <c r="B696" s="76">
        <v>4</v>
      </c>
      <c r="D696" s="53" t="s">
        <v>429</v>
      </c>
      <c r="E696" s="55">
        <v>-0.1072</v>
      </c>
      <c r="F696" s="54">
        <v>1.7399999999999999E-2</v>
      </c>
      <c r="G696" s="54">
        <v>5.7072000000000003</v>
      </c>
      <c r="H696" s="56">
        <v>301.02701152251302</v>
      </c>
      <c r="I696" s="1">
        <v>255.90697511894601</v>
      </c>
      <c r="J696" s="79">
        <v>354.10235154417501</v>
      </c>
      <c r="K696" s="54">
        <v>5.6001000000000003</v>
      </c>
      <c r="L696" s="56">
        <v>270.453451419072</v>
      </c>
      <c r="M696" s="1">
        <v>229.915994292617</v>
      </c>
      <c r="N696" s="79">
        <v>318.138238314104</v>
      </c>
      <c r="O696" s="53">
        <v>0</v>
      </c>
      <c r="P696" s="53">
        <v>1</v>
      </c>
      <c r="Q696" s="53">
        <v>1</v>
      </c>
      <c r="R696" s="53">
        <v>1</v>
      </c>
      <c r="S696" s="53">
        <v>2</v>
      </c>
      <c r="T696" s="53">
        <v>-0.101564175084515</v>
      </c>
      <c r="V696" s="53">
        <v>-0.101564175084515</v>
      </c>
    </row>
    <row r="697" spans="2:65" x14ac:dyDescent="0.3">
      <c r="B697" s="76">
        <v>4</v>
      </c>
      <c r="D697" s="53" t="s">
        <v>432</v>
      </c>
      <c r="E697" s="55">
        <v>0.1361</v>
      </c>
      <c r="F697" s="54">
        <v>1E-4</v>
      </c>
      <c r="G697" s="54">
        <v>5.6421999999999999</v>
      </c>
      <c r="H697" s="56">
        <v>282.08261809548202</v>
      </c>
      <c r="I697" s="1">
        <v>239.80210003529501</v>
      </c>
      <c r="J697" s="79">
        <v>331.81779233747301</v>
      </c>
      <c r="K697" s="54">
        <v>5.7782999999999998</v>
      </c>
      <c r="L697" s="56">
        <v>323.209267360571</v>
      </c>
      <c r="M697" s="1">
        <v>274.76439912259701</v>
      </c>
      <c r="N697" s="79">
        <v>380.19565431818</v>
      </c>
      <c r="O697" s="53">
        <v>0</v>
      </c>
      <c r="P697" s="53">
        <v>0</v>
      </c>
      <c r="Q697" s="53">
        <v>1</v>
      </c>
      <c r="R697" s="53">
        <v>1</v>
      </c>
      <c r="S697" s="53">
        <v>1</v>
      </c>
      <c r="T697" s="53">
        <v>0.14579646751282199</v>
      </c>
    </row>
    <row r="698" spans="2:65" x14ac:dyDescent="0.3">
      <c r="B698" s="76">
        <v>4</v>
      </c>
      <c r="D698" s="53" t="s">
        <v>433</v>
      </c>
      <c r="E698" s="55">
        <v>0.10150000000000001</v>
      </c>
      <c r="F698" s="54">
        <v>3.9699999999999999E-2</v>
      </c>
      <c r="G698" s="54">
        <v>5.6421999999999999</v>
      </c>
      <c r="H698" s="56">
        <v>282.08261809548202</v>
      </c>
      <c r="I698" s="1">
        <v>239.80210003529501</v>
      </c>
      <c r="J698" s="79">
        <v>331.81779233747301</v>
      </c>
      <c r="K698" s="54">
        <v>5.7436999999999996</v>
      </c>
      <c r="L698" s="56">
        <v>312.217481166406</v>
      </c>
      <c r="M698" s="1">
        <v>265.42013881228002</v>
      </c>
      <c r="N698" s="79">
        <v>367.26586001387801</v>
      </c>
      <c r="O698" s="53">
        <v>1</v>
      </c>
      <c r="P698" s="53">
        <v>0</v>
      </c>
      <c r="Q698" s="53">
        <v>1</v>
      </c>
      <c r="R698" s="53">
        <v>1</v>
      </c>
      <c r="S698" s="53">
        <v>1</v>
      </c>
      <c r="T698" s="53">
        <v>0.10682991839193499</v>
      </c>
    </row>
    <row r="699" spans="2:65" x14ac:dyDescent="0.3">
      <c r="B699" s="76">
        <v>4</v>
      </c>
      <c r="D699" s="53" t="s">
        <v>434</v>
      </c>
      <c r="E699" s="55">
        <v>0.17829999999999999</v>
      </c>
      <c r="F699" s="54" t="s">
        <v>51</v>
      </c>
      <c r="G699" s="54">
        <v>5.6001000000000003</v>
      </c>
      <c r="H699" s="56">
        <v>270.453451419072</v>
      </c>
      <c r="I699" s="1">
        <v>229.915994292617</v>
      </c>
      <c r="J699" s="79">
        <v>318.138238314104</v>
      </c>
      <c r="K699" s="54">
        <v>5.7782999999999998</v>
      </c>
      <c r="L699" s="56">
        <v>323.209267360571</v>
      </c>
      <c r="M699" s="1">
        <v>274.76439912259701</v>
      </c>
      <c r="N699" s="79">
        <v>380.19565431818</v>
      </c>
      <c r="O699" s="53">
        <v>0</v>
      </c>
      <c r="P699" s="53">
        <v>0</v>
      </c>
      <c r="Q699" s="53">
        <v>1</v>
      </c>
      <c r="R699" s="53">
        <v>1</v>
      </c>
      <c r="S699" s="53">
        <v>1</v>
      </c>
      <c r="T699" s="53">
        <v>0.19506431019714701</v>
      </c>
    </row>
    <row r="700" spans="2:65" x14ac:dyDescent="0.3">
      <c r="B700" s="76">
        <v>4</v>
      </c>
      <c r="D700" s="53" t="s">
        <v>435</v>
      </c>
      <c r="E700" s="55">
        <v>0.14369999999999999</v>
      </c>
      <c r="F700" s="54" t="s">
        <v>51</v>
      </c>
      <c r="G700" s="54">
        <v>5.6001000000000003</v>
      </c>
      <c r="H700" s="56">
        <v>270.453451419072</v>
      </c>
      <c r="I700" s="1">
        <v>229.915994292617</v>
      </c>
      <c r="J700" s="79">
        <v>318.138238314104</v>
      </c>
      <c r="K700" s="54">
        <v>5.7436999999999996</v>
      </c>
      <c r="L700" s="56">
        <v>312.217481166406</v>
      </c>
      <c r="M700" s="1">
        <v>265.42013881228002</v>
      </c>
      <c r="N700" s="79">
        <v>367.26586001387801</v>
      </c>
      <c r="O700" s="53">
        <v>1</v>
      </c>
      <c r="P700" s="53">
        <v>0</v>
      </c>
      <c r="Q700" s="53">
        <v>1</v>
      </c>
      <c r="R700" s="53">
        <v>1</v>
      </c>
      <c r="S700" s="53">
        <v>1</v>
      </c>
      <c r="T700" s="53">
        <v>0.15442224725991399</v>
      </c>
    </row>
    <row r="701" spans="2:65" x14ac:dyDescent="0.3">
      <c r="B701" s="76">
        <v>4</v>
      </c>
      <c r="D701" s="53" t="s">
        <v>436</v>
      </c>
      <c r="E701" s="55">
        <v>-6.6540000000000002E-2</v>
      </c>
      <c r="F701" s="54" t="s">
        <v>51</v>
      </c>
      <c r="G701" s="54">
        <v>5.8654000000000002</v>
      </c>
      <c r="H701" s="56">
        <v>352.62317717248499</v>
      </c>
      <c r="I701" s="1">
        <v>325.58006277822301</v>
      </c>
      <c r="J701" s="79">
        <v>381.91252872850799</v>
      </c>
      <c r="K701" s="54">
        <v>5.7988</v>
      </c>
      <c r="L701" s="56">
        <v>329.903438158342</v>
      </c>
      <c r="M701" s="1">
        <v>304.66840851616598</v>
      </c>
      <c r="N701" s="79">
        <v>357.22863108375202</v>
      </c>
      <c r="O701" s="53">
        <v>0</v>
      </c>
      <c r="P701" s="53">
        <v>1</v>
      </c>
      <c r="Q701" s="53">
        <v>1</v>
      </c>
      <c r="R701" s="53">
        <v>1</v>
      </c>
      <c r="S701" s="53">
        <v>2</v>
      </c>
      <c r="T701" s="53">
        <v>-6.4430645757096394E-2</v>
      </c>
      <c r="V701" s="53">
        <v>-6.4430645757096394E-2</v>
      </c>
    </row>
    <row r="702" spans="2:65" x14ac:dyDescent="0.3">
      <c r="B702" s="76">
        <v>4</v>
      </c>
      <c r="D702" s="53" t="s">
        <v>437</v>
      </c>
      <c r="E702" s="55">
        <v>6.8849999999999995E-2</v>
      </c>
      <c r="F702" s="54" t="s">
        <v>51</v>
      </c>
      <c r="G702" s="54">
        <v>5.8654000000000002</v>
      </c>
      <c r="H702" s="56">
        <v>352.62317717248499</v>
      </c>
      <c r="I702" s="1">
        <v>325.58006277822301</v>
      </c>
      <c r="J702" s="79">
        <v>381.91252872850799</v>
      </c>
      <c r="K702" s="54">
        <v>5.9341999999999997</v>
      </c>
      <c r="L702" s="56">
        <v>377.73768511525202</v>
      </c>
      <c r="M702" s="1">
        <v>348.850547560537</v>
      </c>
      <c r="N702" s="79">
        <v>409.01686912636598</v>
      </c>
      <c r="O702" s="53">
        <v>0</v>
      </c>
      <c r="P702" s="53">
        <v>1</v>
      </c>
      <c r="Q702" s="53">
        <v>1</v>
      </c>
      <c r="R702" s="53">
        <v>1</v>
      </c>
      <c r="S702" s="53">
        <v>2</v>
      </c>
      <c r="T702" s="53">
        <v>7.1221943333811794E-2</v>
      </c>
      <c r="U702" s="53">
        <v>7.1221943333811794E-2</v>
      </c>
    </row>
    <row r="703" spans="2:65" x14ac:dyDescent="0.3">
      <c r="B703" s="76">
        <v>4</v>
      </c>
      <c r="D703" s="53" t="s">
        <v>377</v>
      </c>
      <c r="E703" s="55">
        <v>0.13</v>
      </c>
      <c r="F703" s="54" t="s">
        <v>51</v>
      </c>
      <c r="G703" s="54">
        <v>5.8654000000000002</v>
      </c>
      <c r="H703" s="56">
        <v>352.62317717248499</v>
      </c>
      <c r="I703" s="1">
        <v>325.58006277822301</v>
      </c>
      <c r="J703" s="79">
        <v>381.91252872850799</v>
      </c>
      <c r="K703" s="54">
        <v>5.9953000000000003</v>
      </c>
      <c r="L703" s="56">
        <v>401.53712706167403</v>
      </c>
      <c r="M703" s="1">
        <v>370.85175479864699</v>
      </c>
      <c r="N703" s="79">
        <v>434.76149788338802</v>
      </c>
      <c r="O703" s="53">
        <v>1</v>
      </c>
      <c r="P703" s="53">
        <v>1</v>
      </c>
      <c r="Q703" s="53">
        <v>1</v>
      </c>
      <c r="R703" s="53">
        <v>1</v>
      </c>
      <c r="S703" s="53">
        <v>2</v>
      </c>
      <c r="T703" s="53">
        <v>0.138714506180242</v>
      </c>
      <c r="U703" s="53">
        <v>0.138714506180242</v>
      </c>
      <c r="BM703" s="53">
        <v>0.138714506180242</v>
      </c>
    </row>
    <row r="704" spans="2:65" x14ac:dyDescent="0.3">
      <c r="B704" s="76">
        <v>4</v>
      </c>
      <c r="D704" s="53" t="s">
        <v>438</v>
      </c>
      <c r="E704" s="55">
        <v>9.5630000000000007E-2</v>
      </c>
      <c r="F704" s="54" t="s">
        <v>51</v>
      </c>
      <c r="G704" s="54">
        <v>5.8385999999999996</v>
      </c>
      <c r="H704" s="56">
        <v>343.29838633462299</v>
      </c>
      <c r="I704" s="1">
        <v>317.07603399800701</v>
      </c>
      <c r="J704" s="79">
        <v>371.68934079923702</v>
      </c>
      <c r="K704" s="54">
        <v>5.9341999999999997</v>
      </c>
      <c r="L704" s="56">
        <v>377.73768511525202</v>
      </c>
      <c r="M704" s="1">
        <v>348.850547560537</v>
      </c>
      <c r="N704" s="79">
        <v>409.01686912636598</v>
      </c>
      <c r="O704" s="53">
        <v>0</v>
      </c>
      <c r="P704" s="53">
        <v>0</v>
      </c>
      <c r="Q704" s="53">
        <v>1</v>
      </c>
      <c r="R704" s="53">
        <v>1</v>
      </c>
      <c r="S704" s="53">
        <v>1</v>
      </c>
      <c r="T704" s="53">
        <v>0.100318848417366</v>
      </c>
    </row>
    <row r="705" spans="2:65" x14ac:dyDescent="0.3">
      <c r="B705" s="76">
        <v>4</v>
      </c>
      <c r="D705" s="53" t="s">
        <v>379</v>
      </c>
      <c r="E705" s="55">
        <v>0.15670000000000001</v>
      </c>
      <c r="F705" s="54" t="s">
        <v>51</v>
      </c>
      <c r="G705" s="54">
        <v>5.8385999999999996</v>
      </c>
      <c r="H705" s="56">
        <v>343.29838633462299</v>
      </c>
      <c r="I705" s="1">
        <v>317.07603399800701</v>
      </c>
      <c r="J705" s="79">
        <v>371.68934079923702</v>
      </c>
      <c r="K705" s="54">
        <v>5.9953000000000003</v>
      </c>
      <c r="L705" s="56">
        <v>401.53712706167403</v>
      </c>
      <c r="M705" s="1">
        <v>370.85175479864699</v>
      </c>
      <c r="N705" s="79">
        <v>434.76149788338802</v>
      </c>
      <c r="O705" s="53">
        <v>1</v>
      </c>
      <c r="P705" s="53">
        <v>0</v>
      </c>
      <c r="Q705" s="53">
        <v>1</v>
      </c>
      <c r="R705" s="53">
        <v>1</v>
      </c>
      <c r="S705" s="53">
        <v>1</v>
      </c>
      <c r="T705" s="53">
        <v>0.16964466786128199</v>
      </c>
    </row>
    <row r="706" spans="2:65" x14ac:dyDescent="0.3">
      <c r="B706" s="76">
        <v>4</v>
      </c>
      <c r="D706" s="53" t="s">
        <v>380</v>
      </c>
      <c r="E706" s="55">
        <v>0.13539999999999999</v>
      </c>
      <c r="F706" s="54" t="s">
        <v>51</v>
      </c>
      <c r="G706" s="54">
        <v>5.7988</v>
      </c>
      <c r="H706" s="56">
        <v>329.903438158342</v>
      </c>
      <c r="I706" s="1">
        <v>304.66840851616598</v>
      </c>
      <c r="J706" s="79">
        <v>357.22863108375202</v>
      </c>
      <c r="K706" s="54">
        <v>5.9341999999999997</v>
      </c>
      <c r="L706" s="56">
        <v>377.73768511525202</v>
      </c>
      <c r="M706" s="1">
        <v>348.850547560537</v>
      </c>
      <c r="N706" s="79">
        <v>409.01686912636598</v>
      </c>
      <c r="O706" s="53">
        <v>0</v>
      </c>
      <c r="P706" s="53">
        <v>0</v>
      </c>
      <c r="Q706" s="53">
        <v>1</v>
      </c>
      <c r="R706" s="53">
        <v>1</v>
      </c>
      <c r="S706" s="53">
        <v>1</v>
      </c>
      <c r="T706" s="53">
        <v>0.14499469064020701</v>
      </c>
    </row>
    <row r="707" spans="2:65" x14ac:dyDescent="0.3">
      <c r="B707" s="76">
        <v>4</v>
      </c>
      <c r="D707" s="53" t="s">
        <v>381</v>
      </c>
      <c r="E707" s="55">
        <v>0.19650000000000001</v>
      </c>
      <c r="F707" s="54" t="s">
        <v>51</v>
      </c>
      <c r="G707" s="54">
        <v>5.7988</v>
      </c>
      <c r="H707" s="56">
        <v>329.903438158342</v>
      </c>
      <c r="I707" s="1">
        <v>304.66840851616598</v>
      </c>
      <c r="J707" s="79">
        <v>357.22863108375202</v>
      </c>
      <c r="K707" s="54">
        <v>5.9953000000000003</v>
      </c>
      <c r="L707" s="56">
        <v>401.53712706167403</v>
      </c>
      <c r="M707" s="1">
        <v>370.85175479864699</v>
      </c>
      <c r="N707" s="79">
        <v>434.76149788338802</v>
      </c>
      <c r="O707" s="53">
        <v>1</v>
      </c>
      <c r="P707" s="53">
        <v>0</v>
      </c>
      <c r="Q707" s="53">
        <v>1</v>
      </c>
      <c r="R707" s="53">
        <v>1</v>
      </c>
      <c r="S707" s="53">
        <v>1</v>
      </c>
      <c r="T707" s="53">
        <v>0.21713532087819401</v>
      </c>
    </row>
    <row r="708" spans="2:65" x14ac:dyDescent="0.3">
      <c r="B708" s="76">
        <v>4</v>
      </c>
      <c r="D708" s="53" t="s">
        <v>382</v>
      </c>
      <c r="E708" s="55">
        <v>6.1109999999999998E-2</v>
      </c>
      <c r="F708" s="54">
        <v>4.0000000000000002E-4</v>
      </c>
      <c r="G708" s="54">
        <v>5.9341999999999997</v>
      </c>
      <c r="H708" s="56">
        <v>377.73768511525202</v>
      </c>
      <c r="I708" s="1">
        <v>348.850547560537</v>
      </c>
      <c r="J708" s="79">
        <v>409.01686912636598</v>
      </c>
      <c r="K708" s="54">
        <v>5.9953000000000003</v>
      </c>
      <c r="L708" s="56">
        <v>401.53712706167403</v>
      </c>
      <c r="M708" s="1">
        <v>370.85175479864699</v>
      </c>
      <c r="N708" s="79">
        <v>434.76149788338802</v>
      </c>
      <c r="O708" s="53">
        <v>1</v>
      </c>
      <c r="P708" s="53">
        <v>0</v>
      </c>
      <c r="Q708" s="53">
        <v>1</v>
      </c>
      <c r="R708" s="53">
        <v>1</v>
      </c>
      <c r="S708" s="53">
        <v>1</v>
      </c>
      <c r="T708" s="53">
        <v>6.3005209393286202E-2</v>
      </c>
    </row>
    <row r="709" spans="2:65" x14ac:dyDescent="0.3">
      <c r="B709" s="76">
        <v>4</v>
      </c>
      <c r="D709" s="53" t="s">
        <v>383</v>
      </c>
      <c r="E709" s="55">
        <v>-3.3610000000000001E-2</v>
      </c>
      <c r="F709" s="54" t="s">
        <v>51</v>
      </c>
      <c r="G709" s="54">
        <v>5.5713999999999997</v>
      </c>
      <c r="H709" s="56">
        <v>262.801764284694</v>
      </c>
      <c r="I709" s="1">
        <v>244.82557053916599</v>
      </c>
      <c r="J709" s="79">
        <v>282.09785096814301</v>
      </c>
      <c r="K709" s="54">
        <v>5.5377999999999998</v>
      </c>
      <c r="L709" s="56">
        <v>254.11832372878399</v>
      </c>
      <c r="M709" s="1">
        <v>236.77785952238401</v>
      </c>
      <c r="N709" s="79">
        <v>272.72871958969</v>
      </c>
      <c r="O709" s="53">
        <v>0</v>
      </c>
      <c r="P709" s="53">
        <v>1</v>
      </c>
      <c r="Q709" s="53">
        <v>1</v>
      </c>
      <c r="R709" s="53">
        <v>1</v>
      </c>
      <c r="S709" s="53">
        <v>2</v>
      </c>
      <c r="T709" s="53">
        <v>-3.3041789424606699E-2</v>
      </c>
      <c r="V709" s="53">
        <v>-3.3041789424606699E-2</v>
      </c>
    </row>
    <row r="710" spans="2:65" x14ac:dyDescent="0.3">
      <c r="B710" s="76">
        <v>4</v>
      </c>
      <c r="D710" s="53" t="s">
        <v>384</v>
      </c>
      <c r="E710" s="55">
        <v>4.7289999999999999E-2</v>
      </c>
      <c r="F710" s="54" t="s">
        <v>51</v>
      </c>
      <c r="G710" s="54">
        <v>5.5713999999999997</v>
      </c>
      <c r="H710" s="56">
        <v>262.801764284694</v>
      </c>
      <c r="I710" s="1">
        <v>244.82557053916599</v>
      </c>
      <c r="J710" s="79">
        <v>282.09785096814301</v>
      </c>
      <c r="K710" s="54">
        <v>5.6186999999999996</v>
      </c>
      <c r="L710" s="56">
        <v>275.530960062117</v>
      </c>
      <c r="M710" s="1">
        <v>256.73437754368302</v>
      </c>
      <c r="N710" s="79">
        <v>295.70371790133402</v>
      </c>
      <c r="O710" s="53">
        <v>1</v>
      </c>
      <c r="P710" s="53">
        <v>1</v>
      </c>
      <c r="Q710" s="53">
        <v>1</v>
      </c>
      <c r="R710" s="53">
        <v>1</v>
      </c>
      <c r="S710" s="53">
        <v>2</v>
      </c>
      <c r="T710" s="53">
        <v>4.84364928525867E-2</v>
      </c>
      <c r="U710" s="53">
        <v>4.84364928525867E-2</v>
      </c>
      <c r="BM710" s="53">
        <v>4.84364928525867E-2</v>
      </c>
    </row>
    <row r="711" spans="2:65" x14ac:dyDescent="0.3">
      <c r="B711" s="76">
        <v>4</v>
      </c>
      <c r="D711" s="53" t="s">
        <v>385</v>
      </c>
      <c r="E711" s="55">
        <v>-3.2759999999999997E-2</v>
      </c>
      <c r="F711" s="54" t="s">
        <v>51</v>
      </c>
      <c r="G711" s="54">
        <v>5.5705999999999998</v>
      </c>
      <c r="H711" s="56">
        <v>262.59160694741001</v>
      </c>
      <c r="I711" s="1">
        <v>244.67294490699601</v>
      </c>
      <c r="J711" s="79">
        <v>281.82254505267701</v>
      </c>
      <c r="K711" s="54">
        <v>5.5377999999999998</v>
      </c>
      <c r="L711" s="56">
        <v>254.11832372878399</v>
      </c>
      <c r="M711" s="1">
        <v>236.77785952238401</v>
      </c>
      <c r="N711" s="79">
        <v>272.72871958969</v>
      </c>
      <c r="O711" s="53">
        <v>0</v>
      </c>
      <c r="P711" s="53">
        <v>0</v>
      </c>
      <c r="Q711" s="53">
        <v>1</v>
      </c>
      <c r="R711" s="53">
        <v>1</v>
      </c>
      <c r="S711" s="53">
        <v>1</v>
      </c>
      <c r="T711" s="53">
        <v>-3.2267913346988801E-2</v>
      </c>
    </row>
    <row r="712" spans="2:65" x14ac:dyDescent="0.3">
      <c r="B712" s="76">
        <v>4</v>
      </c>
      <c r="D712" s="53" t="s">
        <v>480</v>
      </c>
      <c r="E712" s="55">
        <v>2.2759999999999999E-2</v>
      </c>
      <c r="F712" s="54">
        <v>3.4500000000000003E-2</v>
      </c>
      <c r="G712" s="54">
        <v>5.5705999999999998</v>
      </c>
      <c r="H712" s="56">
        <v>262.59160694741001</v>
      </c>
      <c r="I712" s="1">
        <v>244.67294490699601</v>
      </c>
      <c r="J712" s="79">
        <v>281.82254505267701</v>
      </c>
      <c r="K712" s="54">
        <v>5.5933000000000002</v>
      </c>
      <c r="L712" s="56">
        <v>268.62060668407798</v>
      </c>
      <c r="M712" s="1">
        <v>250.29544497248401</v>
      </c>
      <c r="N712" s="79">
        <v>288.28742905511001</v>
      </c>
      <c r="O712" s="53">
        <v>0</v>
      </c>
      <c r="P712" s="53">
        <v>0</v>
      </c>
      <c r="Q712" s="53">
        <v>1</v>
      </c>
      <c r="R712" s="53">
        <v>1</v>
      </c>
      <c r="S712" s="53">
        <v>1</v>
      </c>
      <c r="T712" s="53">
        <v>2.2959605627743501E-2</v>
      </c>
    </row>
    <row r="713" spans="2:65" x14ac:dyDescent="0.3">
      <c r="B713" s="76">
        <v>4</v>
      </c>
      <c r="D713" s="53" t="s">
        <v>386</v>
      </c>
      <c r="E713" s="55">
        <v>4.8140000000000002E-2</v>
      </c>
      <c r="F713" s="54" t="s">
        <v>51</v>
      </c>
      <c r="G713" s="54">
        <v>5.5705999999999998</v>
      </c>
      <c r="H713" s="56">
        <v>262.59160694741001</v>
      </c>
      <c r="I713" s="1">
        <v>244.67294490699601</v>
      </c>
      <c r="J713" s="79">
        <v>281.82254505267701</v>
      </c>
      <c r="K713" s="54">
        <v>5.6186999999999996</v>
      </c>
      <c r="L713" s="56">
        <v>275.530960062117</v>
      </c>
      <c r="M713" s="1">
        <v>256.73437754368302</v>
      </c>
      <c r="N713" s="79">
        <v>295.70371790133402</v>
      </c>
      <c r="O713" s="53">
        <v>1</v>
      </c>
      <c r="P713" s="53">
        <v>0</v>
      </c>
      <c r="Q713" s="53">
        <v>1</v>
      </c>
      <c r="R713" s="53">
        <v>1</v>
      </c>
      <c r="S713" s="53">
        <v>1</v>
      </c>
      <c r="T713" s="53">
        <v>4.9275577636030903E-2</v>
      </c>
    </row>
    <row r="714" spans="2:65" x14ac:dyDescent="0.3">
      <c r="B714" s="76">
        <v>4</v>
      </c>
      <c r="D714" s="53" t="s">
        <v>387</v>
      </c>
      <c r="E714" s="55">
        <v>5.5509999999999997E-2</v>
      </c>
      <c r="F714" s="54" t="s">
        <v>51</v>
      </c>
      <c r="G714" s="54">
        <v>5.5377999999999998</v>
      </c>
      <c r="H714" s="56">
        <v>254.11832372878399</v>
      </c>
      <c r="I714" s="1">
        <v>236.77785952238401</v>
      </c>
      <c r="J714" s="79">
        <v>272.72871958969</v>
      </c>
      <c r="K714" s="54">
        <v>5.5933000000000002</v>
      </c>
      <c r="L714" s="56">
        <v>268.62060668407798</v>
      </c>
      <c r="M714" s="1">
        <v>250.29544497248401</v>
      </c>
      <c r="N714" s="79">
        <v>288.28742905511001</v>
      </c>
      <c r="O714" s="53">
        <v>0</v>
      </c>
      <c r="P714" s="53">
        <v>0</v>
      </c>
      <c r="Q714" s="53">
        <v>1</v>
      </c>
      <c r="R714" s="53">
        <v>1</v>
      </c>
      <c r="S714" s="53">
        <v>1</v>
      </c>
      <c r="T714" s="53">
        <v>5.7069017072423102E-2</v>
      </c>
    </row>
    <row r="715" spans="2:65" x14ac:dyDescent="0.3">
      <c r="B715" s="76">
        <v>4</v>
      </c>
      <c r="D715" s="53" t="s">
        <v>388</v>
      </c>
      <c r="E715" s="55">
        <v>8.09E-2</v>
      </c>
      <c r="F715" s="54" t="s">
        <v>51</v>
      </c>
      <c r="G715" s="54">
        <v>5.5377999999999998</v>
      </c>
      <c r="H715" s="56">
        <v>254.11832372878399</v>
      </c>
      <c r="I715" s="1">
        <v>236.77785952238401</v>
      </c>
      <c r="J715" s="79">
        <v>272.72871958969</v>
      </c>
      <c r="K715" s="54">
        <v>5.6186999999999996</v>
      </c>
      <c r="L715" s="56">
        <v>275.530960062117</v>
      </c>
      <c r="M715" s="1">
        <v>256.73437754368302</v>
      </c>
      <c r="N715" s="79">
        <v>295.70371790133402</v>
      </c>
      <c r="O715" s="53">
        <v>1</v>
      </c>
      <c r="P715" s="53">
        <v>0</v>
      </c>
      <c r="Q715" s="53">
        <v>1</v>
      </c>
      <c r="R715" s="53">
        <v>1</v>
      </c>
      <c r="S715" s="53">
        <v>1</v>
      </c>
      <c r="T715" s="53">
        <v>8.4262464898777201E-2</v>
      </c>
    </row>
    <row r="716" spans="2:65" x14ac:dyDescent="0.3">
      <c r="B716" s="76">
        <v>4</v>
      </c>
      <c r="D716" s="53" t="s">
        <v>389</v>
      </c>
      <c r="E716" s="55">
        <v>2.538E-2</v>
      </c>
      <c r="F716" s="54">
        <v>4.4999999999999997E-3</v>
      </c>
      <c r="G716" s="54">
        <v>5.5933000000000002</v>
      </c>
      <c r="H716" s="56">
        <v>268.62060668407798</v>
      </c>
      <c r="I716" s="1">
        <v>250.29544497248401</v>
      </c>
      <c r="J716" s="79">
        <v>288.28742905511001</v>
      </c>
      <c r="K716" s="54">
        <v>5.6186999999999996</v>
      </c>
      <c r="L716" s="56">
        <v>275.530960062117</v>
      </c>
      <c r="M716" s="1">
        <v>256.73437754368302</v>
      </c>
      <c r="N716" s="79">
        <v>295.70371790133402</v>
      </c>
      <c r="O716" s="53">
        <v>1</v>
      </c>
      <c r="P716" s="53">
        <v>0</v>
      </c>
      <c r="Q716" s="53">
        <v>1</v>
      </c>
      <c r="R716" s="53">
        <v>1</v>
      </c>
      <c r="S716" s="53">
        <v>1</v>
      </c>
      <c r="T716" s="53">
        <v>2.57253286087856E-2</v>
      </c>
    </row>
    <row r="717" spans="2:65" x14ac:dyDescent="0.3">
      <c r="B717" s="76">
        <v>4</v>
      </c>
      <c r="D717" s="53" t="s">
        <v>390</v>
      </c>
      <c r="E717" s="55">
        <v>0.15260000000000001</v>
      </c>
      <c r="F717" s="54">
        <v>2.0000000000000001E-4</v>
      </c>
      <c r="G717" s="54">
        <v>5.7089999999999996</v>
      </c>
      <c r="H717" s="56">
        <v>301.569348099742</v>
      </c>
      <c r="I717" s="1">
        <v>254.027162429546</v>
      </c>
      <c r="J717" s="79">
        <v>358.009241387825</v>
      </c>
      <c r="K717" s="54">
        <v>5.8616999999999999</v>
      </c>
      <c r="L717" s="56">
        <v>351.32088214844202</v>
      </c>
      <c r="M717" s="1">
        <v>295.69188998917798</v>
      </c>
      <c r="N717" s="79">
        <v>417.41544632176601</v>
      </c>
      <c r="O717" s="53">
        <v>1</v>
      </c>
      <c r="P717" s="53">
        <v>1</v>
      </c>
      <c r="Q717" s="53">
        <v>1</v>
      </c>
      <c r="R717" s="53">
        <v>1</v>
      </c>
      <c r="S717" s="53">
        <v>2</v>
      </c>
      <c r="T717" s="53">
        <v>0.164975433883436</v>
      </c>
      <c r="U717" s="53">
        <v>0.164975433883436</v>
      </c>
      <c r="BM717" s="53">
        <v>0.164975433883436</v>
      </c>
    </row>
    <row r="718" spans="2:65" x14ac:dyDescent="0.3">
      <c r="B718" s="76">
        <v>4</v>
      </c>
      <c r="D718" s="53" t="s">
        <v>391</v>
      </c>
      <c r="E718" s="55">
        <v>0.1187</v>
      </c>
      <c r="F718" s="54">
        <v>2.7300000000000001E-2</v>
      </c>
      <c r="G718" s="54">
        <v>5.7430000000000003</v>
      </c>
      <c r="H718" s="56">
        <v>311.99900540502699</v>
      </c>
      <c r="I718" s="1">
        <v>262.81259194043099</v>
      </c>
      <c r="J718" s="79">
        <v>370.39085020625498</v>
      </c>
      <c r="K718" s="54">
        <v>5.8616999999999999</v>
      </c>
      <c r="L718" s="56">
        <v>351.32088214844202</v>
      </c>
      <c r="M718" s="1">
        <v>295.69188998917798</v>
      </c>
      <c r="N718" s="79">
        <v>417.41544632176601</v>
      </c>
      <c r="O718" s="53">
        <v>1</v>
      </c>
      <c r="P718" s="53">
        <v>0</v>
      </c>
      <c r="Q718" s="53">
        <v>1</v>
      </c>
      <c r="R718" s="53">
        <v>1</v>
      </c>
      <c r="S718" s="53">
        <v>1</v>
      </c>
      <c r="T718" s="53">
        <v>0.126032057994444</v>
      </c>
    </row>
    <row r="719" spans="2:65" x14ac:dyDescent="0.3">
      <c r="B719" s="76">
        <v>4</v>
      </c>
      <c r="D719" s="53" t="s">
        <v>392</v>
      </c>
      <c r="E719" s="55">
        <v>0.1623</v>
      </c>
      <c r="F719" s="54" t="s">
        <v>51</v>
      </c>
      <c r="G719" s="54">
        <v>5.6993999999999998</v>
      </c>
      <c r="H719" s="56">
        <v>298.68813431185401</v>
      </c>
      <c r="I719" s="1">
        <v>251.39313784000001</v>
      </c>
      <c r="J719" s="79">
        <v>354.88081474792398</v>
      </c>
      <c r="K719" s="54">
        <v>5.8616999999999999</v>
      </c>
      <c r="L719" s="56">
        <v>351.32088214844202</v>
      </c>
      <c r="M719" s="1">
        <v>295.69188998917798</v>
      </c>
      <c r="N719" s="79">
        <v>417.41544632176601</v>
      </c>
      <c r="O719" s="53">
        <v>1</v>
      </c>
      <c r="P719" s="53">
        <v>0</v>
      </c>
      <c r="Q719" s="53">
        <v>1</v>
      </c>
      <c r="R719" s="53">
        <v>1</v>
      </c>
      <c r="S719" s="53">
        <v>1</v>
      </c>
      <c r="T719" s="53">
        <v>0.176213052312399</v>
      </c>
    </row>
    <row r="721" spans="2:65" x14ac:dyDescent="0.3">
      <c r="B721" s="76">
        <v>14</v>
      </c>
      <c r="D721" s="53" t="s">
        <v>494</v>
      </c>
      <c r="E721" s="55" t="s">
        <v>75</v>
      </c>
      <c r="F721" s="54" t="s">
        <v>41</v>
      </c>
      <c r="G721" s="54" t="s">
        <v>42</v>
      </c>
      <c r="H721" s="56" t="s">
        <v>43</v>
      </c>
      <c r="I721" s="94" t="s">
        <v>336</v>
      </c>
      <c r="J721" s="95"/>
      <c r="K721" s="54" t="s">
        <v>46</v>
      </c>
      <c r="L721" s="56" t="s">
        <v>47</v>
      </c>
      <c r="M721" s="94" t="s">
        <v>336</v>
      </c>
      <c r="N721" s="95"/>
      <c r="O721" s="53" t="s">
        <v>81</v>
      </c>
      <c r="P721" s="53" t="s">
        <v>82</v>
      </c>
      <c r="Q721" s="53" t="s">
        <v>83</v>
      </c>
      <c r="R721" s="53" t="s">
        <v>84</v>
      </c>
      <c r="S721" s="53" t="s">
        <v>85</v>
      </c>
      <c r="T721" s="53" t="s">
        <v>86</v>
      </c>
      <c r="U721" s="53" t="s">
        <v>87</v>
      </c>
      <c r="V721" s="53" t="s">
        <v>88</v>
      </c>
      <c r="W721" s="53" t="s">
        <v>89</v>
      </c>
      <c r="X721" s="53" t="s">
        <v>119</v>
      </c>
      <c r="Y721" s="53" t="s">
        <v>120</v>
      </c>
      <c r="Z721" s="53" t="s">
        <v>90</v>
      </c>
      <c r="AA721" s="53" t="s">
        <v>91</v>
      </c>
      <c r="AB721" s="53" t="s">
        <v>121</v>
      </c>
      <c r="AC721" s="53" t="s">
        <v>122</v>
      </c>
      <c r="AD721" s="53" t="s">
        <v>123</v>
      </c>
      <c r="AE721" s="53" t="s">
        <v>92</v>
      </c>
      <c r="AF721" s="53" t="s">
        <v>93</v>
      </c>
      <c r="AG721" s="53" t="s">
        <v>124</v>
      </c>
      <c r="AH721" s="53" t="s">
        <v>125</v>
      </c>
      <c r="AI721" s="53" t="s">
        <v>126</v>
      </c>
      <c r="AJ721" s="53" t="s">
        <v>127</v>
      </c>
      <c r="AK721" s="53" t="s">
        <v>128</v>
      </c>
      <c r="AL721" s="53" t="s">
        <v>129</v>
      </c>
      <c r="AM721" s="53" t="s">
        <v>130</v>
      </c>
      <c r="AN721" s="53" t="s">
        <v>147</v>
      </c>
      <c r="AO721" s="53" t="s">
        <v>94</v>
      </c>
      <c r="AP721" s="53" t="s">
        <v>131</v>
      </c>
      <c r="AQ721" s="53" t="s">
        <v>132</v>
      </c>
      <c r="AR721" s="53" t="s">
        <v>95</v>
      </c>
      <c r="AS721" s="53" t="s">
        <v>133</v>
      </c>
      <c r="AT721" s="53" t="s">
        <v>134</v>
      </c>
      <c r="AU721" s="53" t="s">
        <v>96</v>
      </c>
      <c r="AV721" s="53" t="s">
        <v>97</v>
      </c>
      <c r="AW721" s="53" t="s">
        <v>135</v>
      </c>
      <c r="AX721" s="53" t="s">
        <v>136</v>
      </c>
      <c r="AY721" s="53" t="s">
        <v>137</v>
      </c>
      <c r="AZ721" s="53" t="s">
        <v>98</v>
      </c>
      <c r="BA721" s="53" t="s">
        <v>99</v>
      </c>
      <c r="BB721" s="53" t="s">
        <v>138</v>
      </c>
      <c r="BC721" s="53" t="s">
        <v>139</v>
      </c>
      <c r="BD721" s="53" t="s">
        <v>140</v>
      </c>
      <c r="BE721" s="53" t="s">
        <v>141</v>
      </c>
      <c r="BF721" s="53" t="s">
        <v>142</v>
      </c>
      <c r="BG721" s="53" t="s">
        <v>143</v>
      </c>
      <c r="BH721" s="53" t="s">
        <v>144</v>
      </c>
      <c r="BI721" s="53" t="s">
        <v>251</v>
      </c>
      <c r="BJ721" s="53" t="s">
        <v>100</v>
      </c>
      <c r="BK721" s="53" t="s">
        <v>145</v>
      </c>
      <c r="BL721" s="53" t="s">
        <v>146</v>
      </c>
      <c r="BM721" s="53" t="s">
        <v>101</v>
      </c>
    </row>
    <row r="722" spans="2:65" x14ac:dyDescent="0.3">
      <c r="B722" s="76">
        <v>14</v>
      </c>
      <c r="C722" s="21" t="s">
        <v>64</v>
      </c>
      <c r="D722" s="53" t="s">
        <v>384</v>
      </c>
      <c r="E722" s="55">
        <v>0.17849999999999999</v>
      </c>
      <c r="F722" s="54" t="s">
        <v>51</v>
      </c>
      <c r="G722" s="54">
        <v>8.1986000000000008</v>
      </c>
      <c r="H722" s="56">
        <v>3635.85654336885</v>
      </c>
      <c r="I722" s="1">
        <v>3241.1555615514499</v>
      </c>
      <c r="J722" s="79">
        <v>4078.6233653130398</v>
      </c>
      <c r="K722" s="54">
        <v>8.3771000000000004</v>
      </c>
      <c r="L722" s="56">
        <v>4346.3861122427297</v>
      </c>
      <c r="M722" s="1">
        <v>3895.8735193386901</v>
      </c>
      <c r="N722" s="79">
        <v>4848.9952620184604</v>
      </c>
      <c r="O722" s="53">
        <v>1</v>
      </c>
      <c r="P722" s="53">
        <v>1</v>
      </c>
      <c r="Q722" s="53">
        <v>1</v>
      </c>
      <c r="R722" s="53">
        <v>1</v>
      </c>
      <c r="S722" s="53">
        <v>2</v>
      </c>
      <c r="T722" s="53">
        <v>0.19542288327347801</v>
      </c>
      <c r="U722" s="53">
        <v>0.19542288327347801</v>
      </c>
      <c r="BM722" s="53">
        <v>0.19542288327347801</v>
      </c>
    </row>
    <row r="723" spans="2:65" x14ac:dyDescent="0.3">
      <c r="B723" s="76">
        <v>14</v>
      </c>
      <c r="D723" s="53" t="s">
        <v>386</v>
      </c>
      <c r="E723" s="55">
        <v>0.17760000000000001</v>
      </c>
      <c r="F723" s="54" t="s">
        <v>51</v>
      </c>
      <c r="G723" s="54">
        <v>8.1995000000000005</v>
      </c>
      <c r="H723" s="56">
        <v>3639.1302872216302</v>
      </c>
      <c r="I723" s="1">
        <v>3253.8806201571001</v>
      </c>
      <c r="J723" s="79">
        <v>4069.99235477005</v>
      </c>
      <c r="K723" s="54">
        <v>8.3771000000000004</v>
      </c>
      <c r="L723" s="56">
        <v>4346.3861122427297</v>
      </c>
      <c r="M723" s="1">
        <v>3895.8735193386901</v>
      </c>
      <c r="N723" s="79">
        <v>4848.9952620184604</v>
      </c>
      <c r="O723" s="53">
        <v>1</v>
      </c>
      <c r="P723" s="53">
        <v>0</v>
      </c>
      <c r="Q723" s="53">
        <v>1</v>
      </c>
      <c r="R723" s="53">
        <v>1</v>
      </c>
      <c r="S723" s="53">
        <v>1</v>
      </c>
      <c r="T723" s="53">
        <v>0.19434748667958901</v>
      </c>
    </row>
    <row r="724" spans="2:65" x14ac:dyDescent="0.3">
      <c r="B724" s="76">
        <v>14</v>
      </c>
      <c r="D724" s="53" t="s">
        <v>387</v>
      </c>
      <c r="E724" s="55">
        <v>0.11890000000000001</v>
      </c>
      <c r="F724" s="54">
        <v>1.47E-2</v>
      </c>
      <c r="G724" s="54">
        <v>8.1523000000000003</v>
      </c>
      <c r="H724" s="56">
        <v>3471.3540049948801</v>
      </c>
      <c r="I724" s="1">
        <v>3108.1880039827201</v>
      </c>
      <c r="J724" s="79">
        <v>3876.9529425353899</v>
      </c>
      <c r="K724" s="54">
        <v>8.2712000000000003</v>
      </c>
      <c r="L724" s="56">
        <v>3909.6377436328298</v>
      </c>
      <c r="M724" s="1">
        <v>3500.00193382927</v>
      </c>
      <c r="N724" s="79">
        <v>4367.2168117104902</v>
      </c>
      <c r="O724" s="53">
        <v>0</v>
      </c>
      <c r="P724" s="53">
        <v>0</v>
      </c>
      <c r="Q724" s="53">
        <v>1</v>
      </c>
      <c r="R724" s="53">
        <v>1</v>
      </c>
      <c r="S724" s="53">
        <v>1</v>
      </c>
      <c r="T724" s="53">
        <v>0.126257286928186</v>
      </c>
    </row>
    <row r="725" spans="2:65" x14ac:dyDescent="0.3">
      <c r="B725" s="76">
        <v>14</v>
      </c>
      <c r="D725" s="53" t="s">
        <v>388</v>
      </c>
      <c r="E725" s="55">
        <v>0.2248</v>
      </c>
      <c r="F725" s="54" t="s">
        <v>51</v>
      </c>
      <c r="G725" s="54">
        <v>8.1523000000000003</v>
      </c>
      <c r="H725" s="56">
        <v>3471.3540049948801</v>
      </c>
      <c r="I725" s="1">
        <v>3108.1880039827201</v>
      </c>
      <c r="J725" s="79">
        <v>3876.9529425353899</v>
      </c>
      <c r="K725" s="54">
        <v>8.3771000000000004</v>
      </c>
      <c r="L725" s="56">
        <v>4346.3861122427297</v>
      </c>
      <c r="M725" s="1">
        <v>3895.8735193386901</v>
      </c>
      <c r="N725" s="79">
        <v>4848.9952620184604</v>
      </c>
      <c r="O725" s="53">
        <v>1</v>
      </c>
      <c r="P725" s="53">
        <v>0</v>
      </c>
      <c r="Q725" s="53">
        <v>1</v>
      </c>
      <c r="R725" s="53">
        <v>1</v>
      </c>
      <c r="S725" s="53">
        <v>1</v>
      </c>
      <c r="T725" s="53">
        <v>0.25207227669341098</v>
      </c>
    </row>
    <row r="726" spans="2:65" x14ac:dyDescent="0.3">
      <c r="B726" s="76">
        <v>14</v>
      </c>
      <c r="D726" s="53" t="s">
        <v>389</v>
      </c>
      <c r="E726" s="55">
        <v>0.10589999999999999</v>
      </c>
      <c r="F726" s="54">
        <v>3.8199999999999998E-2</v>
      </c>
      <c r="G726" s="54">
        <v>8.2712000000000003</v>
      </c>
      <c r="H726" s="56">
        <v>3909.6377436328298</v>
      </c>
      <c r="I726" s="1">
        <v>3500.00193382927</v>
      </c>
      <c r="J726" s="79">
        <v>4367.2168117104902</v>
      </c>
      <c r="K726" s="54">
        <v>8.3771000000000004</v>
      </c>
      <c r="L726" s="56">
        <v>4346.3861122427297</v>
      </c>
      <c r="M726" s="1">
        <v>3895.8735193386901</v>
      </c>
      <c r="N726" s="79">
        <v>4848.9952620184604</v>
      </c>
      <c r="O726" s="53">
        <v>1</v>
      </c>
      <c r="P726" s="53">
        <v>0</v>
      </c>
      <c r="Q726" s="53">
        <v>1</v>
      </c>
      <c r="R726" s="53">
        <v>1</v>
      </c>
      <c r="S726" s="53">
        <v>1</v>
      </c>
      <c r="T726" s="53">
        <v>0.11171069987780401</v>
      </c>
    </row>
    <row r="728" spans="2:65" x14ac:dyDescent="0.3">
      <c r="B728" s="76">
        <v>15</v>
      </c>
      <c r="D728" s="53" t="s">
        <v>494</v>
      </c>
      <c r="E728" s="55" t="s">
        <v>75</v>
      </c>
      <c r="F728" s="54" t="s">
        <v>41</v>
      </c>
      <c r="G728" s="54" t="s">
        <v>42</v>
      </c>
      <c r="H728" s="56" t="s">
        <v>43</v>
      </c>
      <c r="I728" s="94" t="s">
        <v>336</v>
      </c>
      <c r="J728" s="95"/>
      <c r="K728" s="54" t="s">
        <v>46</v>
      </c>
      <c r="L728" s="56" t="s">
        <v>47</v>
      </c>
      <c r="M728" s="94" t="s">
        <v>336</v>
      </c>
      <c r="N728" s="95"/>
      <c r="O728" s="53" t="s">
        <v>81</v>
      </c>
      <c r="P728" s="53" t="s">
        <v>82</v>
      </c>
      <c r="Q728" s="53" t="s">
        <v>83</v>
      </c>
      <c r="R728" s="53" t="s">
        <v>84</v>
      </c>
      <c r="S728" s="53" t="s">
        <v>85</v>
      </c>
      <c r="T728" s="53" t="s">
        <v>86</v>
      </c>
      <c r="U728" s="53" t="s">
        <v>87</v>
      </c>
      <c r="V728" s="53" t="s">
        <v>88</v>
      </c>
      <c r="W728" s="53" t="s">
        <v>89</v>
      </c>
      <c r="X728" s="53" t="s">
        <v>119</v>
      </c>
      <c r="Y728" s="53" t="s">
        <v>120</v>
      </c>
      <c r="Z728" s="53" t="s">
        <v>90</v>
      </c>
      <c r="AA728" s="53" t="s">
        <v>91</v>
      </c>
      <c r="AB728" s="53" t="s">
        <v>121</v>
      </c>
      <c r="AC728" s="53" t="s">
        <v>122</v>
      </c>
      <c r="AD728" s="53" t="s">
        <v>123</v>
      </c>
      <c r="AE728" s="53" t="s">
        <v>92</v>
      </c>
      <c r="AF728" s="53" t="s">
        <v>93</v>
      </c>
      <c r="AG728" s="53" t="s">
        <v>124</v>
      </c>
      <c r="AH728" s="53" t="s">
        <v>125</v>
      </c>
      <c r="AI728" s="53" t="s">
        <v>126</v>
      </c>
      <c r="AJ728" s="53" t="s">
        <v>127</v>
      </c>
      <c r="AK728" s="53" t="s">
        <v>128</v>
      </c>
      <c r="AL728" s="53" t="s">
        <v>129</v>
      </c>
      <c r="AM728" s="53" t="s">
        <v>130</v>
      </c>
      <c r="AN728" s="53" t="s">
        <v>147</v>
      </c>
      <c r="AO728" s="53" t="s">
        <v>94</v>
      </c>
      <c r="AP728" s="53" t="s">
        <v>131</v>
      </c>
      <c r="AQ728" s="53" t="s">
        <v>132</v>
      </c>
      <c r="AR728" s="53" t="s">
        <v>95</v>
      </c>
      <c r="AS728" s="53" t="s">
        <v>133</v>
      </c>
      <c r="AT728" s="53" t="s">
        <v>134</v>
      </c>
      <c r="AU728" s="53" t="s">
        <v>96</v>
      </c>
      <c r="AV728" s="53" t="s">
        <v>97</v>
      </c>
      <c r="AW728" s="53" t="s">
        <v>135</v>
      </c>
      <c r="AX728" s="53" t="s">
        <v>136</v>
      </c>
      <c r="AY728" s="53" t="s">
        <v>137</v>
      </c>
      <c r="AZ728" s="53" t="s">
        <v>98</v>
      </c>
      <c r="BA728" s="53" t="s">
        <v>99</v>
      </c>
      <c r="BB728" s="53" t="s">
        <v>138</v>
      </c>
      <c r="BC728" s="53" t="s">
        <v>139</v>
      </c>
      <c r="BD728" s="53" t="s">
        <v>140</v>
      </c>
      <c r="BE728" s="53" t="s">
        <v>141</v>
      </c>
      <c r="BF728" s="53" t="s">
        <v>142</v>
      </c>
      <c r="BG728" s="53" t="s">
        <v>143</v>
      </c>
      <c r="BH728" s="53" t="s">
        <v>144</v>
      </c>
      <c r="BI728" s="53" t="s">
        <v>251</v>
      </c>
      <c r="BJ728" s="53" t="s">
        <v>100</v>
      </c>
      <c r="BK728" s="53" t="s">
        <v>145</v>
      </c>
      <c r="BL728" s="53" t="s">
        <v>146</v>
      </c>
      <c r="BM728" s="53" t="s">
        <v>101</v>
      </c>
    </row>
    <row r="729" spans="2:65" x14ac:dyDescent="0.3">
      <c r="B729" s="76">
        <v>15</v>
      </c>
      <c r="C729" s="23" t="s">
        <v>274</v>
      </c>
      <c r="D729" s="53" t="s">
        <v>440</v>
      </c>
      <c r="E729" s="55">
        <v>-0.31209999999999999</v>
      </c>
      <c r="F729" s="54" t="s">
        <v>51</v>
      </c>
      <c r="G729" s="54">
        <v>4.0964999999999998</v>
      </c>
      <c r="H729" s="56">
        <v>60.129465744228099</v>
      </c>
      <c r="I729" s="1">
        <v>56.518272898609602</v>
      </c>
      <c r="J729" s="79">
        <v>63.971393060300898</v>
      </c>
      <c r="K729" s="54">
        <v>3.7844000000000002</v>
      </c>
      <c r="L729" s="56">
        <v>44.009257081250297</v>
      </c>
      <c r="M729" s="1">
        <v>41.7973274130592</v>
      </c>
      <c r="N729" s="79">
        <v>46.338242866658597</v>
      </c>
      <c r="O729" s="53">
        <v>0</v>
      </c>
      <c r="P729" s="53">
        <v>0</v>
      </c>
      <c r="Q729" s="53">
        <v>1</v>
      </c>
      <c r="R729" s="53">
        <v>0</v>
      </c>
      <c r="S729" s="53">
        <v>1</v>
      </c>
      <c r="T729" s="53">
        <v>-0.26809166626472403</v>
      </c>
      <c r="W729" s="53">
        <v>-0.26809166626472403</v>
      </c>
    </row>
    <row r="730" spans="2:65" x14ac:dyDescent="0.3">
      <c r="B730" s="76">
        <v>15</v>
      </c>
      <c r="D730" s="53" t="s">
        <v>352</v>
      </c>
      <c r="E730" s="55">
        <v>-0.33500000000000002</v>
      </c>
      <c r="F730" s="54" t="s">
        <v>51</v>
      </c>
      <c r="G730" s="54">
        <v>4.0964999999999998</v>
      </c>
      <c r="H730" s="56">
        <v>60.129465744228099</v>
      </c>
      <c r="I730" s="1">
        <v>56.518272898609602</v>
      </c>
      <c r="J730" s="79">
        <v>63.971393060300898</v>
      </c>
      <c r="K730" s="54">
        <v>3.7614999999999998</v>
      </c>
      <c r="L730" s="56">
        <v>43.012896958877903</v>
      </c>
      <c r="M730" s="1">
        <v>41.946391074536002</v>
      </c>
      <c r="N730" s="79">
        <v>44.1065192356483</v>
      </c>
      <c r="O730" s="53">
        <v>0</v>
      </c>
      <c r="P730" s="53">
        <v>0</v>
      </c>
      <c r="Q730" s="53">
        <v>1</v>
      </c>
      <c r="R730" s="53">
        <v>0</v>
      </c>
      <c r="S730" s="53">
        <v>1</v>
      </c>
      <c r="T730" s="53">
        <v>-0.28466191364743998</v>
      </c>
      <c r="AA730" s="53">
        <v>-0.28466191364743998</v>
      </c>
    </row>
    <row r="731" spans="2:65" x14ac:dyDescent="0.3">
      <c r="B731" s="76">
        <v>15</v>
      </c>
      <c r="D731" s="53" t="s">
        <v>397</v>
      </c>
      <c r="E731" s="55">
        <v>-0.37140000000000001</v>
      </c>
      <c r="F731" s="54" t="s">
        <v>51</v>
      </c>
      <c r="G731" s="54">
        <v>4.0964999999999998</v>
      </c>
      <c r="H731" s="56">
        <v>60.129465744228099</v>
      </c>
      <c r="I731" s="1">
        <v>56.518272898609602</v>
      </c>
      <c r="J731" s="79">
        <v>63.971393060300898</v>
      </c>
      <c r="K731" s="54">
        <v>3.7250999999999999</v>
      </c>
      <c r="L731" s="56">
        <v>41.475380075468301</v>
      </c>
      <c r="M731" s="1">
        <v>36.554255172219499</v>
      </c>
      <c r="N731" s="79">
        <v>47.059012536299001</v>
      </c>
      <c r="O731" s="53">
        <v>0</v>
      </c>
      <c r="P731" s="53">
        <v>0</v>
      </c>
      <c r="Q731" s="53">
        <v>1</v>
      </c>
      <c r="R731" s="53">
        <v>0</v>
      </c>
      <c r="S731" s="53">
        <v>1</v>
      </c>
      <c r="T731" s="53">
        <v>-0.310232020821679</v>
      </c>
      <c r="AB731" s="53">
        <v>-0.310232020821679</v>
      </c>
    </row>
    <row r="732" spans="2:65" x14ac:dyDescent="0.3">
      <c r="B732" s="76">
        <v>15</v>
      </c>
      <c r="D732" s="53" t="s">
        <v>441</v>
      </c>
      <c r="E732" s="55">
        <v>-0.26960000000000001</v>
      </c>
      <c r="F732" s="54" t="s">
        <v>51</v>
      </c>
      <c r="G732" s="54">
        <v>4.0796000000000001</v>
      </c>
      <c r="H732" s="56">
        <v>59.1218163929491</v>
      </c>
      <c r="I732" s="1">
        <v>55.570050719216198</v>
      </c>
      <c r="J732" s="79">
        <v>62.900593545668201</v>
      </c>
      <c r="K732" s="54">
        <v>3.81</v>
      </c>
      <c r="L732" s="56">
        <v>45.150438866318702</v>
      </c>
      <c r="M732" s="1">
        <v>42.879471860474503</v>
      </c>
      <c r="N732" s="79">
        <v>47.541680001434301</v>
      </c>
      <c r="O732" s="53">
        <v>0</v>
      </c>
      <c r="P732" s="53">
        <v>0</v>
      </c>
      <c r="Q732" s="53">
        <v>1</v>
      </c>
      <c r="R732" s="53">
        <v>0</v>
      </c>
      <c r="S732" s="53">
        <v>1</v>
      </c>
      <c r="T732" s="53">
        <v>-0.23631509278690899</v>
      </c>
      <c r="W732" s="53">
        <v>-0.23631509278690899</v>
      </c>
    </row>
    <row r="733" spans="2:65" x14ac:dyDescent="0.3">
      <c r="B733" s="76">
        <v>15</v>
      </c>
      <c r="D733" s="53" t="s">
        <v>353</v>
      </c>
      <c r="E733" s="55">
        <v>-0.31690000000000002</v>
      </c>
      <c r="F733" s="54" t="s">
        <v>51</v>
      </c>
      <c r="G733" s="54">
        <v>4.0796000000000001</v>
      </c>
      <c r="H733" s="56">
        <v>59.1218163929491</v>
      </c>
      <c r="I733" s="1">
        <v>55.570050719216198</v>
      </c>
      <c r="J733" s="79">
        <v>62.900593545668201</v>
      </c>
      <c r="K733" s="54">
        <v>3.7627000000000002</v>
      </c>
      <c r="L733" s="56">
        <v>43.064543416905799</v>
      </c>
      <c r="M733" s="1">
        <v>41.996756957311199</v>
      </c>
      <c r="N733" s="79">
        <v>44.159478828131498</v>
      </c>
      <c r="O733" s="53">
        <v>0</v>
      </c>
      <c r="P733" s="53">
        <v>0</v>
      </c>
      <c r="Q733" s="53">
        <v>1</v>
      </c>
      <c r="R733" s="53">
        <v>0</v>
      </c>
      <c r="S733" s="53">
        <v>1</v>
      </c>
      <c r="T733" s="53">
        <v>-0.27159640815701103</v>
      </c>
      <c r="AA733" s="53">
        <v>-0.27159640815701103</v>
      </c>
    </row>
    <row r="734" spans="2:65" x14ac:dyDescent="0.3">
      <c r="B734" s="76">
        <v>15</v>
      </c>
      <c r="D734" s="53" t="s">
        <v>481</v>
      </c>
      <c r="E734" s="55">
        <v>-0.34649999999999997</v>
      </c>
      <c r="F734" s="54">
        <v>2.0000000000000001E-4</v>
      </c>
      <c r="G734" s="54">
        <v>4.0796000000000001</v>
      </c>
      <c r="H734" s="56">
        <v>59.1218163929491</v>
      </c>
      <c r="I734" s="1">
        <v>55.570050719216198</v>
      </c>
      <c r="J734" s="79">
        <v>62.900593545668201</v>
      </c>
      <c r="K734" s="54">
        <v>3.7330999999999999</v>
      </c>
      <c r="L734" s="56">
        <v>41.808513874556702</v>
      </c>
      <c r="M734" s="1">
        <v>36.847862075307802</v>
      </c>
      <c r="N734" s="79">
        <v>47.436994548737303</v>
      </c>
      <c r="O734" s="53">
        <v>0</v>
      </c>
      <c r="P734" s="53">
        <v>0</v>
      </c>
      <c r="Q734" s="53">
        <v>1</v>
      </c>
      <c r="R734" s="53">
        <v>0</v>
      </c>
      <c r="S734" s="53">
        <v>1</v>
      </c>
      <c r="T734" s="53">
        <v>-0.29284118071272902</v>
      </c>
      <c r="AB734" s="53">
        <v>-0.29284118071272902</v>
      </c>
    </row>
    <row r="735" spans="2:65" x14ac:dyDescent="0.3">
      <c r="B735" s="76">
        <v>15</v>
      </c>
      <c r="D735" s="53" t="s">
        <v>442</v>
      </c>
      <c r="E735" s="55">
        <v>-0.28510000000000002</v>
      </c>
      <c r="F735" s="54" t="s">
        <v>51</v>
      </c>
      <c r="G735" s="54">
        <v>4.0492999999999997</v>
      </c>
      <c r="H735" s="56">
        <v>57.3572928846107</v>
      </c>
      <c r="I735" s="1">
        <v>53.913645007237598</v>
      </c>
      <c r="J735" s="79">
        <v>61.020898264425803</v>
      </c>
      <c r="K735" s="54">
        <v>3.7642000000000002</v>
      </c>
      <c r="L735" s="56">
        <v>43.1291887038754</v>
      </c>
      <c r="M735" s="1">
        <v>40.959886101406298</v>
      </c>
      <c r="N735" s="79">
        <v>45.413381122430302</v>
      </c>
      <c r="O735" s="53">
        <v>0</v>
      </c>
      <c r="P735" s="53">
        <v>0</v>
      </c>
      <c r="Q735" s="53">
        <v>1</v>
      </c>
      <c r="R735" s="53">
        <v>0</v>
      </c>
      <c r="S735" s="53">
        <v>1</v>
      </c>
      <c r="T735" s="53">
        <v>-0.24806094334610301</v>
      </c>
      <c r="W735" s="53">
        <v>-0.24806094334610301</v>
      </c>
    </row>
    <row r="736" spans="2:65" x14ac:dyDescent="0.3">
      <c r="B736" s="76">
        <v>15</v>
      </c>
      <c r="D736" s="53" t="s">
        <v>354</v>
      </c>
      <c r="E736" s="55">
        <v>-0.32779999999999998</v>
      </c>
      <c r="F736" s="54" t="s">
        <v>51</v>
      </c>
      <c r="G736" s="54">
        <v>4.0492999999999997</v>
      </c>
      <c r="H736" s="56">
        <v>57.3572928846107</v>
      </c>
      <c r="I736" s="1">
        <v>53.913645007237598</v>
      </c>
      <c r="J736" s="79">
        <v>61.020898264425803</v>
      </c>
      <c r="K736" s="54">
        <v>3.7214999999999998</v>
      </c>
      <c r="L736" s="56">
        <v>41.326337145437002</v>
      </c>
      <c r="M736" s="1">
        <v>40.302439475039897</v>
      </c>
      <c r="N736" s="79">
        <v>42.376247296792997</v>
      </c>
      <c r="O736" s="53">
        <v>0</v>
      </c>
      <c r="P736" s="53">
        <v>0</v>
      </c>
      <c r="Q736" s="53">
        <v>1</v>
      </c>
      <c r="R736" s="53">
        <v>0</v>
      </c>
      <c r="S736" s="53">
        <v>1</v>
      </c>
      <c r="T736" s="53">
        <v>-0.27949289328253701</v>
      </c>
      <c r="AA736" s="53">
        <v>-0.27949289328253701</v>
      </c>
    </row>
    <row r="737" spans="2:52" x14ac:dyDescent="0.3">
      <c r="B737" s="76">
        <v>15</v>
      </c>
      <c r="D737" s="53" t="s">
        <v>404</v>
      </c>
      <c r="E737" s="55">
        <v>-0.35749999999999998</v>
      </c>
      <c r="F737" s="54" t="s">
        <v>51</v>
      </c>
      <c r="G737" s="54">
        <v>4.0492999999999997</v>
      </c>
      <c r="H737" s="56">
        <v>57.3572928846107</v>
      </c>
      <c r="I737" s="1">
        <v>53.913645007237598</v>
      </c>
      <c r="J737" s="79">
        <v>61.020898264425803</v>
      </c>
      <c r="K737" s="54">
        <v>3.6918000000000002</v>
      </c>
      <c r="L737" s="56">
        <v>40.116992593402998</v>
      </c>
      <c r="M737" s="1">
        <v>35.357042692145498</v>
      </c>
      <c r="N737" s="79">
        <v>45.517751830999998</v>
      </c>
      <c r="O737" s="53">
        <v>0</v>
      </c>
      <c r="P737" s="53">
        <v>0</v>
      </c>
      <c r="Q737" s="53">
        <v>1</v>
      </c>
      <c r="R737" s="53">
        <v>0</v>
      </c>
      <c r="S737" s="53">
        <v>1</v>
      </c>
      <c r="T737" s="53">
        <v>-0.30057730105726999</v>
      </c>
      <c r="AB737" s="53">
        <v>-0.30057730105726999</v>
      </c>
    </row>
    <row r="738" spans="2:52" x14ac:dyDescent="0.3">
      <c r="B738" s="76">
        <v>15</v>
      </c>
      <c r="D738" s="53" t="s">
        <v>405</v>
      </c>
      <c r="E738" s="55">
        <v>-0.29759999999999998</v>
      </c>
      <c r="F738" s="54" t="s">
        <v>51</v>
      </c>
      <c r="G738" s="54">
        <v>4.0869</v>
      </c>
      <c r="H738" s="56">
        <v>59.554984793653198</v>
      </c>
      <c r="I738" s="1">
        <v>55.979390712108298</v>
      </c>
      <c r="J738" s="79">
        <v>63.358964230475202</v>
      </c>
      <c r="K738" s="54">
        <v>3.7892000000000001</v>
      </c>
      <c r="L738" s="56">
        <v>44.221009314034902</v>
      </c>
      <c r="M738" s="1">
        <v>41.994321216044902</v>
      </c>
      <c r="N738" s="79">
        <v>46.565764325411202</v>
      </c>
      <c r="O738" s="53">
        <v>0</v>
      </c>
      <c r="P738" s="53">
        <v>0</v>
      </c>
      <c r="Q738" s="53">
        <v>1</v>
      </c>
      <c r="R738" s="53">
        <v>0</v>
      </c>
      <c r="S738" s="53">
        <v>1</v>
      </c>
      <c r="T738" s="53">
        <v>-0.2574759364434</v>
      </c>
      <c r="W738" s="53">
        <v>-0.2574759364434</v>
      </c>
    </row>
    <row r="739" spans="2:52" x14ac:dyDescent="0.3">
      <c r="B739" s="76">
        <v>15</v>
      </c>
      <c r="D739" s="53" t="s">
        <v>406</v>
      </c>
      <c r="E739" s="55">
        <v>0.40010000000000001</v>
      </c>
      <c r="F739" s="54">
        <v>5.9999999999999995E-4</v>
      </c>
      <c r="G739" s="54">
        <v>4.0869</v>
      </c>
      <c r="H739" s="56">
        <v>59.554984793653198</v>
      </c>
      <c r="I739" s="1">
        <v>55.979390712108298</v>
      </c>
      <c r="J739" s="79">
        <v>63.358964230475202</v>
      </c>
      <c r="K739" s="54">
        <v>4.4869000000000003</v>
      </c>
      <c r="L739" s="56">
        <v>88.845597182822203</v>
      </c>
      <c r="M739" s="1">
        <v>75.835854854600896</v>
      </c>
      <c r="N739" s="79">
        <v>104.087178207544</v>
      </c>
      <c r="O739" s="53">
        <v>0</v>
      </c>
      <c r="P739" s="53">
        <v>0</v>
      </c>
      <c r="Q739" s="53">
        <v>1</v>
      </c>
      <c r="R739" s="53">
        <v>0</v>
      </c>
      <c r="S739" s="53">
        <v>1</v>
      </c>
      <c r="T739" s="53">
        <v>0.49182469764127101</v>
      </c>
      <c r="AS739" s="53">
        <v>0.49182469764127101</v>
      </c>
    </row>
    <row r="740" spans="2:52" x14ac:dyDescent="0.3">
      <c r="B740" s="76">
        <v>15</v>
      </c>
      <c r="D740" s="53" t="s">
        <v>355</v>
      </c>
      <c r="E740" s="55">
        <v>-0.33289999999999997</v>
      </c>
      <c r="F740" s="54" t="s">
        <v>51</v>
      </c>
      <c r="G740" s="54">
        <v>4.0869</v>
      </c>
      <c r="H740" s="56">
        <v>59.554984793653198</v>
      </c>
      <c r="I740" s="1">
        <v>55.979390712108298</v>
      </c>
      <c r="J740" s="79">
        <v>63.358964230475202</v>
      </c>
      <c r="K740" s="54">
        <v>3.754</v>
      </c>
      <c r="L740" s="56">
        <v>42.691506950731203</v>
      </c>
      <c r="M740" s="1">
        <v>41.634601984301597</v>
      </c>
      <c r="N740" s="79">
        <v>43.775241718691802</v>
      </c>
      <c r="O740" s="53">
        <v>0</v>
      </c>
      <c r="P740" s="53">
        <v>0</v>
      </c>
      <c r="Q740" s="53">
        <v>1</v>
      </c>
      <c r="R740" s="53">
        <v>0</v>
      </c>
      <c r="S740" s="53">
        <v>1</v>
      </c>
      <c r="T740" s="53">
        <v>-0.28315812524091499</v>
      </c>
      <c r="AA740" s="53">
        <v>-0.28315812524091499</v>
      </c>
    </row>
    <row r="741" spans="2:52" x14ac:dyDescent="0.3">
      <c r="B741" s="76">
        <v>15</v>
      </c>
      <c r="D741" s="53" t="s">
        <v>409</v>
      </c>
      <c r="E741" s="55">
        <v>-0.37169999999999997</v>
      </c>
      <c r="F741" s="54" t="s">
        <v>51</v>
      </c>
      <c r="G741" s="54">
        <v>4.0869</v>
      </c>
      <c r="H741" s="56">
        <v>59.554984793653198</v>
      </c>
      <c r="I741" s="1">
        <v>55.979390712108298</v>
      </c>
      <c r="J741" s="79">
        <v>63.358964230475202</v>
      </c>
      <c r="K741" s="54">
        <v>3.7151000000000001</v>
      </c>
      <c r="L741" s="56">
        <v>41.062693148401003</v>
      </c>
      <c r="M741" s="1">
        <v>36.190534256080603</v>
      </c>
      <c r="N741" s="79">
        <v>46.590767537962897</v>
      </c>
      <c r="O741" s="53">
        <v>0</v>
      </c>
      <c r="P741" s="53">
        <v>0</v>
      </c>
      <c r="Q741" s="53">
        <v>1</v>
      </c>
      <c r="R741" s="53">
        <v>0</v>
      </c>
      <c r="S741" s="53">
        <v>1</v>
      </c>
      <c r="T741" s="53">
        <v>-0.31050787283926901</v>
      </c>
      <c r="AB741" s="53">
        <v>-0.31050787283926901</v>
      </c>
    </row>
    <row r="742" spans="2:52" x14ac:dyDescent="0.3">
      <c r="B742" s="76">
        <v>15</v>
      </c>
      <c r="D742" s="53" t="s">
        <v>410</v>
      </c>
      <c r="E742" s="55">
        <v>-0.32790000000000002</v>
      </c>
      <c r="F742" s="54" t="s">
        <v>51</v>
      </c>
      <c r="G742" s="54">
        <v>4.1555999999999997</v>
      </c>
      <c r="H742" s="56">
        <v>63.7902272041906</v>
      </c>
      <c r="I742" s="1">
        <v>59.966231772683898</v>
      </c>
      <c r="J742" s="79">
        <v>67.858075561384197</v>
      </c>
      <c r="K742" s="54">
        <v>3.8277000000000001</v>
      </c>
      <c r="L742" s="56">
        <v>45.956716138335899</v>
      </c>
      <c r="M742" s="1">
        <v>43.6426289106738</v>
      </c>
      <c r="N742" s="79">
        <v>48.3935044917298</v>
      </c>
      <c r="O742" s="53">
        <v>1</v>
      </c>
      <c r="P742" s="53">
        <v>0</v>
      </c>
      <c r="Q742" s="53">
        <v>1</v>
      </c>
      <c r="R742" s="53">
        <v>0</v>
      </c>
      <c r="S742" s="53">
        <v>1</v>
      </c>
      <c r="T742" s="53">
        <v>-0.27956494039079299</v>
      </c>
      <c r="W742" s="53">
        <v>-0.27956494039079299</v>
      </c>
    </row>
    <row r="743" spans="2:52" x14ac:dyDescent="0.3">
      <c r="B743" s="76">
        <v>15</v>
      </c>
      <c r="D743" s="53" t="s">
        <v>482</v>
      </c>
      <c r="E743" s="55">
        <v>0.41860000000000003</v>
      </c>
      <c r="F743" s="54">
        <v>2.0000000000000001E-4</v>
      </c>
      <c r="G743" s="54">
        <v>4.1555999999999997</v>
      </c>
      <c r="H743" s="56">
        <v>63.7902272041906</v>
      </c>
      <c r="I743" s="1">
        <v>59.966231772683898</v>
      </c>
      <c r="J743" s="79">
        <v>67.858075561384197</v>
      </c>
      <c r="K743" s="54">
        <v>4.5742000000000003</v>
      </c>
      <c r="L743" s="56">
        <v>96.950447746318304</v>
      </c>
      <c r="M743" s="1">
        <v>82.711744065945396</v>
      </c>
      <c r="N743" s="79">
        <v>113.640323080572</v>
      </c>
      <c r="O743" s="53">
        <v>1</v>
      </c>
      <c r="P743" s="53">
        <v>0</v>
      </c>
      <c r="Q743" s="53">
        <v>1</v>
      </c>
      <c r="R743" s="53">
        <v>0</v>
      </c>
      <c r="S743" s="53">
        <v>1</v>
      </c>
      <c r="T743" s="53">
        <v>0.51983230026729299</v>
      </c>
      <c r="AS743" s="53">
        <v>0.51983230026729299</v>
      </c>
    </row>
    <row r="744" spans="2:52" x14ac:dyDescent="0.3">
      <c r="B744" s="76">
        <v>15</v>
      </c>
      <c r="D744" s="53" t="s">
        <v>356</v>
      </c>
      <c r="E744" s="55">
        <v>-0.35570000000000002</v>
      </c>
      <c r="F744" s="54" t="s">
        <v>51</v>
      </c>
      <c r="G744" s="54">
        <v>4.1555999999999997</v>
      </c>
      <c r="H744" s="56">
        <v>63.7902272041906</v>
      </c>
      <c r="I744" s="1">
        <v>59.966231772683898</v>
      </c>
      <c r="J744" s="79">
        <v>67.858075561384197</v>
      </c>
      <c r="K744" s="54">
        <v>3.7999000000000001</v>
      </c>
      <c r="L744" s="56">
        <v>44.696714598349999</v>
      </c>
      <c r="M744" s="1">
        <v>43.591021489117999</v>
      </c>
      <c r="N744" s="79">
        <v>45.8304537870277</v>
      </c>
      <c r="O744" s="53">
        <v>1</v>
      </c>
      <c r="P744" s="53">
        <v>0</v>
      </c>
      <c r="Q744" s="53">
        <v>1</v>
      </c>
      <c r="R744" s="53">
        <v>0</v>
      </c>
      <c r="S744" s="53">
        <v>1</v>
      </c>
      <c r="T744" s="53">
        <v>-0.29931720645425602</v>
      </c>
      <c r="AA744" s="53">
        <v>-0.29931720645425602</v>
      </c>
    </row>
    <row r="745" spans="2:52" x14ac:dyDescent="0.3">
      <c r="B745" s="76">
        <v>15</v>
      </c>
      <c r="D745" s="53" t="s">
        <v>413</v>
      </c>
      <c r="E745" s="55">
        <v>-0.37480000000000002</v>
      </c>
      <c r="F745" s="54" t="s">
        <v>51</v>
      </c>
      <c r="G745" s="54">
        <v>4.1555999999999997</v>
      </c>
      <c r="H745" s="56">
        <v>63.7902272041906</v>
      </c>
      <c r="I745" s="1">
        <v>59.966231772683898</v>
      </c>
      <c r="J745" s="79">
        <v>67.858075561384197</v>
      </c>
      <c r="K745" s="54">
        <v>3.7806999999999999</v>
      </c>
      <c r="L745" s="56">
        <v>43.846723702224402</v>
      </c>
      <c r="M745" s="1">
        <v>38.644234814979399</v>
      </c>
      <c r="N745" s="79">
        <v>49.749598837288502</v>
      </c>
      <c r="O745" s="53">
        <v>1</v>
      </c>
      <c r="P745" s="53">
        <v>0</v>
      </c>
      <c r="Q745" s="53">
        <v>1</v>
      </c>
      <c r="R745" s="53">
        <v>0</v>
      </c>
      <c r="S745" s="53">
        <v>1</v>
      </c>
      <c r="T745" s="53">
        <v>-0.31264198884458799</v>
      </c>
      <c r="AB745" s="53">
        <v>-0.31264198884458799</v>
      </c>
    </row>
    <row r="746" spans="2:52" x14ac:dyDescent="0.3">
      <c r="B746" s="76">
        <v>15</v>
      </c>
      <c r="D746" s="53" t="s">
        <v>443</v>
      </c>
      <c r="E746" s="55">
        <v>0.19969999999999999</v>
      </c>
      <c r="F746" s="54" t="s">
        <v>51</v>
      </c>
      <c r="G746" s="54">
        <v>3.7844000000000002</v>
      </c>
      <c r="H746" s="56">
        <v>44.009257081250297</v>
      </c>
      <c r="I746" s="1">
        <v>41.7973274130592</v>
      </c>
      <c r="J746" s="79">
        <v>46.338242866658597</v>
      </c>
      <c r="K746" s="54">
        <v>3.984</v>
      </c>
      <c r="L746" s="56">
        <v>53.731531072094597</v>
      </c>
      <c r="M746" s="1">
        <v>51.4245456344131</v>
      </c>
      <c r="N746" s="79">
        <v>56.142011479814499</v>
      </c>
      <c r="O746" s="53">
        <v>0</v>
      </c>
      <c r="P746" s="53">
        <v>0</v>
      </c>
      <c r="Q746" s="53">
        <v>1</v>
      </c>
      <c r="R746" s="53">
        <v>0</v>
      </c>
      <c r="S746" s="53">
        <v>1</v>
      </c>
      <c r="T746" s="53">
        <v>0.220914294756099</v>
      </c>
      <c r="AZ746" s="53">
        <v>0.220914294756099</v>
      </c>
    </row>
    <row r="747" spans="2:52" x14ac:dyDescent="0.3">
      <c r="B747" s="76">
        <v>15</v>
      </c>
      <c r="D747" s="53" t="s">
        <v>448</v>
      </c>
      <c r="E747" s="55">
        <v>0.16339999999999999</v>
      </c>
      <c r="F747" s="54">
        <v>2.9999999999999997E-4</v>
      </c>
      <c r="G747" s="54">
        <v>3.81</v>
      </c>
      <c r="H747" s="56">
        <v>45.150438866318702</v>
      </c>
      <c r="I747" s="1">
        <v>42.879471860474503</v>
      </c>
      <c r="J747" s="79">
        <v>47.541680001434301</v>
      </c>
      <c r="K747" s="54">
        <v>3.9735</v>
      </c>
      <c r="L747" s="56">
        <v>53.170301606816601</v>
      </c>
      <c r="M747" s="1">
        <v>50.886415404080303</v>
      </c>
      <c r="N747" s="79">
        <v>55.556693284651203</v>
      </c>
      <c r="O747" s="53">
        <v>0</v>
      </c>
      <c r="P747" s="53">
        <v>0</v>
      </c>
      <c r="Q747" s="53">
        <v>1</v>
      </c>
      <c r="R747" s="53">
        <v>0</v>
      </c>
      <c r="S747" s="53">
        <v>1</v>
      </c>
      <c r="T747" s="53">
        <v>0.17762535518742201</v>
      </c>
      <c r="AZ747" s="53">
        <v>0.17762535518742201</v>
      </c>
    </row>
    <row r="748" spans="2:52" x14ac:dyDescent="0.3">
      <c r="B748" s="76">
        <v>15</v>
      </c>
      <c r="D748" s="53" t="s">
        <v>450</v>
      </c>
      <c r="E748" s="55">
        <v>0.16400000000000001</v>
      </c>
      <c r="F748" s="54">
        <v>2.9999999999999997E-4</v>
      </c>
      <c r="G748" s="54">
        <v>3.7642000000000002</v>
      </c>
      <c r="H748" s="56">
        <v>43.1291887038754</v>
      </c>
      <c r="I748" s="1">
        <v>40.959886101406298</v>
      </c>
      <c r="J748" s="79">
        <v>45.413381122430302</v>
      </c>
      <c r="K748" s="54">
        <v>3.9281999999999999</v>
      </c>
      <c r="L748" s="56">
        <v>50.815427529241397</v>
      </c>
      <c r="M748" s="1">
        <v>48.632692989227003</v>
      </c>
      <c r="N748" s="79">
        <v>53.096127651240401</v>
      </c>
      <c r="O748" s="53">
        <v>0</v>
      </c>
      <c r="P748" s="53">
        <v>0</v>
      </c>
      <c r="Q748" s="53">
        <v>1</v>
      </c>
      <c r="R748" s="53">
        <v>0</v>
      </c>
      <c r="S748" s="53">
        <v>1</v>
      </c>
      <c r="T748" s="53">
        <v>0.17821431509272201</v>
      </c>
      <c r="AZ748" s="53">
        <v>0.17821431509272201</v>
      </c>
    </row>
    <row r="749" spans="2:52" x14ac:dyDescent="0.3">
      <c r="B749" s="76">
        <v>15</v>
      </c>
      <c r="D749" s="53" t="s">
        <v>483</v>
      </c>
      <c r="E749" s="55">
        <v>0.69769999999999999</v>
      </c>
      <c r="F749" s="54" t="s">
        <v>51</v>
      </c>
      <c r="G749" s="54">
        <v>3.7892000000000001</v>
      </c>
      <c r="H749" s="56">
        <v>44.221009314034902</v>
      </c>
      <c r="I749" s="1">
        <v>41.994321216044902</v>
      </c>
      <c r="J749" s="79">
        <v>46.565764325411202</v>
      </c>
      <c r="K749" s="54">
        <v>4.4869000000000003</v>
      </c>
      <c r="L749" s="56">
        <v>88.845597182822203</v>
      </c>
      <c r="M749" s="1">
        <v>75.835854854600896</v>
      </c>
      <c r="N749" s="79">
        <v>104.087178207544</v>
      </c>
      <c r="O749" s="53">
        <v>0</v>
      </c>
      <c r="P749" s="53">
        <v>0</v>
      </c>
      <c r="Q749" s="53">
        <v>1</v>
      </c>
      <c r="R749" s="53">
        <v>0</v>
      </c>
      <c r="S749" s="53">
        <v>1</v>
      </c>
      <c r="T749" s="53">
        <v>1.0091263985379999</v>
      </c>
      <c r="AX749" s="53">
        <v>1.0091263985379999</v>
      </c>
    </row>
    <row r="750" spans="2:52" x14ac:dyDescent="0.3">
      <c r="B750" s="76">
        <v>15</v>
      </c>
      <c r="D750" s="53" t="s">
        <v>444</v>
      </c>
      <c r="E750" s="55">
        <v>0.2039</v>
      </c>
      <c r="F750" s="54" t="s">
        <v>51</v>
      </c>
      <c r="G750" s="54">
        <v>3.7892000000000001</v>
      </c>
      <c r="H750" s="56">
        <v>44.221009314034902</v>
      </c>
      <c r="I750" s="1">
        <v>41.994321216044902</v>
      </c>
      <c r="J750" s="79">
        <v>46.565764325411202</v>
      </c>
      <c r="K750" s="54">
        <v>3.9931999999999999</v>
      </c>
      <c r="L750" s="56">
        <v>54.228142065770903</v>
      </c>
      <c r="M750" s="1">
        <v>51.908990368669002</v>
      </c>
      <c r="N750" s="79">
        <v>56.650907116859599</v>
      </c>
      <c r="O750" s="53">
        <v>0</v>
      </c>
      <c r="P750" s="53">
        <v>0</v>
      </c>
      <c r="Q750" s="53">
        <v>1</v>
      </c>
      <c r="R750" s="53">
        <v>0</v>
      </c>
      <c r="S750" s="53">
        <v>1</v>
      </c>
      <c r="T750" s="53">
        <v>0.22629815345620999</v>
      </c>
      <c r="AZ750" s="53">
        <v>0.22629815345620999</v>
      </c>
    </row>
    <row r="751" spans="2:52" x14ac:dyDescent="0.3">
      <c r="B751" s="76">
        <v>15</v>
      </c>
      <c r="D751" s="53" t="s">
        <v>445</v>
      </c>
      <c r="E751" s="55">
        <v>0.74650000000000005</v>
      </c>
      <c r="F751" s="54" t="s">
        <v>51</v>
      </c>
      <c r="G751" s="54">
        <v>3.8277000000000001</v>
      </c>
      <c r="H751" s="56">
        <v>45.956716138335899</v>
      </c>
      <c r="I751" s="1">
        <v>43.6426289106738</v>
      </c>
      <c r="J751" s="79">
        <v>48.3935044917298</v>
      </c>
      <c r="K751" s="54">
        <v>4.5742000000000003</v>
      </c>
      <c r="L751" s="56">
        <v>96.950447746318304</v>
      </c>
      <c r="M751" s="1">
        <v>82.711744065945396</v>
      </c>
      <c r="N751" s="79">
        <v>113.640323080572</v>
      </c>
      <c r="O751" s="53">
        <v>1</v>
      </c>
      <c r="P751" s="53">
        <v>0</v>
      </c>
      <c r="Q751" s="53">
        <v>1</v>
      </c>
      <c r="R751" s="53">
        <v>0</v>
      </c>
      <c r="S751" s="53">
        <v>1</v>
      </c>
      <c r="T751" s="53">
        <v>1.1096034680651301</v>
      </c>
      <c r="AX751" s="53">
        <v>1.1096034680651301</v>
      </c>
    </row>
    <row r="752" spans="2:52" x14ac:dyDescent="0.3">
      <c r="B752" s="76">
        <v>15</v>
      </c>
      <c r="D752" s="53" t="s">
        <v>446</v>
      </c>
      <c r="E752" s="55">
        <v>0.2329</v>
      </c>
      <c r="F752" s="54" t="s">
        <v>51</v>
      </c>
      <c r="G752" s="54">
        <v>3.8277000000000001</v>
      </c>
      <c r="H752" s="56">
        <v>45.956716138335899</v>
      </c>
      <c r="I752" s="1">
        <v>43.6426289106738</v>
      </c>
      <c r="J752" s="79">
        <v>48.3935044917298</v>
      </c>
      <c r="K752" s="54">
        <v>4.0606</v>
      </c>
      <c r="L752" s="56">
        <v>58.009106103070003</v>
      </c>
      <c r="M752" s="1">
        <v>55.528255538373799</v>
      </c>
      <c r="N752" s="79">
        <v>60.600794284844</v>
      </c>
      <c r="O752" s="53">
        <v>1</v>
      </c>
      <c r="P752" s="53">
        <v>0</v>
      </c>
      <c r="Q752" s="53">
        <v>1</v>
      </c>
      <c r="R752" s="53">
        <v>0</v>
      </c>
      <c r="S752" s="53">
        <v>1</v>
      </c>
      <c r="T752" s="53">
        <v>0.26225524749102502</v>
      </c>
      <c r="AZ752" s="53">
        <v>0.26225524749102502</v>
      </c>
    </row>
    <row r="753" spans="2:65" x14ac:dyDescent="0.3">
      <c r="B753" s="76">
        <v>15</v>
      </c>
      <c r="D753" s="53" t="s">
        <v>484</v>
      </c>
      <c r="E753" s="55">
        <v>-0.49380000000000002</v>
      </c>
      <c r="F753" s="54" t="s">
        <v>51</v>
      </c>
      <c r="G753" s="54">
        <v>4.4869000000000003</v>
      </c>
      <c r="H753" s="56">
        <v>88.845597182822203</v>
      </c>
      <c r="I753" s="1">
        <v>75.835854854600896</v>
      </c>
      <c r="J753" s="79">
        <v>104.087178207544</v>
      </c>
      <c r="K753" s="54">
        <v>3.9931999999999999</v>
      </c>
      <c r="L753" s="56">
        <v>54.228142065770903</v>
      </c>
      <c r="M753" s="1">
        <v>51.908990368669002</v>
      </c>
      <c r="N753" s="79">
        <v>56.650907116859599</v>
      </c>
      <c r="O753" s="53">
        <v>0</v>
      </c>
      <c r="P753" s="53">
        <v>0</v>
      </c>
      <c r="Q753" s="53">
        <v>1</v>
      </c>
      <c r="R753" s="53">
        <v>0</v>
      </c>
      <c r="S753" s="53">
        <v>1</v>
      </c>
      <c r="T753" s="53">
        <v>-0.38963613521351198</v>
      </c>
      <c r="AI753" s="53">
        <v>-0.38963613521351198</v>
      </c>
    </row>
    <row r="754" spans="2:65" x14ac:dyDescent="0.3">
      <c r="B754" s="76">
        <v>15</v>
      </c>
      <c r="D754" s="53" t="s">
        <v>468</v>
      </c>
      <c r="E754" s="55">
        <v>-0.7329</v>
      </c>
      <c r="F754" s="54" t="s">
        <v>51</v>
      </c>
      <c r="G754" s="54">
        <v>4.4869000000000003</v>
      </c>
      <c r="H754" s="56">
        <v>88.845597182822203</v>
      </c>
      <c r="I754" s="1">
        <v>75.835854854600896</v>
      </c>
      <c r="J754" s="79">
        <v>104.087178207544</v>
      </c>
      <c r="K754" s="54">
        <v>3.754</v>
      </c>
      <c r="L754" s="56">
        <v>42.691506950731203</v>
      </c>
      <c r="M754" s="1">
        <v>41.634601984301597</v>
      </c>
      <c r="N754" s="79">
        <v>43.775241718691802</v>
      </c>
      <c r="O754" s="53">
        <v>0</v>
      </c>
      <c r="P754" s="53">
        <v>0</v>
      </c>
      <c r="Q754" s="53">
        <v>1</v>
      </c>
      <c r="R754" s="53">
        <v>0</v>
      </c>
      <c r="S754" s="53">
        <v>1</v>
      </c>
      <c r="T754" s="53">
        <v>-0.51948652151121599</v>
      </c>
      <c r="AJ754" s="53">
        <v>-0.51948652151121599</v>
      </c>
    </row>
    <row r="755" spans="2:65" x14ac:dyDescent="0.3">
      <c r="B755" s="76">
        <v>15</v>
      </c>
      <c r="D755" s="53" t="s">
        <v>469</v>
      </c>
      <c r="E755" s="55">
        <v>-0.77180000000000004</v>
      </c>
      <c r="F755" s="54" t="s">
        <v>51</v>
      </c>
      <c r="G755" s="54">
        <v>4.4869000000000003</v>
      </c>
      <c r="H755" s="56">
        <v>88.845597182822203</v>
      </c>
      <c r="I755" s="1">
        <v>75.835854854600896</v>
      </c>
      <c r="J755" s="79">
        <v>104.087178207544</v>
      </c>
      <c r="K755" s="54">
        <v>3.7151000000000001</v>
      </c>
      <c r="L755" s="56">
        <v>41.062693148401003</v>
      </c>
      <c r="M755" s="1">
        <v>36.190534256080603</v>
      </c>
      <c r="N755" s="79">
        <v>46.590767537962897</v>
      </c>
      <c r="O755" s="53">
        <v>0</v>
      </c>
      <c r="P755" s="53">
        <v>0</v>
      </c>
      <c r="Q755" s="53">
        <v>1</v>
      </c>
      <c r="R755" s="53">
        <v>0</v>
      </c>
      <c r="S755" s="53">
        <v>1</v>
      </c>
      <c r="T755" s="53">
        <v>-0.53781960558040798</v>
      </c>
      <c r="AK755" s="53">
        <v>-0.53781960558040798</v>
      </c>
    </row>
    <row r="756" spans="2:65" x14ac:dyDescent="0.3">
      <c r="B756" s="76">
        <v>15</v>
      </c>
      <c r="D756" s="53" t="s">
        <v>485</v>
      </c>
      <c r="E756" s="55">
        <v>-0.51359999999999995</v>
      </c>
      <c r="F756" s="54" t="s">
        <v>51</v>
      </c>
      <c r="G756" s="54">
        <v>4.5742000000000003</v>
      </c>
      <c r="H756" s="56">
        <v>96.950447746318304</v>
      </c>
      <c r="I756" s="1">
        <v>82.711744065945396</v>
      </c>
      <c r="J756" s="79">
        <v>113.640323080572</v>
      </c>
      <c r="K756" s="54">
        <v>4.0606</v>
      </c>
      <c r="L756" s="56">
        <v>58.009106103070003</v>
      </c>
      <c r="M756" s="1">
        <v>55.528255538373799</v>
      </c>
      <c r="N756" s="79">
        <v>60.600794284844</v>
      </c>
      <c r="O756" s="53">
        <v>1</v>
      </c>
      <c r="P756" s="53">
        <v>0</v>
      </c>
      <c r="Q756" s="53">
        <v>1</v>
      </c>
      <c r="R756" s="53">
        <v>0</v>
      </c>
      <c r="S756" s="53">
        <v>1</v>
      </c>
      <c r="T756" s="53">
        <v>-0.40166231872536201</v>
      </c>
      <c r="AI756" s="53">
        <v>-0.40166231872536201</v>
      </c>
    </row>
    <row r="757" spans="2:65" x14ac:dyDescent="0.3">
      <c r="B757" s="76">
        <v>15</v>
      </c>
      <c r="D757" s="53" t="s">
        <v>417</v>
      </c>
      <c r="E757" s="55">
        <v>-0.77429999999999999</v>
      </c>
      <c r="F757" s="54" t="s">
        <v>51</v>
      </c>
      <c r="G757" s="54">
        <v>4.5742000000000003</v>
      </c>
      <c r="H757" s="56">
        <v>96.950447746318304</v>
      </c>
      <c r="I757" s="1">
        <v>82.711744065945396</v>
      </c>
      <c r="J757" s="79">
        <v>113.640323080572</v>
      </c>
      <c r="K757" s="54">
        <v>3.7999000000000001</v>
      </c>
      <c r="L757" s="56">
        <v>44.696714598349999</v>
      </c>
      <c r="M757" s="1">
        <v>43.591021489117999</v>
      </c>
      <c r="N757" s="79">
        <v>45.8304537870277</v>
      </c>
      <c r="O757" s="53">
        <v>1</v>
      </c>
      <c r="P757" s="53">
        <v>0</v>
      </c>
      <c r="Q757" s="53">
        <v>1</v>
      </c>
      <c r="R757" s="53">
        <v>0</v>
      </c>
      <c r="S757" s="53">
        <v>1</v>
      </c>
      <c r="T757" s="53">
        <v>-0.53897361345556705</v>
      </c>
      <c r="AJ757" s="53">
        <v>-0.53897361345556705</v>
      </c>
    </row>
    <row r="758" spans="2:65" x14ac:dyDescent="0.3">
      <c r="B758" s="76">
        <v>15</v>
      </c>
      <c r="D758" s="53" t="s">
        <v>470</v>
      </c>
      <c r="E758" s="55">
        <v>-0.79339999999999999</v>
      </c>
      <c r="F758" s="54" t="s">
        <v>51</v>
      </c>
      <c r="G758" s="54">
        <v>4.5742000000000003</v>
      </c>
      <c r="H758" s="56">
        <v>96.950447746318304</v>
      </c>
      <c r="I758" s="1">
        <v>82.711744065945396</v>
      </c>
      <c r="J758" s="79">
        <v>113.640323080572</v>
      </c>
      <c r="K758" s="54">
        <v>3.7806999999999999</v>
      </c>
      <c r="L758" s="56">
        <v>43.846723702224402</v>
      </c>
      <c r="M758" s="1">
        <v>38.644234814979399</v>
      </c>
      <c r="N758" s="79">
        <v>49.749598837288502</v>
      </c>
      <c r="O758" s="53">
        <v>1</v>
      </c>
      <c r="P758" s="53">
        <v>0</v>
      </c>
      <c r="Q758" s="53">
        <v>1</v>
      </c>
      <c r="R758" s="53">
        <v>0</v>
      </c>
      <c r="S758" s="53">
        <v>1</v>
      </c>
      <c r="T758" s="53">
        <v>-0.547740884942025</v>
      </c>
      <c r="AK758" s="53">
        <v>-0.547740884942025</v>
      </c>
    </row>
    <row r="759" spans="2:65" x14ac:dyDescent="0.3">
      <c r="B759" s="76">
        <v>15</v>
      </c>
      <c r="D759" s="53" t="s">
        <v>362</v>
      </c>
      <c r="E759" s="55">
        <v>-0.2225</v>
      </c>
      <c r="F759" s="54" t="s">
        <v>51</v>
      </c>
      <c r="G759" s="54">
        <v>3.984</v>
      </c>
      <c r="H759" s="56">
        <v>53.731531072094597</v>
      </c>
      <c r="I759" s="1">
        <v>51.4245456344131</v>
      </c>
      <c r="J759" s="79">
        <v>56.142011479814499</v>
      </c>
      <c r="K759" s="54">
        <v>3.7614999999999998</v>
      </c>
      <c r="L759" s="56">
        <v>43.012896958877903</v>
      </c>
      <c r="M759" s="1">
        <v>41.946391074536002</v>
      </c>
      <c r="N759" s="79">
        <v>44.1065192356483</v>
      </c>
      <c r="O759" s="53">
        <v>0</v>
      </c>
      <c r="P759" s="53">
        <v>0</v>
      </c>
      <c r="Q759" s="53">
        <v>1</v>
      </c>
      <c r="R759" s="53">
        <v>0</v>
      </c>
      <c r="S759" s="53">
        <v>1</v>
      </c>
      <c r="T759" s="53">
        <v>-0.19948499324977101</v>
      </c>
      <c r="AO759" s="53">
        <v>-0.19948499324977101</v>
      </c>
    </row>
    <row r="760" spans="2:65" x14ac:dyDescent="0.3">
      <c r="B760" s="76">
        <v>15</v>
      </c>
      <c r="D760" s="53" t="s">
        <v>455</v>
      </c>
      <c r="E760" s="55">
        <v>-0.25890000000000002</v>
      </c>
      <c r="F760" s="54">
        <v>2.0899999999999998E-2</v>
      </c>
      <c r="G760" s="54">
        <v>3.984</v>
      </c>
      <c r="H760" s="56">
        <v>53.731531072094597</v>
      </c>
      <c r="I760" s="1">
        <v>51.4245456344131</v>
      </c>
      <c r="J760" s="79">
        <v>56.142011479814499</v>
      </c>
      <c r="K760" s="54">
        <v>3.7250999999999999</v>
      </c>
      <c r="L760" s="56">
        <v>41.475380075468301</v>
      </c>
      <c r="M760" s="1">
        <v>36.554255172219499</v>
      </c>
      <c r="N760" s="79">
        <v>47.059012536299001</v>
      </c>
      <c r="O760" s="53">
        <v>0</v>
      </c>
      <c r="P760" s="53">
        <v>0</v>
      </c>
      <c r="Q760" s="53">
        <v>1</v>
      </c>
      <c r="R760" s="53">
        <v>0</v>
      </c>
      <c r="S760" s="53">
        <v>1</v>
      </c>
      <c r="T760" s="53">
        <v>-0.22809979079474799</v>
      </c>
      <c r="AP760" s="53">
        <v>-0.22809979079474799</v>
      </c>
    </row>
    <row r="761" spans="2:65" x14ac:dyDescent="0.3">
      <c r="B761" s="76">
        <v>15</v>
      </c>
      <c r="D761" s="53" t="s">
        <v>363</v>
      </c>
      <c r="E761" s="55">
        <v>-0.21079999999999999</v>
      </c>
      <c r="F761" s="54" t="s">
        <v>51</v>
      </c>
      <c r="G761" s="54">
        <v>3.9735</v>
      </c>
      <c r="H761" s="56">
        <v>53.170301606816601</v>
      </c>
      <c r="I761" s="1">
        <v>50.886415404080303</v>
      </c>
      <c r="J761" s="79">
        <v>55.556693284651203</v>
      </c>
      <c r="K761" s="54">
        <v>3.7627000000000002</v>
      </c>
      <c r="L761" s="56">
        <v>43.064543416905799</v>
      </c>
      <c r="M761" s="1">
        <v>41.996756957311199</v>
      </c>
      <c r="N761" s="79">
        <v>44.159478828131498</v>
      </c>
      <c r="O761" s="53">
        <v>0</v>
      </c>
      <c r="P761" s="53">
        <v>0</v>
      </c>
      <c r="Q761" s="53">
        <v>1</v>
      </c>
      <c r="R761" s="53">
        <v>0</v>
      </c>
      <c r="S761" s="53">
        <v>1</v>
      </c>
      <c r="T761" s="53">
        <v>-0.19006396210878601</v>
      </c>
      <c r="AO761" s="53">
        <v>-0.19006396210878601</v>
      </c>
    </row>
    <row r="762" spans="2:65" x14ac:dyDescent="0.3">
      <c r="B762" s="76">
        <v>15</v>
      </c>
      <c r="D762" s="53" t="s">
        <v>364</v>
      </c>
      <c r="E762" s="55">
        <v>-0.20669999999999999</v>
      </c>
      <c r="F762" s="54" t="s">
        <v>51</v>
      </c>
      <c r="G762" s="54">
        <v>3.9281999999999999</v>
      </c>
      <c r="H762" s="56">
        <v>50.815427529241397</v>
      </c>
      <c r="I762" s="1">
        <v>48.632692989227003</v>
      </c>
      <c r="J762" s="79">
        <v>53.096127651240401</v>
      </c>
      <c r="K762" s="54">
        <v>3.7214999999999998</v>
      </c>
      <c r="L762" s="56">
        <v>41.326337145437002</v>
      </c>
      <c r="M762" s="1">
        <v>40.302439475039897</v>
      </c>
      <c r="N762" s="79">
        <v>42.376247296792997</v>
      </c>
      <c r="O762" s="53">
        <v>0</v>
      </c>
      <c r="P762" s="53">
        <v>0</v>
      </c>
      <c r="Q762" s="53">
        <v>1</v>
      </c>
      <c r="R762" s="53">
        <v>0</v>
      </c>
      <c r="S762" s="53">
        <v>1</v>
      </c>
      <c r="T762" s="53">
        <v>-0.18673640752789</v>
      </c>
      <c r="AO762" s="53">
        <v>-0.18673640752789</v>
      </c>
    </row>
    <row r="763" spans="2:65" x14ac:dyDescent="0.3">
      <c r="B763" s="76">
        <v>15</v>
      </c>
      <c r="D763" s="53" t="s">
        <v>365</v>
      </c>
      <c r="E763" s="55">
        <v>-0.2392</v>
      </c>
      <c r="F763" s="54" t="s">
        <v>51</v>
      </c>
      <c r="G763" s="54">
        <v>3.9931999999999999</v>
      </c>
      <c r="H763" s="56">
        <v>54.228142065770903</v>
      </c>
      <c r="I763" s="1">
        <v>51.908990368669002</v>
      </c>
      <c r="J763" s="79">
        <v>56.650907116859599</v>
      </c>
      <c r="K763" s="54">
        <v>3.754</v>
      </c>
      <c r="L763" s="56">
        <v>42.691506950731203</v>
      </c>
      <c r="M763" s="1">
        <v>41.634601984301597</v>
      </c>
      <c r="N763" s="79">
        <v>43.775241718691802</v>
      </c>
      <c r="O763" s="53">
        <v>0</v>
      </c>
      <c r="P763" s="53">
        <v>0</v>
      </c>
      <c r="Q763" s="53">
        <v>1</v>
      </c>
      <c r="R763" s="53">
        <v>0</v>
      </c>
      <c r="S763" s="53">
        <v>1</v>
      </c>
      <c r="T763" s="53">
        <v>-0.21274258485653899</v>
      </c>
      <c r="AO763" s="53">
        <v>-0.21274258485653899</v>
      </c>
    </row>
    <row r="764" spans="2:65" x14ac:dyDescent="0.3">
      <c r="B764" s="76">
        <v>15</v>
      </c>
      <c r="D764" s="53" t="s">
        <v>458</v>
      </c>
      <c r="E764" s="55">
        <v>-0.27800000000000002</v>
      </c>
      <c r="F764" s="54">
        <v>6.6E-3</v>
      </c>
      <c r="G764" s="54">
        <v>3.9931999999999999</v>
      </c>
      <c r="H764" s="56">
        <v>54.228142065770903</v>
      </c>
      <c r="I764" s="1">
        <v>51.908990368669002</v>
      </c>
      <c r="J764" s="79">
        <v>56.650907116859599</v>
      </c>
      <c r="K764" s="54">
        <v>3.7151000000000001</v>
      </c>
      <c r="L764" s="56">
        <v>41.062693148401003</v>
      </c>
      <c r="M764" s="1">
        <v>36.190534256080603</v>
      </c>
      <c r="N764" s="79">
        <v>46.590767537962897</v>
      </c>
      <c r="O764" s="53">
        <v>0</v>
      </c>
      <c r="P764" s="53">
        <v>0</v>
      </c>
      <c r="Q764" s="53">
        <v>1</v>
      </c>
      <c r="R764" s="53">
        <v>0</v>
      </c>
      <c r="S764" s="53">
        <v>1</v>
      </c>
      <c r="T764" s="53">
        <v>-0.24277890438145799</v>
      </c>
      <c r="AP764" s="53">
        <v>-0.24277890438145799</v>
      </c>
    </row>
    <row r="765" spans="2:65" x14ac:dyDescent="0.3">
      <c r="B765" s="76">
        <v>15</v>
      </c>
      <c r="D765" s="53" t="s">
        <v>366</v>
      </c>
      <c r="E765" s="55">
        <v>-0.26069999999999999</v>
      </c>
      <c r="F765" s="54" t="s">
        <v>51</v>
      </c>
      <c r="G765" s="54">
        <v>4.0606</v>
      </c>
      <c r="H765" s="56">
        <v>58.009106103070003</v>
      </c>
      <c r="I765" s="1">
        <v>55.528255538373799</v>
      </c>
      <c r="J765" s="79">
        <v>60.600794284844</v>
      </c>
      <c r="K765" s="54">
        <v>3.7999000000000001</v>
      </c>
      <c r="L765" s="56">
        <v>44.696714598349999</v>
      </c>
      <c r="M765" s="1">
        <v>43.591021489117999</v>
      </c>
      <c r="N765" s="79">
        <v>45.8304537870277</v>
      </c>
      <c r="O765" s="53">
        <v>1</v>
      </c>
      <c r="P765" s="53">
        <v>0</v>
      </c>
      <c r="Q765" s="53">
        <v>1</v>
      </c>
      <c r="R765" s="53">
        <v>0</v>
      </c>
      <c r="S765" s="53">
        <v>1</v>
      </c>
      <c r="T765" s="53">
        <v>-0.22948796144292799</v>
      </c>
      <c r="AO765" s="53">
        <v>-0.22948796144292799</v>
      </c>
    </row>
    <row r="766" spans="2:65" x14ac:dyDescent="0.3">
      <c r="B766" s="76">
        <v>15</v>
      </c>
      <c r="D766" s="53" t="s">
        <v>459</v>
      </c>
      <c r="E766" s="55">
        <v>-0.27979999999999999</v>
      </c>
      <c r="F766" s="54">
        <v>5.8999999999999999E-3</v>
      </c>
      <c r="G766" s="54">
        <v>4.0606</v>
      </c>
      <c r="H766" s="56">
        <v>58.009106103070003</v>
      </c>
      <c r="I766" s="1">
        <v>55.528255538373799</v>
      </c>
      <c r="J766" s="79">
        <v>60.600794284844</v>
      </c>
      <c r="K766" s="54">
        <v>3.7806999999999999</v>
      </c>
      <c r="L766" s="56">
        <v>43.846723702224402</v>
      </c>
      <c r="M766" s="1">
        <v>38.644234814979399</v>
      </c>
      <c r="N766" s="79">
        <v>49.749598837288502</v>
      </c>
      <c r="O766" s="53">
        <v>1</v>
      </c>
      <c r="P766" s="53">
        <v>0</v>
      </c>
      <c r="Q766" s="53">
        <v>1</v>
      </c>
      <c r="R766" s="53">
        <v>0</v>
      </c>
      <c r="S766" s="53">
        <v>1</v>
      </c>
      <c r="T766" s="53">
        <v>-0.244140676391084</v>
      </c>
      <c r="AP766" s="53">
        <v>-0.244140676391084</v>
      </c>
    </row>
    <row r="767" spans="2:65" x14ac:dyDescent="0.3">
      <c r="B767" s="76">
        <v>15</v>
      </c>
      <c r="D767" s="53" t="s">
        <v>367</v>
      </c>
      <c r="E767" s="55">
        <v>-4.7219999999999998E-2</v>
      </c>
      <c r="F767" s="54" t="s">
        <v>51</v>
      </c>
      <c r="G767" s="54">
        <v>4.0964999999999998</v>
      </c>
      <c r="H767" s="56">
        <v>60.129465744228099</v>
      </c>
      <c r="I767" s="1">
        <v>56.518272898609602</v>
      </c>
      <c r="J767" s="79">
        <v>63.971393060300898</v>
      </c>
      <c r="K767" s="54">
        <v>4.0492999999999997</v>
      </c>
      <c r="L767" s="56">
        <v>57.3572928846107</v>
      </c>
      <c r="M767" s="1">
        <v>53.913645007237598</v>
      </c>
      <c r="N767" s="79">
        <v>61.020898264425803</v>
      </c>
      <c r="O767" s="53">
        <v>0</v>
      </c>
      <c r="P767" s="53">
        <v>1</v>
      </c>
      <c r="Q767" s="53">
        <v>1</v>
      </c>
      <c r="R767" s="53">
        <v>1</v>
      </c>
      <c r="S767" s="53">
        <v>2</v>
      </c>
      <c r="T767" s="53">
        <v>-4.6103400808671202E-2</v>
      </c>
      <c r="V767" s="53">
        <v>-4.6103400808671202E-2</v>
      </c>
    </row>
    <row r="768" spans="2:65" x14ac:dyDescent="0.3">
      <c r="B768" s="76">
        <v>15</v>
      </c>
      <c r="D768" s="53" t="s">
        <v>368</v>
      </c>
      <c r="E768" s="55">
        <v>5.9060000000000001E-2</v>
      </c>
      <c r="F768" s="54" t="s">
        <v>51</v>
      </c>
      <c r="G768" s="54">
        <v>4.0964999999999998</v>
      </c>
      <c r="H768" s="56">
        <v>60.129465744228099</v>
      </c>
      <c r="I768" s="1">
        <v>56.518272898609602</v>
      </c>
      <c r="J768" s="79">
        <v>63.971393060300898</v>
      </c>
      <c r="K768" s="54">
        <v>4.1555999999999997</v>
      </c>
      <c r="L768" s="56">
        <v>63.7902272041906</v>
      </c>
      <c r="M768" s="1">
        <v>59.966231772683898</v>
      </c>
      <c r="N768" s="79">
        <v>67.858075561384197</v>
      </c>
      <c r="O768" s="53">
        <v>1</v>
      </c>
      <c r="P768" s="53">
        <v>1</v>
      </c>
      <c r="Q768" s="53">
        <v>1</v>
      </c>
      <c r="R768" s="53">
        <v>1</v>
      </c>
      <c r="S768" s="53">
        <v>2</v>
      </c>
      <c r="T768" s="53">
        <v>6.0881323568285899E-2</v>
      </c>
      <c r="U768" s="53">
        <v>6.0881323568285899E-2</v>
      </c>
      <c r="BM768" s="53">
        <v>6.0881323568285899E-2</v>
      </c>
    </row>
    <row r="769" spans="2:65" x14ac:dyDescent="0.3">
      <c r="B769" s="76">
        <v>15</v>
      </c>
      <c r="D769" s="53" t="s">
        <v>486</v>
      </c>
      <c r="E769" s="55">
        <v>-3.0280000000000001E-2</v>
      </c>
      <c r="F769" s="54">
        <v>1.8E-3</v>
      </c>
      <c r="G769" s="54">
        <v>4.0796000000000001</v>
      </c>
      <c r="H769" s="56">
        <v>59.1218163929491</v>
      </c>
      <c r="I769" s="1">
        <v>55.570050719216198</v>
      </c>
      <c r="J769" s="79">
        <v>62.900593545668201</v>
      </c>
      <c r="K769" s="54">
        <v>4.0492999999999997</v>
      </c>
      <c r="L769" s="56">
        <v>57.3572928846107</v>
      </c>
      <c r="M769" s="1">
        <v>53.913645007237598</v>
      </c>
      <c r="N769" s="79">
        <v>61.020898264425803</v>
      </c>
      <c r="O769" s="53">
        <v>0</v>
      </c>
      <c r="P769" s="53">
        <v>0</v>
      </c>
      <c r="Q769" s="53">
        <v>1</v>
      </c>
      <c r="R769" s="53">
        <v>1</v>
      </c>
      <c r="S769" s="53">
        <v>1</v>
      </c>
      <c r="T769" s="53">
        <v>-2.9845556445874499E-2</v>
      </c>
    </row>
    <row r="770" spans="2:65" x14ac:dyDescent="0.3">
      <c r="B770" s="76">
        <v>15</v>
      </c>
      <c r="D770" s="53" t="s">
        <v>369</v>
      </c>
      <c r="E770" s="55">
        <v>7.5999999999999998E-2</v>
      </c>
      <c r="F770" s="54" t="s">
        <v>51</v>
      </c>
      <c r="G770" s="54">
        <v>4.0796000000000001</v>
      </c>
      <c r="H770" s="56">
        <v>59.1218163929491</v>
      </c>
      <c r="I770" s="1">
        <v>55.570050719216198</v>
      </c>
      <c r="J770" s="79">
        <v>62.900593545668201</v>
      </c>
      <c r="K770" s="54">
        <v>4.1555999999999997</v>
      </c>
      <c r="L770" s="56">
        <v>63.7902272041906</v>
      </c>
      <c r="M770" s="1">
        <v>59.966231772683898</v>
      </c>
      <c r="N770" s="79">
        <v>67.858075561384197</v>
      </c>
      <c r="O770" s="53">
        <v>1</v>
      </c>
      <c r="P770" s="53">
        <v>0</v>
      </c>
      <c r="Q770" s="53">
        <v>1</v>
      </c>
      <c r="R770" s="53">
        <v>1</v>
      </c>
      <c r="S770" s="53">
        <v>1</v>
      </c>
      <c r="T770" s="53">
        <v>7.8962574157283402E-2</v>
      </c>
    </row>
    <row r="771" spans="2:65" x14ac:dyDescent="0.3">
      <c r="B771" s="76">
        <v>15</v>
      </c>
      <c r="D771" s="53" t="s">
        <v>424</v>
      </c>
      <c r="E771" s="55">
        <v>3.7560000000000003E-2</v>
      </c>
      <c r="F771" s="54" t="s">
        <v>51</v>
      </c>
      <c r="G771" s="54">
        <v>4.0492999999999997</v>
      </c>
      <c r="H771" s="56">
        <v>57.3572928846107</v>
      </c>
      <c r="I771" s="1">
        <v>53.913645007237598</v>
      </c>
      <c r="J771" s="79">
        <v>61.020898264425803</v>
      </c>
      <c r="K771" s="54">
        <v>4.0869</v>
      </c>
      <c r="L771" s="56">
        <v>59.554984793653198</v>
      </c>
      <c r="M771" s="1">
        <v>55.979390712108298</v>
      </c>
      <c r="N771" s="79">
        <v>63.358964230475202</v>
      </c>
      <c r="O771" s="53">
        <v>0</v>
      </c>
      <c r="P771" s="53">
        <v>0</v>
      </c>
      <c r="Q771" s="53">
        <v>1</v>
      </c>
      <c r="R771" s="53">
        <v>1</v>
      </c>
      <c r="S771" s="53">
        <v>1</v>
      </c>
      <c r="T771" s="53">
        <v>3.83158234727667E-2</v>
      </c>
    </row>
    <row r="772" spans="2:65" x14ac:dyDescent="0.3">
      <c r="B772" s="76">
        <v>15</v>
      </c>
      <c r="D772" s="53" t="s">
        <v>370</v>
      </c>
      <c r="E772" s="55">
        <v>0.10630000000000001</v>
      </c>
      <c r="F772" s="54" t="s">
        <v>51</v>
      </c>
      <c r="G772" s="54">
        <v>4.0492999999999997</v>
      </c>
      <c r="H772" s="56">
        <v>57.3572928846107</v>
      </c>
      <c r="I772" s="1">
        <v>53.913645007237598</v>
      </c>
      <c r="J772" s="79">
        <v>61.020898264425803</v>
      </c>
      <c r="K772" s="54">
        <v>4.1555999999999997</v>
      </c>
      <c r="L772" s="56">
        <v>63.7902272041906</v>
      </c>
      <c r="M772" s="1">
        <v>59.966231772683898</v>
      </c>
      <c r="N772" s="79">
        <v>67.858075561384197</v>
      </c>
      <c r="O772" s="53">
        <v>1</v>
      </c>
      <c r="P772" s="53">
        <v>0</v>
      </c>
      <c r="Q772" s="53">
        <v>1</v>
      </c>
      <c r="R772" s="53">
        <v>1</v>
      </c>
      <c r="S772" s="53">
        <v>1</v>
      </c>
      <c r="T772" s="53">
        <v>0.112155473106471</v>
      </c>
    </row>
    <row r="773" spans="2:65" x14ac:dyDescent="0.3">
      <c r="B773" s="76">
        <v>15</v>
      </c>
      <c r="D773" s="53" t="s">
        <v>371</v>
      </c>
      <c r="E773" s="55">
        <v>6.8720000000000003E-2</v>
      </c>
      <c r="F773" s="54" t="s">
        <v>51</v>
      </c>
      <c r="G773" s="54">
        <v>4.0869</v>
      </c>
      <c r="H773" s="56">
        <v>59.554984793653198</v>
      </c>
      <c r="I773" s="1">
        <v>55.979390712108298</v>
      </c>
      <c r="J773" s="79">
        <v>63.358964230475202</v>
      </c>
      <c r="K773" s="54">
        <v>4.1555999999999997</v>
      </c>
      <c r="L773" s="56">
        <v>63.7902272041906</v>
      </c>
      <c r="M773" s="1">
        <v>59.966231772683898</v>
      </c>
      <c r="N773" s="79">
        <v>67.858075561384197</v>
      </c>
      <c r="O773" s="53">
        <v>1</v>
      </c>
      <c r="P773" s="53">
        <v>0</v>
      </c>
      <c r="Q773" s="53">
        <v>1</v>
      </c>
      <c r="R773" s="53">
        <v>1</v>
      </c>
      <c r="S773" s="53">
        <v>1</v>
      </c>
      <c r="T773" s="53">
        <v>7.1114826495409705E-2</v>
      </c>
    </row>
    <row r="774" spans="2:65" x14ac:dyDescent="0.3">
      <c r="B774" s="76">
        <v>15</v>
      </c>
      <c r="D774" s="53" t="s">
        <v>372</v>
      </c>
      <c r="E774" s="55">
        <v>2.563E-2</v>
      </c>
      <c r="F774" s="54">
        <v>2.9999999999999997E-4</v>
      </c>
      <c r="G774" s="54">
        <v>3.7844000000000002</v>
      </c>
      <c r="H774" s="56">
        <v>44.009257081250297</v>
      </c>
      <c r="I774" s="1">
        <v>41.7973274130592</v>
      </c>
      <c r="J774" s="79">
        <v>46.338242866658597</v>
      </c>
      <c r="K774" s="54">
        <v>3.81</v>
      </c>
      <c r="L774" s="56">
        <v>45.150438866318702</v>
      </c>
      <c r="M774" s="1">
        <v>42.879471860474503</v>
      </c>
      <c r="N774" s="79">
        <v>47.541680001434301</v>
      </c>
      <c r="O774" s="53">
        <v>0</v>
      </c>
      <c r="P774" s="53">
        <v>1</v>
      </c>
      <c r="Q774" s="53">
        <v>1</v>
      </c>
      <c r="R774" s="53">
        <v>1</v>
      </c>
      <c r="S774" s="53">
        <v>2</v>
      </c>
      <c r="T774" s="53">
        <v>2.5930494190382E-2</v>
      </c>
      <c r="U774" s="53">
        <v>2.5930494190382E-2</v>
      </c>
    </row>
    <row r="775" spans="2:65" x14ac:dyDescent="0.3">
      <c r="B775" s="76">
        <v>15</v>
      </c>
      <c r="D775" s="53" t="s">
        <v>487</v>
      </c>
      <c r="E775" s="55">
        <v>-2.0209999999999999E-2</v>
      </c>
      <c r="F775" s="54">
        <v>2.3099999999999999E-2</v>
      </c>
      <c r="G775" s="54">
        <v>3.7844000000000002</v>
      </c>
      <c r="H775" s="56">
        <v>44.009257081250297</v>
      </c>
      <c r="I775" s="1">
        <v>41.7973274130592</v>
      </c>
      <c r="J775" s="79">
        <v>46.338242866658597</v>
      </c>
      <c r="K775" s="54">
        <v>3.7642000000000002</v>
      </c>
      <c r="L775" s="56">
        <v>43.1291887038754</v>
      </c>
      <c r="M775" s="1">
        <v>40.959886101406298</v>
      </c>
      <c r="N775" s="79">
        <v>45.413381122430302</v>
      </c>
      <c r="O775" s="53">
        <v>0</v>
      </c>
      <c r="P775" s="53">
        <v>1</v>
      </c>
      <c r="Q775" s="53">
        <v>1</v>
      </c>
      <c r="R775" s="53">
        <v>1</v>
      </c>
      <c r="S775" s="53">
        <v>2</v>
      </c>
      <c r="T775" s="53">
        <v>-1.99973468252393E-2</v>
      </c>
      <c r="V775" s="53">
        <v>-1.99973468252393E-2</v>
      </c>
    </row>
    <row r="776" spans="2:65" x14ac:dyDescent="0.3">
      <c r="B776" s="76">
        <v>15</v>
      </c>
      <c r="D776" s="53" t="s">
        <v>373</v>
      </c>
      <c r="E776" s="55">
        <v>4.3310000000000001E-2</v>
      </c>
      <c r="F776" s="54" t="s">
        <v>51</v>
      </c>
      <c r="G776" s="54">
        <v>3.7844000000000002</v>
      </c>
      <c r="H776" s="56">
        <v>44.009257081250297</v>
      </c>
      <c r="I776" s="1">
        <v>41.7973274130592</v>
      </c>
      <c r="J776" s="79">
        <v>46.338242866658597</v>
      </c>
      <c r="K776" s="54">
        <v>3.8277000000000001</v>
      </c>
      <c r="L776" s="56">
        <v>45.956716138335899</v>
      </c>
      <c r="M776" s="1">
        <v>43.6426289106738</v>
      </c>
      <c r="N776" s="79">
        <v>48.3935044917298</v>
      </c>
      <c r="O776" s="53">
        <v>1</v>
      </c>
      <c r="P776" s="53">
        <v>1</v>
      </c>
      <c r="Q776" s="53">
        <v>1</v>
      </c>
      <c r="R776" s="53">
        <v>1</v>
      </c>
      <c r="S776" s="53">
        <v>2</v>
      </c>
      <c r="T776" s="53">
        <v>4.4251123200971097E-2</v>
      </c>
      <c r="U776" s="53">
        <v>4.4251123200971097E-2</v>
      </c>
      <c r="BM776" s="53">
        <v>4.4251123200971097E-2</v>
      </c>
    </row>
    <row r="777" spans="2:65" x14ac:dyDescent="0.3">
      <c r="B777" s="76">
        <v>15</v>
      </c>
      <c r="D777" s="53" t="s">
        <v>374</v>
      </c>
      <c r="E777" s="55">
        <v>-4.5839999999999999E-2</v>
      </c>
      <c r="F777" s="54" t="s">
        <v>51</v>
      </c>
      <c r="G777" s="54">
        <v>3.81</v>
      </c>
      <c r="H777" s="56">
        <v>45.150438866318702</v>
      </c>
      <c r="I777" s="1">
        <v>42.879471860474503</v>
      </c>
      <c r="J777" s="79">
        <v>47.541680001434301</v>
      </c>
      <c r="K777" s="54">
        <v>3.7642000000000002</v>
      </c>
      <c r="L777" s="56">
        <v>43.1291887038754</v>
      </c>
      <c r="M777" s="1">
        <v>40.959886101406298</v>
      </c>
      <c r="N777" s="79">
        <v>45.413381122430302</v>
      </c>
      <c r="O777" s="53">
        <v>0</v>
      </c>
      <c r="P777" s="53">
        <v>0</v>
      </c>
      <c r="Q777" s="53">
        <v>1</v>
      </c>
      <c r="R777" s="53">
        <v>1</v>
      </c>
      <c r="S777" s="53">
        <v>1</v>
      </c>
      <c r="T777" s="53">
        <v>-4.4767010314734401E-2</v>
      </c>
    </row>
    <row r="778" spans="2:65" x14ac:dyDescent="0.3">
      <c r="B778" s="76">
        <v>15</v>
      </c>
      <c r="D778" s="53" t="s">
        <v>464</v>
      </c>
      <c r="E778" s="55">
        <v>-2.078E-2</v>
      </c>
      <c r="F778" s="54">
        <v>1.9699999999999999E-2</v>
      </c>
      <c r="G778" s="54">
        <v>3.81</v>
      </c>
      <c r="H778" s="56">
        <v>45.150438866318702</v>
      </c>
      <c r="I778" s="1">
        <v>42.879471860474503</v>
      </c>
      <c r="J778" s="79">
        <v>47.541680001434301</v>
      </c>
      <c r="K778" s="54">
        <v>3.7892000000000001</v>
      </c>
      <c r="L778" s="56">
        <v>44.221009314034902</v>
      </c>
      <c r="M778" s="1">
        <v>41.994321216044902</v>
      </c>
      <c r="N778" s="79">
        <v>46.565764325411202</v>
      </c>
      <c r="O778" s="53">
        <v>0</v>
      </c>
      <c r="P778" s="53">
        <v>0</v>
      </c>
      <c r="Q778" s="53">
        <v>1</v>
      </c>
      <c r="R778" s="53">
        <v>1</v>
      </c>
      <c r="S778" s="53">
        <v>1</v>
      </c>
      <c r="T778" s="53">
        <v>-2.0585172051941499E-2</v>
      </c>
    </row>
    <row r="779" spans="2:65" x14ac:dyDescent="0.3">
      <c r="B779" s="76">
        <v>15</v>
      </c>
      <c r="D779" s="53" t="s">
        <v>466</v>
      </c>
      <c r="E779" s="55">
        <v>2.5049999999999999E-2</v>
      </c>
      <c r="F779" s="54">
        <v>5.9999999999999995E-4</v>
      </c>
      <c r="G779" s="54">
        <v>3.7642000000000002</v>
      </c>
      <c r="H779" s="56">
        <v>43.1291887038754</v>
      </c>
      <c r="I779" s="1">
        <v>40.959886101406298</v>
      </c>
      <c r="J779" s="79">
        <v>45.413381122430302</v>
      </c>
      <c r="K779" s="54">
        <v>3.7892000000000001</v>
      </c>
      <c r="L779" s="56">
        <v>44.221009314034902</v>
      </c>
      <c r="M779" s="1">
        <v>41.994321216044902</v>
      </c>
      <c r="N779" s="79">
        <v>46.565764325411202</v>
      </c>
      <c r="O779" s="53">
        <v>0</v>
      </c>
      <c r="P779" s="53">
        <v>0</v>
      </c>
      <c r="Q779" s="53">
        <v>1</v>
      </c>
      <c r="R779" s="53">
        <v>1</v>
      </c>
      <c r="S779" s="53">
        <v>1</v>
      </c>
      <c r="T779" s="53">
        <v>2.5315120524428698E-2</v>
      </c>
    </row>
    <row r="780" spans="2:65" x14ac:dyDescent="0.3">
      <c r="B780" s="76">
        <v>15</v>
      </c>
      <c r="D780" s="53" t="s">
        <v>375</v>
      </c>
      <c r="E780" s="55">
        <v>6.3519999999999993E-2</v>
      </c>
      <c r="F780" s="54" t="s">
        <v>51</v>
      </c>
      <c r="G780" s="54">
        <v>3.7642000000000002</v>
      </c>
      <c r="H780" s="56">
        <v>43.1291887038754</v>
      </c>
      <c r="I780" s="1">
        <v>40.959886101406298</v>
      </c>
      <c r="J780" s="79">
        <v>45.413381122430302</v>
      </c>
      <c r="K780" s="54">
        <v>3.8277000000000001</v>
      </c>
      <c r="L780" s="56">
        <v>45.956716138335899</v>
      </c>
      <c r="M780" s="1">
        <v>43.6426289106738</v>
      </c>
      <c r="N780" s="79">
        <v>48.3935044917298</v>
      </c>
      <c r="O780" s="53">
        <v>1</v>
      </c>
      <c r="P780" s="53">
        <v>0</v>
      </c>
      <c r="Q780" s="53">
        <v>1</v>
      </c>
      <c r="R780" s="53">
        <v>1</v>
      </c>
      <c r="S780" s="53">
        <v>1</v>
      </c>
      <c r="T780" s="53">
        <v>6.5559485801466699E-2</v>
      </c>
    </row>
    <row r="781" spans="2:65" x14ac:dyDescent="0.3">
      <c r="B781" s="76">
        <v>15</v>
      </c>
      <c r="D781" s="53" t="s">
        <v>376</v>
      </c>
      <c r="E781" s="55">
        <v>3.8469999999999997E-2</v>
      </c>
      <c r="F781" s="54" t="s">
        <v>51</v>
      </c>
      <c r="G781" s="54">
        <v>3.7892000000000001</v>
      </c>
      <c r="H781" s="56">
        <v>44.221009314034902</v>
      </c>
      <c r="I781" s="1">
        <v>41.994321216044902</v>
      </c>
      <c r="J781" s="79">
        <v>46.565764325411202</v>
      </c>
      <c r="K781" s="54">
        <v>3.8277000000000001</v>
      </c>
      <c r="L781" s="56">
        <v>45.956716138335899</v>
      </c>
      <c r="M781" s="1">
        <v>43.6426289106738</v>
      </c>
      <c r="N781" s="79">
        <v>48.3935044917298</v>
      </c>
      <c r="O781" s="53">
        <v>1</v>
      </c>
      <c r="P781" s="53">
        <v>0</v>
      </c>
      <c r="Q781" s="53">
        <v>1</v>
      </c>
      <c r="R781" s="53">
        <v>1</v>
      </c>
      <c r="S781" s="53">
        <v>1</v>
      </c>
      <c r="T781" s="53">
        <v>3.9250728357984002E-2</v>
      </c>
    </row>
    <row r="782" spans="2:65" x14ac:dyDescent="0.3">
      <c r="B782" s="76">
        <v>15</v>
      </c>
      <c r="D782" s="53" t="s">
        <v>428</v>
      </c>
      <c r="E782" s="55">
        <v>8.7220000000000006E-2</v>
      </c>
      <c r="F782" s="54" t="s">
        <v>51</v>
      </c>
      <c r="G782" s="54">
        <v>4.4869000000000003</v>
      </c>
      <c r="H782" s="56">
        <v>88.845597182822203</v>
      </c>
      <c r="I782" s="1">
        <v>75.835854854600896</v>
      </c>
      <c r="J782" s="79">
        <v>104.087178207544</v>
      </c>
      <c r="K782" s="54">
        <v>4.5742000000000003</v>
      </c>
      <c r="L782" s="56">
        <v>96.950447746318304</v>
      </c>
      <c r="M782" s="1">
        <v>82.711744065945396</v>
      </c>
      <c r="N782" s="79">
        <v>113.640323080572</v>
      </c>
      <c r="O782" s="53">
        <v>1</v>
      </c>
      <c r="P782" s="53">
        <v>0</v>
      </c>
      <c r="Q782" s="53">
        <v>1</v>
      </c>
      <c r="R782" s="53">
        <v>1</v>
      </c>
      <c r="S782" s="53">
        <v>1</v>
      </c>
      <c r="T782" s="53">
        <v>9.1223997817453106E-2</v>
      </c>
    </row>
    <row r="783" spans="2:65" x14ac:dyDescent="0.3">
      <c r="B783" s="76">
        <v>15</v>
      </c>
      <c r="D783" s="53" t="s">
        <v>436</v>
      </c>
      <c r="E783" s="55">
        <v>-5.5820000000000002E-2</v>
      </c>
      <c r="F783" s="54" t="s">
        <v>51</v>
      </c>
      <c r="G783" s="54">
        <v>3.984</v>
      </c>
      <c r="H783" s="56">
        <v>53.731531072094597</v>
      </c>
      <c r="I783" s="1">
        <v>51.4245456344131</v>
      </c>
      <c r="J783" s="79">
        <v>56.142011479814499</v>
      </c>
      <c r="K783" s="54">
        <v>3.9281999999999999</v>
      </c>
      <c r="L783" s="56">
        <v>50.815427529241397</v>
      </c>
      <c r="M783" s="1">
        <v>48.632692989227003</v>
      </c>
      <c r="N783" s="79">
        <v>53.096127651240401</v>
      </c>
      <c r="O783" s="53">
        <v>0</v>
      </c>
      <c r="P783" s="53">
        <v>1</v>
      </c>
      <c r="Q783" s="53">
        <v>1</v>
      </c>
      <c r="R783" s="53">
        <v>1</v>
      </c>
      <c r="S783" s="53">
        <v>2</v>
      </c>
      <c r="T783" s="53">
        <v>-5.4271737370382198E-2</v>
      </c>
      <c r="V783" s="53">
        <v>-5.4271737370382198E-2</v>
      </c>
    </row>
    <row r="784" spans="2:65" x14ac:dyDescent="0.3">
      <c r="B784" s="76">
        <v>15</v>
      </c>
      <c r="D784" s="53" t="s">
        <v>377</v>
      </c>
      <c r="E784" s="55">
        <v>7.6530000000000001E-2</v>
      </c>
      <c r="F784" s="54" t="s">
        <v>51</v>
      </c>
      <c r="G784" s="54">
        <v>3.984</v>
      </c>
      <c r="H784" s="56">
        <v>53.731531072094597</v>
      </c>
      <c r="I784" s="1">
        <v>51.4245456344131</v>
      </c>
      <c r="J784" s="79">
        <v>56.142011479814499</v>
      </c>
      <c r="K784" s="54">
        <v>4.0606</v>
      </c>
      <c r="L784" s="56">
        <v>58.009106103070003</v>
      </c>
      <c r="M784" s="1">
        <v>55.528255538373799</v>
      </c>
      <c r="N784" s="79">
        <v>60.600794284844</v>
      </c>
      <c r="O784" s="53">
        <v>1</v>
      </c>
      <c r="P784" s="53">
        <v>1</v>
      </c>
      <c r="Q784" s="53">
        <v>1</v>
      </c>
      <c r="R784" s="53">
        <v>1</v>
      </c>
      <c r="S784" s="53">
        <v>2</v>
      </c>
      <c r="T784" s="53">
        <v>7.9610145953890099E-2</v>
      </c>
      <c r="U784" s="53">
        <v>7.9610145953890099E-2</v>
      </c>
      <c r="BM784" s="53">
        <v>7.9610145953890099E-2</v>
      </c>
    </row>
    <row r="785" spans="2:65" x14ac:dyDescent="0.3">
      <c r="B785" s="76">
        <v>15</v>
      </c>
      <c r="D785" s="53" t="s">
        <v>378</v>
      </c>
      <c r="E785" s="55">
        <v>-4.5240000000000002E-2</v>
      </c>
      <c r="F785" s="54" t="s">
        <v>51</v>
      </c>
      <c r="G785" s="54">
        <v>3.9735</v>
      </c>
      <c r="H785" s="56">
        <v>53.170301606816601</v>
      </c>
      <c r="I785" s="1">
        <v>50.886415404080303</v>
      </c>
      <c r="J785" s="79">
        <v>55.556693284651203</v>
      </c>
      <c r="K785" s="54">
        <v>3.9281999999999999</v>
      </c>
      <c r="L785" s="56">
        <v>50.815427529241397</v>
      </c>
      <c r="M785" s="1">
        <v>48.632692989227003</v>
      </c>
      <c r="N785" s="79">
        <v>53.096127651240401</v>
      </c>
      <c r="O785" s="53">
        <v>0</v>
      </c>
      <c r="P785" s="53">
        <v>0</v>
      </c>
      <c r="Q785" s="53">
        <v>1</v>
      </c>
      <c r="R785" s="53">
        <v>1</v>
      </c>
      <c r="S785" s="53">
        <v>1</v>
      </c>
      <c r="T785" s="53">
        <v>-4.4289274395865198E-2</v>
      </c>
    </row>
    <row r="786" spans="2:65" x14ac:dyDescent="0.3">
      <c r="B786" s="76">
        <v>15</v>
      </c>
      <c r="D786" s="53" t="s">
        <v>438</v>
      </c>
      <c r="E786" s="55">
        <v>1.9709999999999998E-2</v>
      </c>
      <c r="F786" s="54">
        <v>1.0800000000000001E-2</v>
      </c>
      <c r="G786" s="54">
        <v>3.9735</v>
      </c>
      <c r="H786" s="56">
        <v>53.170301606816601</v>
      </c>
      <c r="I786" s="1">
        <v>50.886415404080303</v>
      </c>
      <c r="J786" s="79">
        <v>55.556693284651203</v>
      </c>
      <c r="K786" s="54">
        <v>3.9931999999999999</v>
      </c>
      <c r="L786" s="56">
        <v>54.228142065770903</v>
      </c>
      <c r="M786" s="1">
        <v>51.908990368669002</v>
      </c>
      <c r="N786" s="79">
        <v>56.650907116859599</v>
      </c>
      <c r="O786" s="53">
        <v>0</v>
      </c>
      <c r="P786" s="53">
        <v>0</v>
      </c>
      <c r="Q786" s="53">
        <v>1</v>
      </c>
      <c r="R786" s="53">
        <v>1</v>
      </c>
      <c r="S786" s="53">
        <v>1</v>
      </c>
      <c r="T786" s="53">
        <v>1.98953255292173E-2</v>
      </c>
    </row>
    <row r="787" spans="2:65" x14ac:dyDescent="0.3">
      <c r="B787" s="76">
        <v>15</v>
      </c>
      <c r="D787" s="53" t="s">
        <v>379</v>
      </c>
      <c r="E787" s="55">
        <v>8.7099999999999997E-2</v>
      </c>
      <c r="F787" s="54" t="s">
        <v>51</v>
      </c>
      <c r="G787" s="54">
        <v>3.9735</v>
      </c>
      <c r="H787" s="56">
        <v>53.170301606816601</v>
      </c>
      <c r="I787" s="1">
        <v>50.886415404080303</v>
      </c>
      <c r="J787" s="79">
        <v>55.556693284651203</v>
      </c>
      <c r="K787" s="54">
        <v>4.0606</v>
      </c>
      <c r="L787" s="56">
        <v>58.009106103070003</v>
      </c>
      <c r="M787" s="1">
        <v>55.528255538373799</v>
      </c>
      <c r="N787" s="79">
        <v>60.600794284844</v>
      </c>
      <c r="O787" s="53">
        <v>1</v>
      </c>
      <c r="P787" s="53">
        <v>0</v>
      </c>
      <c r="Q787" s="53">
        <v>1</v>
      </c>
      <c r="R787" s="53">
        <v>1</v>
      </c>
      <c r="S787" s="53">
        <v>1</v>
      </c>
      <c r="T787" s="53">
        <v>9.1005774840914697E-2</v>
      </c>
    </row>
    <row r="788" spans="2:65" x14ac:dyDescent="0.3">
      <c r="B788" s="76">
        <v>15</v>
      </c>
      <c r="D788" s="53" t="s">
        <v>380</v>
      </c>
      <c r="E788" s="55">
        <v>6.4949999999999994E-2</v>
      </c>
      <c r="F788" s="54" t="s">
        <v>51</v>
      </c>
      <c r="G788" s="54">
        <v>3.9281999999999999</v>
      </c>
      <c r="H788" s="56">
        <v>50.815427529241397</v>
      </c>
      <c r="I788" s="1">
        <v>48.632692989227003</v>
      </c>
      <c r="J788" s="79">
        <v>53.096127651240401</v>
      </c>
      <c r="K788" s="54">
        <v>3.9931999999999999</v>
      </c>
      <c r="L788" s="56">
        <v>54.228142065770903</v>
      </c>
      <c r="M788" s="1">
        <v>51.908990368669002</v>
      </c>
      <c r="N788" s="79">
        <v>56.650907116859599</v>
      </c>
      <c r="O788" s="53">
        <v>0</v>
      </c>
      <c r="P788" s="53">
        <v>0</v>
      </c>
      <c r="Q788" s="53">
        <v>1</v>
      </c>
      <c r="R788" s="53">
        <v>1</v>
      </c>
      <c r="S788" s="53">
        <v>1</v>
      </c>
      <c r="T788" s="53">
        <v>6.7159024384192606E-2</v>
      </c>
    </row>
    <row r="789" spans="2:65" x14ac:dyDescent="0.3">
      <c r="B789" s="76">
        <v>15</v>
      </c>
      <c r="D789" s="53" t="s">
        <v>381</v>
      </c>
      <c r="E789" s="55">
        <v>0.1323</v>
      </c>
      <c r="F789" s="54" t="s">
        <v>51</v>
      </c>
      <c r="G789" s="54">
        <v>3.9281999999999999</v>
      </c>
      <c r="H789" s="56">
        <v>50.815427529241397</v>
      </c>
      <c r="I789" s="1">
        <v>48.632692989227003</v>
      </c>
      <c r="J789" s="79">
        <v>53.096127651240401</v>
      </c>
      <c r="K789" s="54">
        <v>4.0606</v>
      </c>
      <c r="L789" s="56">
        <v>58.009106103070003</v>
      </c>
      <c r="M789" s="1">
        <v>55.528255538373799</v>
      </c>
      <c r="N789" s="79">
        <v>60.600794284844</v>
      </c>
      <c r="O789" s="53">
        <v>1</v>
      </c>
      <c r="P789" s="53">
        <v>0</v>
      </c>
      <c r="Q789" s="53">
        <v>1</v>
      </c>
      <c r="R789" s="53">
        <v>1</v>
      </c>
      <c r="S789" s="53">
        <v>1</v>
      </c>
      <c r="T789" s="53">
        <v>0.141564853895781</v>
      </c>
    </row>
    <row r="790" spans="2:65" x14ac:dyDescent="0.3">
      <c r="B790" s="76">
        <v>15</v>
      </c>
      <c r="D790" s="53" t="s">
        <v>382</v>
      </c>
      <c r="E790" s="55">
        <v>6.7400000000000002E-2</v>
      </c>
      <c r="F790" s="54" t="s">
        <v>51</v>
      </c>
      <c r="G790" s="54">
        <v>3.9931999999999999</v>
      </c>
      <c r="H790" s="56">
        <v>54.228142065770903</v>
      </c>
      <c r="I790" s="1">
        <v>51.908990368669002</v>
      </c>
      <c r="J790" s="79">
        <v>56.650907116859599</v>
      </c>
      <c r="K790" s="54">
        <v>4.0606</v>
      </c>
      <c r="L790" s="56">
        <v>58.009106103070003</v>
      </c>
      <c r="M790" s="1">
        <v>55.528255538373799</v>
      </c>
      <c r="N790" s="79">
        <v>60.600794284844</v>
      </c>
      <c r="O790" s="53">
        <v>1</v>
      </c>
      <c r="P790" s="53">
        <v>0</v>
      </c>
      <c r="Q790" s="53">
        <v>1</v>
      </c>
      <c r="R790" s="53">
        <v>1</v>
      </c>
      <c r="S790" s="53">
        <v>1</v>
      </c>
      <c r="T790" s="53">
        <v>6.9723281920915398E-2</v>
      </c>
    </row>
    <row r="791" spans="2:65" x14ac:dyDescent="0.3">
      <c r="B791" s="76">
        <v>15</v>
      </c>
      <c r="D791" s="53" t="s">
        <v>383</v>
      </c>
      <c r="E791" s="55">
        <v>-0.04</v>
      </c>
      <c r="F791" s="54" t="s">
        <v>51</v>
      </c>
      <c r="G791" s="54">
        <v>3.7614999999999998</v>
      </c>
      <c r="H791" s="56">
        <v>43.012896958877903</v>
      </c>
      <c r="I791" s="1">
        <v>41.946391074536002</v>
      </c>
      <c r="J791" s="79">
        <v>44.1065192356483</v>
      </c>
      <c r="K791" s="54">
        <v>3.7214999999999998</v>
      </c>
      <c r="L791" s="56">
        <v>41.326337145437002</v>
      </c>
      <c r="M791" s="1">
        <v>40.302439475039897</v>
      </c>
      <c r="N791" s="79">
        <v>42.376247296792997</v>
      </c>
      <c r="O791" s="53">
        <v>0</v>
      </c>
      <c r="P791" s="53">
        <v>1</v>
      </c>
      <c r="Q791" s="53">
        <v>1</v>
      </c>
      <c r="R791" s="53">
        <v>1</v>
      </c>
      <c r="S791" s="53">
        <v>2</v>
      </c>
      <c r="T791" s="53">
        <v>-3.9210560847676802E-2</v>
      </c>
      <c r="V791" s="53">
        <v>-3.9210560847676802E-2</v>
      </c>
    </row>
    <row r="792" spans="2:65" x14ac:dyDescent="0.3">
      <c r="B792" s="76">
        <v>15</v>
      </c>
      <c r="D792" s="53" t="s">
        <v>384</v>
      </c>
      <c r="E792" s="55">
        <v>3.8339999999999999E-2</v>
      </c>
      <c r="F792" s="54" t="s">
        <v>51</v>
      </c>
      <c r="G792" s="54">
        <v>3.7614999999999998</v>
      </c>
      <c r="H792" s="56">
        <v>43.012896958877903</v>
      </c>
      <c r="I792" s="1">
        <v>41.946391074536002</v>
      </c>
      <c r="J792" s="79">
        <v>44.1065192356483</v>
      </c>
      <c r="K792" s="54">
        <v>3.7999000000000001</v>
      </c>
      <c r="L792" s="56">
        <v>44.696714598349999</v>
      </c>
      <c r="M792" s="1">
        <v>43.591021489117999</v>
      </c>
      <c r="N792" s="79">
        <v>45.8304537870277</v>
      </c>
      <c r="O792" s="53">
        <v>1</v>
      </c>
      <c r="P792" s="53">
        <v>1</v>
      </c>
      <c r="Q792" s="53">
        <v>1</v>
      </c>
      <c r="R792" s="53">
        <v>1</v>
      </c>
      <c r="S792" s="53">
        <v>2</v>
      </c>
      <c r="T792" s="53">
        <v>3.9146808481228999E-2</v>
      </c>
      <c r="U792" s="53">
        <v>3.9146808481228999E-2</v>
      </c>
      <c r="BM792" s="53">
        <v>3.9146808481228999E-2</v>
      </c>
    </row>
    <row r="793" spans="2:65" x14ac:dyDescent="0.3">
      <c r="B793" s="76">
        <v>15</v>
      </c>
      <c r="D793" s="53" t="s">
        <v>385</v>
      </c>
      <c r="E793" s="55">
        <v>-4.1160000000000002E-2</v>
      </c>
      <c r="F793" s="54" t="s">
        <v>51</v>
      </c>
      <c r="G793" s="54">
        <v>3.7627000000000002</v>
      </c>
      <c r="H793" s="56">
        <v>43.064543416905799</v>
      </c>
      <c r="I793" s="1">
        <v>41.996756957311199</v>
      </c>
      <c r="J793" s="79">
        <v>44.159478828131498</v>
      </c>
      <c r="K793" s="54">
        <v>3.7214999999999998</v>
      </c>
      <c r="L793" s="56">
        <v>41.326337145437002</v>
      </c>
      <c r="M793" s="1">
        <v>40.302439475039897</v>
      </c>
      <c r="N793" s="79">
        <v>42.376247296792997</v>
      </c>
      <c r="O793" s="53">
        <v>0</v>
      </c>
      <c r="P793" s="53">
        <v>0</v>
      </c>
      <c r="Q793" s="53">
        <v>1</v>
      </c>
      <c r="R793" s="53">
        <v>1</v>
      </c>
      <c r="S793" s="53">
        <v>1</v>
      </c>
      <c r="T793" s="53">
        <v>-4.0362816682888103E-2</v>
      </c>
    </row>
    <row r="794" spans="2:65" x14ac:dyDescent="0.3">
      <c r="B794" s="76">
        <v>15</v>
      </c>
      <c r="D794" s="53" t="s">
        <v>386</v>
      </c>
      <c r="E794" s="55">
        <v>3.7179999999999998E-2</v>
      </c>
      <c r="F794" s="54" t="s">
        <v>51</v>
      </c>
      <c r="G794" s="54">
        <v>3.7627000000000002</v>
      </c>
      <c r="H794" s="56">
        <v>43.064543416905799</v>
      </c>
      <c r="I794" s="1">
        <v>41.996756957311199</v>
      </c>
      <c r="J794" s="79">
        <v>44.159478828131498</v>
      </c>
      <c r="K794" s="54">
        <v>3.7999000000000001</v>
      </c>
      <c r="L794" s="56">
        <v>44.696714598349999</v>
      </c>
      <c r="M794" s="1">
        <v>43.591021489117999</v>
      </c>
      <c r="N794" s="79">
        <v>45.8304537870277</v>
      </c>
      <c r="O794" s="53">
        <v>1</v>
      </c>
      <c r="P794" s="53">
        <v>0</v>
      </c>
      <c r="Q794" s="53">
        <v>1</v>
      </c>
      <c r="R794" s="53">
        <v>1</v>
      </c>
      <c r="S794" s="53">
        <v>1</v>
      </c>
      <c r="T794" s="53">
        <v>3.7900580197568701E-2</v>
      </c>
    </row>
    <row r="795" spans="2:65" x14ac:dyDescent="0.3">
      <c r="B795" s="76">
        <v>15</v>
      </c>
      <c r="D795" s="53" t="s">
        <v>387</v>
      </c>
      <c r="E795" s="55">
        <v>3.2460000000000003E-2</v>
      </c>
      <c r="F795" s="54" t="s">
        <v>51</v>
      </c>
      <c r="G795" s="54">
        <v>3.7214999999999998</v>
      </c>
      <c r="H795" s="56">
        <v>41.326337145437002</v>
      </c>
      <c r="I795" s="1">
        <v>40.302439475039897</v>
      </c>
      <c r="J795" s="79">
        <v>42.376247296792997</v>
      </c>
      <c r="K795" s="54">
        <v>3.754</v>
      </c>
      <c r="L795" s="56">
        <v>42.691506950731203</v>
      </c>
      <c r="M795" s="1">
        <v>41.634601984301597</v>
      </c>
      <c r="N795" s="79">
        <v>43.775241718691802</v>
      </c>
      <c r="O795" s="53">
        <v>0</v>
      </c>
      <c r="P795" s="53">
        <v>0</v>
      </c>
      <c r="Q795" s="53">
        <v>1</v>
      </c>
      <c r="R795" s="53">
        <v>1</v>
      </c>
      <c r="S795" s="53">
        <v>1</v>
      </c>
      <c r="T795" s="53">
        <v>3.3033893143972898E-2</v>
      </c>
    </row>
    <row r="796" spans="2:65" x14ac:dyDescent="0.3">
      <c r="B796" s="76">
        <v>15</v>
      </c>
      <c r="D796" s="53" t="s">
        <v>388</v>
      </c>
      <c r="E796" s="55">
        <v>7.8340000000000007E-2</v>
      </c>
      <c r="F796" s="54" t="s">
        <v>51</v>
      </c>
      <c r="G796" s="54">
        <v>3.7214999999999998</v>
      </c>
      <c r="H796" s="56">
        <v>41.326337145437002</v>
      </c>
      <c r="I796" s="1">
        <v>40.302439475039897</v>
      </c>
      <c r="J796" s="79">
        <v>42.376247296792997</v>
      </c>
      <c r="K796" s="54">
        <v>3.7999000000000001</v>
      </c>
      <c r="L796" s="56">
        <v>44.696714598349999</v>
      </c>
      <c r="M796" s="1">
        <v>43.591021489117999</v>
      </c>
      <c r="N796" s="79">
        <v>45.8304537870277</v>
      </c>
      <c r="O796" s="53">
        <v>1</v>
      </c>
      <c r="P796" s="53">
        <v>0</v>
      </c>
      <c r="Q796" s="53">
        <v>1</v>
      </c>
      <c r="R796" s="53">
        <v>1</v>
      </c>
      <c r="S796" s="53">
        <v>1</v>
      </c>
      <c r="T796" s="53">
        <v>8.1555194234897405E-2</v>
      </c>
    </row>
    <row r="797" spans="2:65" x14ac:dyDescent="0.3">
      <c r="B797" s="76">
        <v>15</v>
      </c>
      <c r="D797" s="53" t="s">
        <v>389</v>
      </c>
      <c r="E797" s="55">
        <v>4.5879999999999997E-2</v>
      </c>
      <c r="F797" s="54" t="s">
        <v>51</v>
      </c>
      <c r="G797" s="54">
        <v>3.754</v>
      </c>
      <c r="H797" s="56">
        <v>42.691506950731203</v>
      </c>
      <c r="I797" s="1">
        <v>41.634601984301597</v>
      </c>
      <c r="J797" s="79">
        <v>43.775241718691802</v>
      </c>
      <c r="K797" s="54">
        <v>3.7999000000000001</v>
      </c>
      <c r="L797" s="56">
        <v>44.696714598349999</v>
      </c>
      <c r="M797" s="1">
        <v>43.591021489117999</v>
      </c>
      <c r="N797" s="79">
        <v>45.8304537870277</v>
      </c>
      <c r="O797" s="53">
        <v>1</v>
      </c>
      <c r="P797" s="53">
        <v>0</v>
      </c>
      <c r="Q797" s="53">
        <v>1</v>
      </c>
      <c r="R797" s="53">
        <v>1</v>
      </c>
      <c r="S797" s="53">
        <v>1</v>
      </c>
      <c r="T797" s="53">
        <v>4.6969708751039098E-2</v>
      </c>
    </row>
    <row r="798" spans="2:65" x14ac:dyDescent="0.3">
      <c r="B798" s="76">
        <v>15</v>
      </c>
      <c r="D798" s="53" t="s">
        <v>390</v>
      </c>
      <c r="E798" s="55">
        <v>5.5620000000000003E-2</v>
      </c>
      <c r="F798" s="54">
        <v>1.9E-3</v>
      </c>
      <c r="G798" s="54">
        <v>3.7250999999999999</v>
      </c>
      <c r="H798" s="56">
        <v>41.475380075468301</v>
      </c>
      <c r="I798" s="1">
        <v>36.554255172219499</v>
      </c>
      <c r="J798" s="79">
        <v>47.059012536299001</v>
      </c>
      <c r="K798" s="54">
        <v>3.7806999999999999</v>
      </c>
      <c r="L798" s="56">
        <v>43.846723702224402</v>
      </c>
      <c r="M798" s="1">
        <v>38.644234814979399</v>
      </c>
      <c r="N798" s="79">
        <v>49.749598837288502</v>
      </c>
      <c r="O798" s="53">
        <v>1</v>
      </c>
      <c r="P798" s="53">
        <v>1</v>
      </c>
      <c r="Q798" s="53">
        <v>1</v>
      </c>
      <c r="R798" s="53">
        <v>1</v>
      </c>
      <c r="S798" s="53">
        <v>2</v>
      </c>
      <c r="T798" s="53">
        <v>5.7174729259651502E-2</v>
      </c>
      <c r="U798" s="53">
        <v>5.7174729259651502E-2</v>
      </c>
      <c r="BM798" s="53">
        <v>5.7174729259651502E-2</v>
      </c>
    </row>
    <row r="799" spans="2:65" x14ac:dyDescent="0.3">
      <c r="B799" s="76">
        <v>15</v>
      </c>
      <c r="D799" s="53" t="s">
        <v>391</v>
      </c>
      <c r="E799" s="55">
        <v>4.7669999999999997E-2</v>
      </c>
      <c r="F799" s="54">
        <v>2.6499999999999999E-2</v>
      </c>
      <c r="G799" s="54">
        <v>3.7330999999999999</v>
      </c>
      <c r="H799" s="56">
        <v>41.808513874556702</v>
      </c>
      <c r="I799" s="1">
        <v>36.847862075307802</v>
      </c>
      <c r="J799" s="79">
        <v>47.436994548737303</v>
      </c>
      <c r="K799" s="54">
        <v>3.7806999999999999</v>
      </c>
      <c r="L799" s="56">
        <v>43.846723702224402</v>
      </c>
      <c r="M799" s="1">
        <v>38.644234814979399</v>
      </c>
      <c r="N799" s="79">
        <v>49.749598837288502</v>
      </c>
      <c r="O799" s="53">
        <v>1</v>
      </c>
      <c r="P799" s="53">
        <v>0</v>
      </c>
      <c r="Q799" s="53">
        <v>1</v>
      </c>
      <c r="R799" s="53">
        <v>1</v>
      </c>
      <c r="S799" s="53">
        <v>1</v>
      </c>
      <c r="T799" s="53">
        <v>4.8751070984803198E-2</v>
      </c>
    </row>
    <row r="800" spans="2:65" x14ac:dyDescent="0.3">
      <c r="B800" s="76">
        <v>15</v>
      </c>
      <c r="D800" s="53" t="s">
        <v>392</v>
      </c>
      <c r="E800" s="55">
        <v>8.8940000000000005E-2</v>
      </c>
      <c r="F800" s="54" t="s">
        <v>51</v>
      </c>
      <c r="G800" s="54">
        <v>3.6918000000000002</v>
      </c>
      <c r="H800" s="56">
        <v>40.116992593402998</v>
      </c>
      <c r="I800" s="1">
        <v>35.357042692145498</v>
      </c>
      <c r="J800" s="79">
        <v>45.517751830999998</v>
      </c>
      <c r="K800" s="54">
        <v>3.7806999999999999</v>
      </c>
      <c r="L800" s="56">
        <v>43.846723702224402</v>
      </c>
      <c r="M800" s="1">
        <v>38.644234814979399</v>
      </c>
      <c r="N800" s="79">
        <v>49.749598837288502</v>
      </c>
      <c r="O800" s="53">
        <v>1</v>
      </c>
      <c r="P800" s="53">
        <v>0</v>
      </c>
      <c r="Q800" s="53">
        <v>1</v>
      </c>
      <c r="R800" s="53">
        <v>1</v>
      </c>
      <c r="S800" s="53">
        <v>1</v>
      </c>
      <c r="T800" s="53">
        <v>9.2971353725918499E-2</v>
      </c>
    </row>
    <row r="801" spans="2:65" x14ac:dyDescent="0.3">
      <c r="B801" s="76">
        <v>15</v>
      </c>
      <c r="D801" s="53" t="s">
        <v>393</v>
      </c>
      <c r="E801" s="55">
        <v>6.5600000000000006E-2</v>
      </c>
      <c r="F801" s="54" t="s">
        <v>51</v>
      </c>
      <c r="G801" s="54">
        <v>3.7151000000000001</v>
      </c>
      <c r="H801" s="56">
        <v>41.062693148401003</v>
      </c>
      <c r="I801" s="1">
        <v>36.190534256080603</v>
      </c>
      <c r="J801" s="79">
        <v>46.590767537962897</v>
      </c>
      <c r="K801" s="54">
        <v>3.7806999999999999</v>
      </c>
      <c r="L801" s="56">
        <v>43.846723702224402</v>
      </c>
      <c r="M801" s="1">
        <v>38.644234814979399</v>
      </c>
      <c r="N801" s="79">
        <v>49.749598837288502</v>
      </c>
      <c r="O801" s="53">
        <v>1</v>
      </c>
      <c r="P801" s="53">
        <v>0</v>
      </c>
      <c r="Q801" s="53">
        <v>1</v>
      </c>
      <c r="R801" s="53">
        <v>1</v>
      </c>
      <c r="S801" s="53">
        <v>1</v>
      </c>
      <c r="T801" s="53">
        <v>6.7799511925870998E-2</v>
      </c>
    </row>
    <row r="803" spans="2:65" x14ac:dyDescent="0.3">
      <c r="B803" s="76">
        <v>27</v>
      </c>
      <c r="D803" s="53" t="s">
        <v>494</v>
      </c>
      <c r="E803" s="55" t="s">
        <v>75</v>
      </c>
      <c r="F803" s="54" t="s">
        <v>41</v>
      </c>
      <c r="G803" s="54" t="s">
        <v>42</v>
      </c>
      <c r="H803" s="56" t="s">
        <v>43</v>
      </c>
      <c r="I803" s="94" t="s">
        <v>336</v>
      </c>
      <c r="J803" s="95"/>
      <c r="K803" s="54" t="s">
        <v>46</v>
      </c>
      <c r="L803" s="56" t="s">
        <v>47</v>
      </c>
      <c r="M803" s="94" t="s">
        <v>336</v>
      </c>
      <c r="N803" s="95"/>
      <c r="O803" s="53" t="s">
        <v>81</v>
      </c>
      <c r="P803" s="53" t="s">
        <v>82</v>
      </c>
      <c r="Q803" s="53" t="s">
        <v>83</v>
      </c>
      <c r="R803" s="53" t="s">
        <v>84</v>
      </c>
      <c r="S803" s="53" t="s">
        <v>85</v>
      </c>
      <c r="T803" s="53" t="s">
        <v>86</v>
      </c>
      <c r="U803" s="53" t="s">
        <v>87</v>
      </c>
      <c r="V803" s="53" t="s">
        <v>88</v>
      </c>
      <c r="W803" s="53" t="s">
        <v>89</v>
      </c>
      <c r="X803" s="53" t="s">
        <v>119</v>
      </c>
      <c r="Y803" s="53" t="s">
        <v>120</v>
      </c>
      <c r="Z803" s="53" t="s">
        <v>90</v>
      </c>
      <c r="AA803" s="53" t="s">
        <v>91</v>
      </c>
      <c r="AB803" s="53" t="s">
        <v>121</v>
      </c>
      <c r="AC803" s="53" t="s">
        <v>122</v>
      </c>
      <c r="AD803" s="53" t="s">
        <v>123</v>
      </c>
      <c r="AE803" s="53" t="s">
        <v>92</v>
      </c>
      <c r="AF803" s="53" t="s">
        <v>93</v>
      </c>
      <c r="AG803" s="53" t="s">
        <v>124</v>
      </c>
      <c r="AH803" s="53" t="s">
        <v>125</v>
      </c>
      <c r="AI803" s="53" t="s">
        <v>126</v>
      </c>
      <c r="AJ803" s="53" t="s">
        <v>127</v>
      </c>
      <c r="AK803" s="53" t="s">
        <v>128</v>
      </c>
      <c r="AL803" s="53" t="s">
        <v>129</v>
      </c>
      <c r="AM803" s="53" t="s">
        <v>130</v>
      </c>
      <c r="AN803" s="53" t="s">
        <v>147</v>
      </c>
      <c r="AO803" s="53" t="s">
        <v>94</v>
      </c>
      <c r="AP803" s="53" t="s">
        <v>131</v>
      </c>
      <c r="AQ803" s="53" t="s">
        <v>132</v>
      </c>
      <c r="AR803" s="53" t="s">
        <v>95</v>
      </c>
      <c r="AS803" s="53" t="s">
        <v>133</v>
      </c>
      <c r="AT803" s="53" t="s">
        <v>134</v>
      </c>
      <c r="AU803" s="53" t="s">
        <v>96</v>
      </c>
      <c r="AV803" s="53" t="s">
        <v>97</v>
      </c>
      <c r="AW803" s="53" t="s">
        <v>135</v>
      </c>
      <c r="AX803" s="53" t="s">
        <v>136</v>
      </c>
      <c r="AY803" s="53" t="s">
        <v>137</v>
      </c>
      <c r="AZ803" s="53" t="s">
        <v>98</v>
      </c>
      <c r="BA803" s="53" t="s">
        <v>99</v>
      </c>
      <c r="BB803" s="53" t="s">
        <v>138</v>
      </c>
      <c r="BC803" s="53" t="s">
        <v>139</v>
      </c>
      <c r="BD803" s="53" t="s">
        <v>140</v>
      </c>
      <c r="BE803" s="53" t="s">
        <v>141</v>
      </c>
      <c r="BF803" s="53" t="s">
        <v>142</v>
      </c>
      <c r="BG803" s="53" t="s">
        <v>143</v>
      </c>
      <c r="BH803" s="53" t="s">
        <v>144</v>
      </c>
      <c r="BI803" s="53" t="s">
        <v>251</v>
      </c>
      <c r="BJ803" s="53" t="s">
        <v>100</v>
      </c>
      <c r="BK803" s="53" t="s">
        <v>145</v>
      </c>
      <c r="BL803" s="53" t="s">
        <v>146</v>
      </c>
      <c r="BM803" s="53" t="s">
        <v>101</v>
      </c>
    </row>
    <row r="804" spans="2:65" x14ac:dyDescent="0.3">
      <c r="B804" s="76">
        <v>27</v>
      </c>
      <c r="C804" s="21" t="s">
        <v>277</v>
      </c>
      <c r="D804" s="53" t="s">
        <v>352</v>
      </c>
      <c r="E804" s="55">
        <v>-0.28029999999999999</v>
      </c>
      <c r="F804" s="54" t="s">
        <v>51</v>
      </c>
      <c r="G804" s="54">
        <v>3.9746000000000001</v>
      </c>
      <c r="H804" s="56">
        <v>53.2288211184147</v>
      </c>
      <c r="I804" s="1">
        <v>49.431624923336003</v>
      </c>
      <c r="J804" s="79">
        <v>57.317707076196598</v>
      </c>
      <c r="K804" s="54">
        <v>3.6943000000000001</v>
      </c>
      <c r="L804" s="56">
        <v>40.217410545024997</v>
      </c>
      <c r="M804" s="1">
        <v>38.947508357961198</v>
      </c>
      <c r="N804" s="79">
        <v>41.528718501872397</v>
      </c>
      <c r="O804" s="53">
        <v>0</v>
      </c>
      <c r="P804" s="53">
        <v>0</v>
      </c>
      <c r="Q804" s="53">
        <v>1</v>
      </c>
      <c r="R804" s="53">
        <v>0</v>
      </c>
      <c r="S804" s="53">
        <v>1</v>
      </c>
      <c r="T804" s="53">
        <v>-0.244442959659844</v>
      </c>
      <c r="AA804" s="53">
        <v>-0.244442959659844</v>
      </c>
    </row>
    <row r="805" spans="2:65" x14ac:dyDescent="0.3">
      <c r="B805" s="76">
        <v>27</v>
      </c>
      <c r="D805" s="53" t="s">
        <v>397</v>
      </c>
      <c r="E805" s="55">
        <v>-0.31519999999999998</v>
      </c>
      <c r="F805" s="54">
        <v>1.66E-2</v>
      </c>
      <c r="G805" s="54">
        <v>3.9746000000000001</v>
      </c>
      <c r="H805" s="56">
        <v>53.2288211184147</v>
      </c>
      <c r="I805" s="1">
        <v>49.431624923336003</v>
      </c>
      <c r="J805" s="79">
        <v>57.317707076196598</v>
      </c>
      <c r="K805" s="54">
        <v>3.6595</v>
      </c>
      <c r="L805" s="56">
        <v>38.8419170567552</v>
      </c>
      <c r="M805" s="1">
        <v>33.572107893176003</v>
      </c>
      <c r="N805" s="79">
        <v>44.938927440731497</v>
      </c>
      <c r="O805" s="53">
        <v>0</v>
      </c>
      <c r="P805" s="53">
        <v>0</v>
      </c>
      <c r="Q805" s="53">
        <v>1</v>
      </c>
      <c r="R805" s="53">
        <v>0</v>
      </c>
      <c r="S805" s="53">
        <v>1</v>
      </c>
      <c r="T805" s="53">
        <v>-0.27028410096954703</v>
      </c>
      <c r="AB805" s="53">
        <v>-0.27028410096954703</v>
      </c>
    </row>
    <row r="806" spans="2:65" x14ac:dyDescent="0.3">
      <c r="B806" s="76">
        <v>27</v>
      </c>
      <c r="D806" s="53" t="s">
        <v>353</v>
      </c>
      <c r="E806" s="55">
        <v>-0.2596</v>
      </c>
      <c r="F806" s="54" t="s">
        <v>51</v>
      </c>
      <c r="G806" s="54">
        <v>3.9579</v>
      </c>
      <c r="H806" s="56">
        <v>52.3472811520843</v>
      </c>
      <c r="I806" s="1">
        <v>48.612971568725001</v>
      </c>
      <c r="J806" s="79">
        <v>56.368449728308299</v>
      </c>
      <c r="K806" s="54">
        <v>3.6983000000000001</v>
      </c>
      <c r="L806" s="56">
        <v>40.378602355904597</v>
      </c>
      <c r="M806" s="1">
        <v>39.1043768255904</v>
      </c>
      <c r="N806" s="79">
        <v>41.694348831798401</v>
      </c>
      <c r="O806" s="53">
        <v>0</v>
      </c>
      <c r="P806" s="53">
        <v>0</v>
      </c>
      <c r="Q806" s="53">
        <v>1</v>
      </c>
      <c r="R806" s="53">
        <v>0</v>
      </c>
      <c r="S806" s="53">
        <v>1</v>
      </c>
      <c r="T806" s="53">
        <v>-0.22863993186976</v>
      </c>
      <c r="AA806" s="53">
        <v>-0.22863993186976</v>
      </c>
    </row>
    <row r="807" spans="2:65" x14ac:dyDescent="0.3">
      <c r="B807" s="76">
        <v>27</v>
      </c>
      <c r="D807" s="53" t="s">
        <v>354</v>
      </c>
      <c r="E807" s="55">
        <v>-0.2712</v>
      </c>
      <c r="F807" s="54" t="s">
        <v>51</v>
      </c>
      <c r="G807" s="54">
        <v>3.9283999999999999</v>
      </c>
      <c r="H807" s="56">
        <v>50.825591631123501</v>
      </c>
      <c r="I807" s="1">
        <v>47.1998351499686</v>
      </c>
      <c r="J807" s="79">
        <v>54.729868365979897</v>
      </c>
      <c r="K807" s="54">
        <v>3.6572</v>
      </c>
      <c r="L807" s="56">
        <v>38.752683305675603</v>
      </c>
      <c r="M807" s="1">
        <v>37.529766821320102</v>
      </c>
      <c r="N807" s="79">
        <v>40.0154488179993</v>
      </c>
      <c r="O807" s="53">
        <v>0</v>
      </c>
      <c r="P807" s="53">
        <v>0</v>
      </c>
      <c r="Q807" s="53">
        <v>1</v>
      </c>
      <c r="R807" s="53">
        <v>0</v>
      </c>
      <c r="S807" s="53">
        <v>1</v>
      </c>
      <c r="T807" s="53">
        <v>-0.237536011642902</v>
      </c>
      <c r="AA807" s="53">
        <v>-0.237536011642902</v>
      </c>
    </row>
    <row r="808" spans="2:65" x14ac:dyDescent="0.3">
      <c r="B808" s="76">
        <v>27</v>
      </c>
      <c r="D808" s="53" t="s">
        <v>404</v>
      </c>
      <c r="E808" s="55">
        <v>-0.29620000000000002</v>
      </c>
      <c r="F808" s="54">
        <v>3.95E-2</v>
      </c>
      <c r="G808" s="54">
        <v>3.9283999999999999</v>
      </c>
      <c r="H808" s="56">
        <v>50.825591631123501</v>
      </c>
      <c r="I808" s="1">
        <v>47.1998351499686</v>
      </c>
      <c r="J808" s="79">
        <v>54.729868365979897</v>
      </c>
      <c r="K808" s="54">
        <v>3.6322000000000001</v>
      </c>
      <c r="L808" s="56">
        <v>37.7958761457203</v>
      </c>
      <c r="M808" s="1">
        <v>32.667986753258397</v>
      </c>
      <c r="N808" s="79">
        <v>43.728689631605199</v>
      </c>
      <c r="O808" s="53">
        <v>0</v>
      </c>
      <c r="P808" s="53">
        <v>0</v>
      </c>
      <c r="Q808" s="53">
        <v>1</v>
      </c>
      <c r="R808" s="53">
        <v>0</v>
      </c>
      <c r="S808" s="53">
        <v>1</v>
      </c>
      <c r="T808" s="53">
        <v>-0.25636131459066702</v>
      </c>
      <c r="AB808" s="53">
        <v>-0.25636131459066702</v>
      </c>
    </row>
    <row r="809" spans="2:65" x14ac:dyDescent="0.3">
      <c r="B809" s="76">
        <v>27</v>
      </c>
      <c r="D809" s="53" t="s">
        <v>406</v>
      </c>
      <c r="E809" s="55">
        <v>0.52239999999999998</v>
      </c>
      <c r="F809" s="54" t="s">
        <v>51</v>
      </c>
      <c r="G809" s="54">
        <v>3.9645999999999999</v>
      </c>
      <c r="H809" s="56">
        <v>52.699185498950698</v>
      </c>
      <c r="I809" s="1">
        <v>48.941690513965803</v>
      </c>
      <c r="J809" s="79">
        <v>56.7451619077262</v>
      </c>
      <c r="K809" s="54">
        <v>4.4869000000000003</v>
      </c>
      <c r="L809" s="56">
        <v>88.845597182822203</v>
      </c>
      <c r="M809" s="1">
        <v>74.003352778842796</v>
      </c>
      <c r="N809" s="79">
        <v>106.664628592734</v>
      </c>
      <c r="O809" s="53">
        <v>0</v>
      </c>
      <c r="P809" s="53">
        <v>0</v>
      </c>
      <c r="Q809" s="53">
        <v>1</v>
      </c>
      <c r="R809" s="53">
        <v>0</v>
      </c>
      <c r="S809" s="53">
        <v>1</v>
      </c>
      <c r="T809" s="53">
        <v>0.68590076566916203</v>
      </c>
      <c r="AS809" s="53">
        <v>0.68590076566916203</v>
      </c>
    </row>
    <row r="810" spans="2:65" x14ac:dyDescent="0.3">
      <c r="B810" s="76">
        <v>27</v>
      </c>
      <c r="D810" s="53" t="s">
        <v>355</v>
      </c>
      <c r="E810" s="55">
        <v>-0.27310000000000001</v>
      </c>
      <c r="F810" s="54" t="s">
        <v>51</v>
      </c>
      <c r="G810" s="54">
        <v>3.9645999999999999</v>
      </c>
      <c r="H810" s="56">
        <v>52.699185498950698</v>
      </c>
      <c r="I810" s="1">
        <v>48.941690513965803</v>
      </c>
      <c r="J810" s="79">
        <v>56.7451619077262</v>
      </c>
      <c r="K810" s="54">
        <v>3.6915</v>
      </c>
      <c r="L810" s="56">
        <v>40.104959300709197</v>
      </c>
      <c r="M810" s="1">
        <v>38.841652932617201</v>
      </c>
      <c r="N810" s="79">
        <v>41.4093541101821</v>
      </c>
      <c r="O810" s="53">
        <v>0</v>
      </c>
      <c r="P810" s="53">
        <v>0</v>
      </c>
      <c r="Q810" s="53">
        <v>1</v>
      </c>
      <c r="R810" s="53">
        <v>0</v>
      </c>
      <c r="S810" s="53">
        <v>1</v>
      </c>
      <c r="T810" s="53">
        <v>-0.23898331784449101</v>
      </c>
      <c r="AA810" s="53">
        <v>-0.23898331784449101</v>
      </c>
    </row>
    <row r="811" spans="2:65" x14ac:dyDescent="0.3">
      <c r="B811" s="76">
        <v>27</v>
      </c>
      <c r="D811" s="53" t="s">
        <v>409</v>
      </c>
      <c r="E811" s="55">
        <v>-0.30909999999999999</v>
      </c>
      <c r="F811" s="54">
        <v>2.2100000000000002E-2</v>
      </c>
      <c r="G811" s="54">
        <v>3.9645999999999999</v>
      </c>
      <c r="H811" s="56">
        <v>52.699185498950698</v>
      </c>
      <c r="I811" s="1">
        <v>48.941690513965803</v>
      </c>
      <c r="J811" s="79">
        <v>56.7451619077262</v>
      </c>
      <c r="K811" s="54">
        <v>3.6555</v>
      </c>
      <c r="L811" s="56">
        <v>38.6868597099648</v>
      </c>
      <c r="M811" s="1">
        <v>33.4380876807218</v>
      </c>
      <c r="N811" s="79">
        <v>44.759530763518498</v>
      </c>
      <c r="O811" s="53">
        <v>0</v>
      </c>
      <c r="P811" s="53">
        <v>0</v>
      </c>
      <c r="Q811" s="53">
        <v>1</v>
      </c>
      <c r="R811" s="53">
        <v>0</v>
      </c>
      <c r="S811" s="53">
        <v>1</v>
      </c>
      <c r="T811" s="53">
        <v>-0.26589264437995802</v>
      </c>
      <c r="AB811" s="53">
        <v>-0.26589264437995802</v>
      </c>
    </row>
    <row r="812" spans="2:65" x14ac:dyDescent="0.3">
      <c r="B812" s="76">
        <v>27</v>
      </c>
      <c r="D812" s="53" t="s">
        <v>482</v>
      </c>
      <c r="E812" s="55">
        <v>0.52390000000000003</v>
      </c>
      <c r="F812" s="54" t="s">
        <v>51</v>
      </c>
      <c r="G812" s="54">
        <v>4.0502000000000002</v>
      </c>
      <c r="H812" s="56">
        <v>57.408937684881003</v>
      </c>
      <c r="I812" s="1">
        <v>53.320858708958298</v>
      </c>
      <c r="J812" s="79">
        <v>61.810447279102597</v>
      </c>
      <c r="K812" s="54">
        <v>4.5742000000000003</v>
      </c>
      <c r="L812" s="56">
        <v>96.950447746318304</v>
      </c>
      <c r="M812" s="1">
        <v>80.700437776422106</v>
      </c>
      <c r="N812" s="79">
        <v>116.472593918911</v>
      </c>
      <c r="O812" s="53">
        <v>1</v>
      </c>
      <c r="P812" s="53">
        <v>0</v>
      </c>
      <c r="Q812" s="53">
        <v>1</v>
      </c>
      <c r="R812" s="53">
        <v>0</v>
      </c>
      <c r="S812" s="53">
        <v>1</v>
      </c>
      <c r="T812" s="53">
        <v>0.68876923447846405</v>
      </c>
      <c r="AS812" s="53">
        <v>0.68876923447846405</v>
      </c>
    </row>
    <row r="813" spans="2:65" x14ac:dyDescent="0.3">
      <c r="B813" s="76">
        <v>27</v>
      </c>
      <c r="D813" s="53" t="s">
        <v>356</v>
      </c>
      <c r="E813" s="55">
        <v>-0.30919999999999997</v>
      </c>
      <c r="F813" s="54" t="s">
        <v>51</v>
      </c>
      <c r="G813" s="54">
        <v>4.0502000000000002</v>
      </c>
      <c r="H813" s="56">
        <v>57.408937684881003</v>
      </c>
      <c r="I813" s="1">
        <v>53.320858708958298</v>
      </c>
      <c r="J813" s="79">
        <v>61.810447279102597</v>
      </c>
      <c r="K813" s="54">
        <v>3.7410000000000001</v>
      </c>
      <c r="L813" s="56">
        <v>42.140109211175101</v>
      </c>
      <c r="M813" s="1">
        <v>40.813495549958901</v>
      </c>
      <c r="N813" s="79">
        <v>43.509843506446501</v>
      </c>
      <c r="O813" s="53">
        <v>1</v>
      </c>
      <c r="P813" s="53">
        <v>0</v>
      </c>
      <c r="Q813" s="53">
        <v>1</v>
      </c>
      <c r="R813" s="53">
        <v>0</v>
      </c>
      <c r="S813" s="53">
        <v>1</v>
      </c>
      <c r="T813" s="53">
        <v>-0.26596605144510499</v>
      </c>
      <c r="AA813" s="53">
        <v>-0.26596605144510499</v>
      </c>
    </row>
    <row r="814" spans="2:65" x14ac:dyDescent="0.3">
      <c r="B814" s="76">
        <v>27</v>
      </c>
      <c r="D814" s="53" t="s">
        <v>413</v>
      </c>
      <c r="E814" s="55">
        <v>-0.35270000000000001</v>
      </c>
      <c r="F814" s="54">
        <v>2.5000000000000001E-3</v>
      </c>
      <c r="G814" s="54">
        <v>4.0502000000000002</v>
      </c>
      <c r="H814" s="56">
        <v>57.408937684881003</v>
      </c>
      <c r="I814" s="1">
        <v>53.320858708958298</v>
      </c>
      <c r="J814" s="79">
        <v>61.810447279102597</v>
      </c>
      <c r="K814" s="54">
        <v>3.6974999999999998</v>
      </c>
      <c r="L814" s="56">
        <v>40.346312391727601</v>
      </c>
      <c r="M814" s="1">
        <v>34.872397022208702</v>
      </c>
      <c r="N814" s="79">
        <v>46.679467504748402</v>
      </c>
      <c r="O814" s="53">
        <v>1</v>
      </c>
      <c r="P814" s="53">
        <v>0</v>
      </c>
      <c r="Q814" s="53">
        <v>1</v>
      </c>
      <c r="R814" s="53">
        <v>0</v>
      </c>
      <c r="S814" s="53">
        <v>1</v>
      </c>
      <c r="T814" s="53">
        <v>-0.29721200184560997</v>
      </c>
      <c r="AB814" s="53">
        <v>-0.29721200184560997</v>
      </c>
    </row>
    <row r="815" spans="2:65" x14ac:dyDescent="0.3">
      <c r="B815" s="76">
        <v>27</v>
      </c>
      <c r="D815" s="53" t="s">
        <v>484</v>
      </c>
      <c r="E815" s="55">
        <v>-0.53410000000000002</v>
      </c>
      <c r="F815" s="54" t="s">
        <v>51</v>
      </c>
      <c r="G815" s="54">
        <v>4.4869000000000003</v>
      </c>
      <c r="H815" s="56">
        <v>88.845597182822203</v>
      </c>
      <c r="I815" s="1">
        <v>74.003352778842796</v>
      </c>
      <c r="J815" s="79">
        <v>106.664628592734</v>
      </c>
      <c r="K815" s="54">
        <v>3.9529000000000001</v>
      </c>
      <c r="L815" s="56">
        <v>52.086197998131702</v>
      </c>
      <c r="M815" s="1">
        <v>49.522643033334496</v>
      </c>
      <c r="N815" s="79">
        <v>54.782456180184901</v>
      </c>
      <c r="O815" s="53">
        <v>0</v>
      </c>
      <c r="P815" s="53">
        <v>0</v>
      </c>
      <c r="Q815" s="53">
        <v>1</v>
      </c>
      <c r="R815" s="53">
        <v>0</v>
      </c>
      <c r="S815" s="53">
        <v>1</v>
      </c>
      <c r="T815" s="53">
        <v>-0.41374474763278102</v>
      </c>
      <c r="AI815" s="53">
        <v>-0.41374474763278102</v>
      </c>
    </row>
    <row r="816" spans="2:65" x14ac:dyDescent="0.3">
      <c r="B816" s="76">
        <v>27</v>
      </c>
      <c r="D816" s="53" t="s">
        <v>468</v>
      </c>
      <c r="E816" s="55">
        <v>-0.79549999999999998</v>
      </c>
      <c r="F816" s="54" t="s">
        <v>51</v>
      </c>
      <c r="G816" s="54">
        <v>4.4869000000000003</v>
      </c>
      <c r="H816" s="56">
        <v>88.845597182822203</v>
      </c>
      <c r="I816" s="1">
        <v>74.003352778842796</v>
      </c>
      <c r="J816" s="79">
        <v>106.664628592734</v>
      </c>
      <c r="K816" s="54">
        <v>3.6915</v>
      </c>
      <c r="L816" s="56">
        <v>40.104959300709197</v>
      </c>
      <c r="M816" s="1">
        <v>38.841652932617201</v>
      </c>
      <c r="N816" s="79">
        <v>41.4093541101821</v>
      </c>
      <c r="O816" s="53">
        <v>0</v>
      </c>
      <c r="P816" s="53">
        <v>0</v>
      </c>
      <c r="Q816" s="53">
        <v>1</v>
      </c>
      <c r="R816" s="53">
        <v>0</v>
      </c>
      <c r="S816" s="53">
        <v>1</v>
      </c>
      <c r="T816" s="53">
        <v>-0.54859936144969501</v>
      </c>
      <c r="AJ816" s="53">
        <v>-0.54859936144969501</v>
      </c>
    </row>
    <row r="817" spans="2:65" x14ac:dyDescent="0.3">
      <c r="B817" s="76">
        <v>27</v>
      </c>
      <c r="D817" s="53" t="s">
        <v>469</v>
      </c>
      <c r="E817" s="55">
        <v>-0.83140000000000003</v>
      </c>
      <c r="F817" s="54" t="s">
        <v>51</v>
      </c>
      <c r="G817" s="54">
        <v>4.4869000000000003</v>
      </c>
      <c r="H817" s="56">
        <v>88.845597182822203</v>
      </c>
      <c r="I817" s="1">
        <v>74.003352778842796</v>
      </c>
      <c r="J817" s="79">
        <v>106.664628592734</v>
      </c>
      <c r="K817" s="54">
        <v>3.6555</v>
      </c>
      <c r="L817" s="56">
        <v>38.6868597099648</v>
      </c>
      <c r="M817" s="1">
        <v>33.4380876807218</v>
      </c>
      <c r="N817" s="79">
        <v>44.759530763518498</v>
      </c>
      <c r="O817" s="53">
        <v>0</v>
      </c>
      <c r="P817" s="53">
        <v>0</v>
      </c>
      <c r="Q817" s="53">
        <v>1</v>
      </c>
      <c r="R817" s="53">
        <v>0</v>
      </c>
      <c r="S817" s="53">
        <v>1</v>
      </c>
      <c r="T817" s="53">
        <v>-0.564560755550364</v>
      </c>
      <c r="AK817" s="53">
        <v>-0.564560755550364</v>
      </c>
    </row>
    <row r="818" spans="2:65" x14ac:dyDescent="0.3">
      <c r="B818" s="76">
        <v>27</v>
      </c>
      <c r="D818" s="53" t="s">
        <v>485</v>
      </c>
      <c r="E818" s="55">
        <v>-0.55269999999999997</v>
      </c>
      <c r="F818" s="54" t="s">
        <v>51</v>
      </c>
      <c r="G818" s="54">
        <v>4.5742000000000003</v>
      </c>
      <c r="H818" s="56">
        <v>96.950447746318304</v>
      </c>
      <c r="I818" s="1">
        <v>80.700437776422106</v>
      </c>
      <c r="J818" s="79">
        <v>116.472593918911</v>
      </c>
      <c r="K818" s="54">
        <v>4.0214999999999996</v>
      </c>
      <c r="L818" s="56">
        <v>55.784720180623502</v>
      </c>
      <c r="M818" s="1">
        <v>53.039133021737499</v>
      </c>
      <c r="N818" s="79">
        <v>58.672433509708199</v>
      </c>
      <c r="O818" s="53">
        <v>1</v>
      </c>
      <c r="P818" s="53">
        <v>0</v>
      </c>
      <c r="Q818" s="53">
        <v>1</v>
      </c>
      <c r="R818" s="53">
        <v>0</v>
      </c>
      <c r="S818" s="53">
        <v>1</v>
      </c>
      <c r="T818" s="53">
        <v>-0.42460585301688902</v>
      </c>
      <c r="AI818" s="53">
        <v>-0.42460585301688902</v>
      </c>
    </row>
    <row r="819" spans="2:65" x14ac:dyDescent="0.3">
      <c r="B819" s="76">
        <v>27</v>
      </c>
      <c r="D819" s="53" t="s">
        <v>417</v>
      </c>
      <c r="E819" s="55">
        <v>-0.83320000000000005</v>
      </c>
      <c r="F819" s="54" t="s">
        <v>51</v>
      </c>
      <c r="G819" s="54">
        <v>4.5742000000000003</v>
      </c>
      <c r="H819" s="56">
        <v>96.950447746318304</v>
      </c>
      <c r="I819" s="1">
        <v>80.700437776422106</v>
      </c>
      <c r="J819" s="79">
        <v>116.472593918911</v>
      </c>
      <c r="K819" s="54">
        <v>3.7410000000000001</v>
      </c>
      <c r="L819" s="56">
        <v>42.140109211175101</v>
      </c>
      <c r="M819" s="1">
        <v>40.813495549958901</v>
      </c>
      <c r="N819" s="79">
        <v>43.509843506446501</v>
      </c>
      <c r="O819" s="53">
        <v>1</v>
      </c>
      <c r="P819" s="53">
        <v>0</v>
      </c>
      <c r="Q819" s="53">
        <v>1</v>
      </c>
      <c r="R819" s="53">
        <v>0</v>
      </c>
      <c r="S819" s="53">
        <v>1</v>
      </c>
      <c r="T819" s="53">
        <v>-0.56534384120185399</v>
      </c>
      <c r="AJ819" s="53">
        <v>-0.56534384120185399</v>
      </c>
    </row>
    <row r="820" spans="2:65" x14ac:dyDescent="0.3">
      <c r="B820" s="76">
        <v>27</v>
      </c>
      <c r="D820" s="53" t="s">
        <v>470</v>
      </c>
      <c r="E820" s="55">
        <v>-0.87670000000000003</v>
      </c>
      <c r="F820" s="54" t="s">
        <v>51</v>
      </c>
      <c r="G820" s="54">
        <v>4.5742000000000003</v>
      </c>
      <c r="H820" s="56">
        <v>96.950447746318304</v>
      </c>
      <c r="I820" s="1">
        <v>80.700437776422106</v>
      </c>
      <c r="J820" s="79">
        <v>116.472593918911</v>
      </c>
      <c r="K820" s="54">
        <v>3.6974999999999998</v>
      </c>
      <c r="L820" s="56">
        <v>40.346312391727601</v>
      </c>
      <c r="M820" s="1">
        <v>34.872397022208702</v>
      </c>
      <c r="N820" s="79">
        <v>46.679467504748402</v>
      </c>
      <c r="O820" s="53">
        <v>1</v>
      </c>
      <c r="P820" s="53">
        <v>0</v>
      </c>
      <c r="Q820" s="53">
        <v>1</v>
      </c>
      <c r="R820" s="53">
        <v>0</v>
      </c>
      <c r="S820" s="53">
        <v>1</v>
      </c>
      <c r="T820" s="53">
        <v>-0.58384604373052196</v>
      </c>
      <c r="AK820" s="53">
        <v>-0.58384604373052196</v>
      </c>
    </row>
    <row r="821" spans="2:65" x14ac:dyDescent="0.3">
      <c r="B821" s="76">
        <v>27</v>
      </c>
      <c r="D821" s="53" t="s">
        <v>362</v>
      </c>
      <c r="E821" s="55">
        <v>-0.24229999999999999</v>
      </c>
      <c r="F821" s="54" t="s">
        <v>51</v>
      </c>
      <c r="G821" s="54">
        <v>3.9365999999999999</v>
      </c>
      <c r="H821" s="56">
        <v>51.244074919080603</v>
      </c>
      <c r="I821" s="1">
        <v>48.711463863759299</v>
      </c>
      <c r="J821" s="79">
        <v>53.9083617289118</v>
      </c>
      <c r="K821" s="54">
        <v>3.6943000000000001</v>
      </c>
      <c r="L821" s="56">
        <v>40.217410545024997</v>
      </c>
      <c r="M821" s="1">
        <v>38.947508357961198</v>
      </c>
      <c r="N821" s="79">
        <v>41.528718501872397</v>
      </c>
      <c r="O821" s="53">
        <v>0</v>
      </c>
      <c r="P821" s="53">
        <v>0</v>
      </c>
      <c r="Q821" s="53">
        <v>1</v>
      </c>
      <c r="R821" s="53">
        <v>0</v>
      </c>
      <c r="S821" s="53">
        <v>1</v>
      </c>
      <c r="T821" s="53">
        <v>-0.21517930397744001</v>
      </c>
      <c r="AO821" s="53">
        <v>-0.21517930397744001</v>
      </c>
    </row>
    <row r="822" spans="2:65" x14ac:dyDescent="0.3">
      <c r="B822" s="76">
        <v>27</v>
      </c>
      <c r="D822" s="53" t="s">
        <v>455</v>
      </c>
      <c r="E822" s="55">
        <v>-0.27710000000000001</v>
      </c>
      <c r="F822" s="54">
        <v>4.4400000000000002E-2</v>
      </c>
      <c r="G822" s="54">
        <v>3.9365999999999999</v>
      </c>
      <c r="H822" s="56">
        <v>51.244074919080603</v>
      </c>
      <c r="I822" s="1">
        <v>48.711463863759299</v>
      </c>
      <c r="J822" s="79">
        <v>53.9083617289118</v>
      </c>
      <c r="K822" s="54">
        <v>3.6595</v>
      </c>
      <c r="L822" s="56">
        <v>38.8419170567552</v>
      </c>
      <c r="M822" s="1">
        <v>33.572107893176003</v>
      </c>
      <c r="N822" s="79">
        <v>44.938927440731497</v>
      </c>
      <c r="O822" s="53">
        <v>0</v>
      </c>
      <c r="P822" s="53">
        <v>0</v>
      </c>
      <c r="Q822" s="53">
        <v>1</v>
      </c>
      <c r="R822" s="53">
        <v>0</v>
      </c>
      <c r="S822" s="53">
        <v>1</v>
      </c>
      <c r="T822" s="53">
        <v>-0.24202130454905599</v>
      </c>
      <c r="AP822" s="53">
        <v>-0.24202130454905599</v>
      </c>
    </row>
    <row r="823" spans="2:65" x14ac:dyDescent="0.3">
      <c r="B823" s="76">
        <v>27</v>
      </c>
      <c r="D823" s="53" t="s">
        <v>363</v>
      </c>
      <c r="E823" s="55">
        <v>-0.2303</v>
      </c>
      <c r="F823" s="54" t="s">
        <v>51</v>
      </c>
      <c r="G823" s="54">
        <v>3.9287000000000001</v>
      </c>
      <c r="H823" s="56">
        <v>50.840841595993197</v>
      </c>
      <c r="I823" s="1">
        <v>48.327212122942903</v>
      </c>
      <c r="J823" s="79">
        <v>53.485211760472502</v>
      </c>
      <c r="K823" s="54">
        <v>3.6983000000000001</v>
      </c>
      <c r="L823" s="56">
        <v>40.378602355904597</v>
      </c>
      <c r="M823" s="1">
        <v>39.1043768255904</v>
      </c>
      <c r="N823" s="79">
        <v>41.694348831798401</v>
      </c>
      <c r="O823" s="53">
        <v>0</v>
      </c>
      <c r="P823" s="53">
        <v>0</v>
      </c>
      <c r="Q823" s="53">
        <v>1</v>
      </c>
      <c r="R823" s="53">
        <v>0</v>
      </c>
      <c r="S823" s="53">
        <v>1</v>
      </c>
      <c r="T823" s="53">
        <v>-0.20578414738345299</v>
      </c>
      <c r="AO823" s="53">
        <v>-0.20578414738345299</v>
      </c>
    </row>
    <row r="824" spans="2:65" x14ac:dyDescent="0.3">
      <c r="B824" s="76">
        <v>27</v>
      </c>
      <c r="D824" s="53" t="s">
        <v>364</v>
      </c>
      <c r="E824" s="55">
        <v>-0.2281</v>
      </c>
      <c r="F824" s="54" t="s">
        <v>51</v>
      </c>
      <c r="G824" s="54">
        <v>3.8853</v>
      </c>
      <c r="H824" s="56">
        <v>48.681544732459699</v>
      </c>
      <c r="I824" s="1">
        <v>46.273766396226897</v>
      </c>
      <c r="J824" s="79">
        <v>51.2146078027423</v>
      </c>
      <c r="K824" s="54">
        <v>3.6572</v>
      </c>
      <c r="L824" s="56">
        <v>38.752683305675603</v>
      </c>
      <c r="M824" s="1">
        <v>37.529766821320102</v>
      </c>
      <c r="N824" s="79">
        <v>40.0154488179993</v>
      </c>
      <c r="O824" s="53">
        <v>0</v>
      </c>
      <c r="P824" s="53">
        <v>0</v>
      </c>
      <c r="Q824" s="53">
        <v>1</v>
      </c>
      <c r="R824" s="53">
        <v>0</v>
      </c>
      <c r="S824" s="53">
        <v>1</v>
      </c>
      <c r="T824" s="53">
        <v>-0.203955348610041</v>
      </c>
      <c r="AO824" s="53">
        <v>-0.203955348610041</v>
      </c>
    </row>
    <row r="825" spans="2:65" x14ac:dyDescent="0.3">
      <c r="B825" s="76">
        <v>27</v>
      </c>
      <c r="D825" s="53" t="s">
        <v>365</v>
      </c>
      <c r="E825" s="55">
        <v>-0.26140000000000002</v>
      </c>
      <c r="F825" s="54" t="s">
        <v>51</v>
      </c>
      <c r="G825" s="54">
        <v>3.9529000000000001</v>
      </c>
      <c r="H825" s="56">
        <v>52.086197998131702</v>
      </c>
      <c r="I825" s="1">
        <v>49.522643033334496</v>
      </c>
      <c r="J825" s="79">
        <v>54.782456180184901</v>
      </c>
      <c r="K825" s="54">
        <v>3.6915</v>
      </c>
      <c r="L825" s="56">
        <v>40.104959300709197</v>
      </c>
      <c r="M825" s="1">
        <v>38.841652932617201</v>
      </c>
      <c r="N825" s="79">
        <v>41.4093541101821</v>
      </c>
      <c r="O825" s="53">
        <v>0</v>
      </c>
      <c r="P825" s="53">
        <v>0</v>
      </c>
      <c r="Q825" s="53">
        <v>1</v>
      </c>
      <c r="R825" s="53">
        <v>0</v>
      </c>
      <c r="S825" s="53">
        <v>1</v>
      </c>
      <c r="T825" s="53">
        <v>-0.23002713113850901</v>
      </c>
      <c r="AO825" s="53">
        <v>-0.23002713113850901</v>
      </c>
    </row>
    <row r="826" spans="2:65" x14ac:dyDescent="0.3">
      <c r="B826" s="76">
        <v>27</v>
      </c>
      <c r="D826" s="53" t="s">
        <v>458</v>
      </c>
      <c r="E826" s="55">
        <v>-0.2974</v>
      </c>
      <c r="F826" s="54">
        <v>1.66E-2</v>
      </c>
      <c r="G826" s="54">
        <v>3.9529000000000001</v>
      </c>
      <c r="H826" s="56">
        <v>52.086197998131702</v>
      </c>
      <c r="I826" s="1">
        <v>49.522643033334496</v>
      </c>
      <c r="J826" s="79">
        <v>54.782456180184901</v>
      </c>
      <c r="K826" s="54">
        <v>3.6555</v>
      </c>
      <c r="L826" s="56">
        <v>38.6868597099648</v>
      </c>
      <c r="M826" s="1">
        <v>33.4380876807218</v>
      </c>
      <c r="N826" s="79">
        <v>44.759530763518498</v>
      </c>
      <c r="O826" s="53">
        <v>0</v>
      </c>
      <c r="P826" s="53">
        <v>0</v>
      </c>
      <c r="Q826" s="53">
        <v>1</v>
      </c>
      <c r="R826" s="53">
        <v>0</v>
      </c>
      <c r="S826" s="53">
        <v>1</v>
      </c>
      <c r="T826" s="53">
        <v>-0.25725314580740899</v>
      </c>
      <c r="AP826" s="53">
        <v>-0.25725314580740899</v>
      </c>
    </row>
    <row r="827" spans="2:65" x14ac:dyDescent="0.3">
      <c r="B827" s="76">
        <v>27</v>
      </c>
      <c r="D827" s="53" t="s">
        <v>366</v>
      </c>
      <c r="E827" s="55">
        <v>-0.28050000000000003</v>
      </c>
      <c r="F827" s="54" t="s">
        <v>51</v>
      </c>
      <c r="G827" s="54">
        <v>4.0214999999999996</v>
      </c>
      <c r="H827" s="56">
        <v>55.784720180623502</v>
      </c>
      <c r="I827" s="1">
        <v>53.039133021737499</v>
      </c>
      <c r="J827" s="79">
        <v>58.672433509708199</v>
      </c>
      <c r="K827" s="54">
        <v>3.7410000000000001</v>
      </c>
      <c r="L827" s="56">
        <v>42.140109211175101</v>
      </c>
      <c r="M827" s="1">
        <v>40.813495549958901</v>
      </c>
      <c r="N827" s="79">
        <v>43.509843506446501</v>
      </c>
      <c r="O827" s="53">
        <v>1</v>
      </c>
      <c r="P827" s="53">
        <v>0</v>
      </c>
      <c r="Q827" s="53">
        <v>1</v>
      </c>
      <c r="R827" s="53">
        <v>0</v>
      </c>
      <c r="S827" s="53">
        <v>1</v>
      </c>
      <c r="T827" s="53">
        <v>-0.244594055957778</v>
      </c>
      <c r="AO827" s="53">
        <v>-0.244594055957778</v>
      </c>
    </row>
    <row r="828" spans="2:65" x14ac:dyDescent="0.3">
      <c r="B828" s="76">
        <v>27</v>
      </c>
      <c r="D828" s="53" t="s">
        <v>459</v>
      </c>
      <c r="E828" s="55">
        <v>-0.32400000000000001</v>
      </c>
      <c r="F828" s="54">
        <v>4.1000000000000003E-3</v>
      </c>
      <c r="G828" s="54">
        <v>4.0214999999999996</v>
      </c>
      <c r="H828" s="56">
        <v>55.784720180623502</v>
      </c>
      <c r="I828" s="1">
        <v>53.039133021737499</v>
      </c>
      <c r="J828" s="79">
        <v>58.672433509708199</v>
      </c>
      <c r="K828" s="54">
        <v>3.6974999999999998</v>
      </c>
      <c r="L828" s="56">
        <v>40.346312391727601</v>
      </c>
      <c r="M828" s="1">
        <v>34.872397022208702</v>
      </c>
      <c r="N828" s="79">
        <v>46.679467504748402</v>
      </c>
      <c r="O828" s="53">
        <v>1</v>
      </c>
      <c r="P828" s="53">
        <v>0</v>
      </c>
      <c r="Q828" s="53">
        <v>1</v>
      </c>
      <c r="R828" s="53">
        <v>0</v>
      </c>
      <c r="S828" s="53">
        <v>1</v>
      </c>
      <c r="T828" s="53">
        <v>-0.27674975762015702</v>
      </c>
      <c r="AP828" s="53">
        <v>-0.27674975762015702</v>
      </c>
    </row>
    <row r="829" spans="2:65" x14ac:dyDescent="0.3">
      <c r="B829" s="76">
        <v>27</v>
      </c>
      <c r="D829" s="53" t="s">
        <v>367</v>
      </c>
      <c r="E829" s="55">
        <v>-4.6260000000000003E-2</v>
      </c>
      <c r="F829" s="54" t="s">
        <v>51</v>
      </c>
      <c r="G829" s="54">
        <v>3.9746000000000001</v>
      </c>
      <c r="H829" s="56">
        <v>53.2288211184147</v>
      </c>
      <c r="I829" s="1">
        <v>49.431624923336003</v>
      </c>
      <c r="J829" s="79">
        <v>57.317707076196598</v>
      </c>
      <c r="K829" s="54">
        <v>3.9283999999999999</v>
      </c>
      <c r="L829" s="56">
        <v>50.825591631123501</v>
      </c>
      <c r="M829" s="1">
        <v>47.1998351499686</v>
      </c>
      <c r="N829" s="79">
        <v>54.729868365979897</v>
      </c>
      <c r="O829" s="53">
        <v>0</v>
      </c>
      <c r="P829" s="53">
        <v>1</v>
      </c>
      <c r="Q829" s="53">
        <v>1</v>
      </c>
      <c r="R829" s="53">
        <v>1</v>
      </c>
      <c r="S829" s="53">
        <v>2</v>
      </c>
      <c r="T829" s="53">
        <v>-4.5149027102157901E-2</v>
      </c>
      <c r="V829" s="53">
        <v>-4.5149027102157901E-2</v>
      </c>
    </row>
    <row r="830" spans="2:65" x14ac:dyDescent="0.3">
      <c r="B830" s="76">
        <v>27</v>
      </c>
      <c r="D830" s="53" t="s">
        <v>368</v>
      </c>
      <c r="E830" s="55">
        <v>7.5579999999999994E-2</v>
      </c>
      <c r="F830" s="54" t="s">
        <v>51</v>
      </c>
      <c r="G830" s="54">
        <v>3.9746000000000001</v>
      </c>
      <c r="H830" s="56">
        <v>53.2288211184147</v>
      </c>
      <c r="I830" s="1">
        <v>49.431624923336003</v>
      </c>
      <c r="J830" s="79">
        <v>57.317707076196598</v>
      </c>
      <c r="K830" s="54">
        <v>4.0502000000000002</v>
      </c>
      <c r="L830" s="56">
        <v>57.408937684881003</v>
      </c>
      <c r="M830" s="1">
        <v>53.320858708958298</v>
      </c>
      <c r="N830" s="79">
        <v>61.810447279102597</v>
      </c>
      <c r="O830" s="53">
        <v>1</v>
      </c>
      <c r="P830" s="53">
        <v>1</v>
      </c>
      <c r="Q830" s="53">
        <v>1</v>
      </c>
      <c r="R830" s="53">
        <v>1</v>
      </c>
      <c r="S830" s="53">
        <v>2</v>
      </c>
      <c r="T830" s="53">
        <v>7.8531075433119296E-2</v>
      </c>
      <c r="U830" s="53">
        <v>7.8531075433119296E-2</v>
      </c>
      <c r="BM830" s="53">
        <v>7.8531075433119296E-2</v>
      </c>
    </row>
    <row r="831" spans="2:65" x14ac:dyDescent="0.3">
      <c r="B831" s="76">
        <v>27</v>
      </c>
      <c r="D831" s="53" t="s">
        <v>369</v>
      </c>
      <c r="E831" s="55">
        <v>9.2310000000000003E-2</v>
      </c>
      <c r="F831" s="54" t="s">
        <v>51</v>
      </c>
      <c r="G831" s="54">
        <v>3.9579</v>
      </c>
      <c r="H831" s="56">
        <v>52.3472811520843</v>
      </c>
      <c r="I831" s="1">
        <v>48.612971568725001</v>
      </c>
      <c r="J831" s="79">
        <v>56.368449728308299</v>
      </c>
      <c r="K831" s="54">
        <v>4.0502000000000002</v>
      </c>
      <c r="L831" s="56">
        <v>57.408937684881003</v>
      </c>
      <c r="M831" s="1">
        <v>53.320858708958298</v>
      </c>
      <c r="N831" s="79">
        <v>61.810447279102597</v>
      </c>
      <c r="O831" s="53">
        <v>1</v>
      </c>
      <c r="P831" s="53">
        <v>0</v>
      </c>
      <c r="Q831" s="53">
        <v>1</v>
      </c>
      <c r="R831" s="53">
        <v>1</v>
      </c>
      <c r="S831" s="53">
        <v>1</v>
      </c>
      <c r="T831" s="53">
        <v>9.66937808687926E-2</v>
      </c>
    </row>
    <row r="832" spans="2:65" x14ac:dyDescent="0.3">
      <c r="B832" s="76">
        <v>27</v>
      </c>
      <c r="D832" s="53" t="s">
        <v>424</v>
      </c>
      <c r="E832" s="55">
        <v>3.6209999999999999E-2</v>
      </c>
      <c r="F832" s="54">
        <v>3.2000000000000002E-3</v>
      </c>
      <c r="G832" s="54">
        <v>3.9283999999999999</v>
      </c>
      <c r="H832" s="56">
        <v>50.825591631123501</v>
      </c>
      <c r="I832" s="1">
        <v>47.1998351499686</v>
      </c>
      <c r="J832" s="79">
        <v>54.729868365979897</v>
      </c>
      <c r="K832" s="54">
        <v>3.9645999999999999</v>
      </c>
      <c r="L832" s="56">
        <v>52.699185498950698</v>
      </c>
      <c r="M832" s="1">
        <v>48.941690513965803</v>
      </c>
      <c r="N832" s="79">
        <v>56.7451619077262</v>
      </c>
      <c r="O832" s="53">
        <v>0</v>
      </c>
      <c r="P832" s="53">
        <v>0</v>
      </c>
      <c r="Q832" s="53">
        <v>1</v>
      </c>
      <c r="R832" s="53">
        <v>1</v>
      </c>
      <c r="S832" s="53">
        <v>1</v>
      </c>
      <c r="T832" s="53">
        <v>3.68631983947212E-2</v>
      </c>
    </row>
    <row r="833" spans="2:65" x14ac:dyDescent="0.3">
      <c r="B833" s="76">
        <v>27</v>
      </c>
      <c r="D833" s="53" t="s">
        <v>370</v>
      </c>
      <c r="E833" s="55">
        <v>0.12180000000000001</v>
      </c>
      <c r="F833" s="54" t="s">
        <v>51</v>
      </c>
      <c r="G833" s="54">
        <v>3.9283999999999999</v>
      </c>
      <c r="H833" s="56">
        <v>50.825591631123501</v>
      </c>
      <c r="I833" s="1">
        <v>47.1998351499686</v>
      </c>
      <c r="J833" s="79">
        <v>54.729868365979897</v>
      </c>
      <c r="K833" s="54">
        <v>4.0502000000000002</v>
      </c>
      <c r="L833" s="56">
        <v>57.408937684881003</v>
      </c>
      <c r="M833" s="1">
        <v>53.320858708958298</v>
      </c>
      <c r="N833" s="79">
        <v>61.810447279102597</v>
      </c>
      <c r="O833" s="53">
        <v>1</v>
      </c>
      <c r="P833" s="53">
        <v>0</v>
      </c>
      <c r="Q833" s="53">
        <v>1</v>
      </c>
      <c r="R833" s="53">
        <v>1</v>
      </c>
      <c r="S833" s="53">
        <v>1</v>
      </c>
      <c r="T833" s="53">
        <v>0.12952817355353899</v>
      </c>
    </row>
    <row r="834" spans="2:65" x14ac:dyDescent="0.3">
      <c r="B834" s="76">
        <v>27</v>
      </c>
      <c r="D834" s="53" t="s">
        <v>371</v>
      </c>
      <c r="E834" s="55">
        <v>8.5629999999999998E-2</v>
      </c>
      <c r="F834" s="54" t="s">
        <v>51</v>
      </c>
      <c r="G834" s="54">
        <v>3.9645999999999999</v>
      </c>
      <c r="H834" s="56">
        <v>52.699185498950698</v>
      </c>
      <c r="I834" s="1">
        <v>48.941690513965803</v>
      </c>
      <c r="J834" s="79">
        <v>56.7451619077262</v>
      </c>
      <c r="K834" s="54">
        <v>4.0502000000000002</v>
      </c>
      <c r="L834" s="56">
        <v>57.408937684881003</v>
      </c>
      <c r="M834" s="1">
        <v>53.320858708958298</v>
      </c>
      <c r="N834" s="79">
        <v>61.810447279102597</v>
      </c>
      <c r="O834" s="53">
        <v>1</v>
      </c>
      <c r="P834" s="53">
        <v>0</v>
      </c>
      <c r="Q834" s="53">
        <v>1</v>
      </c>
      <c r="R834" s="53">
        <v>1</v>
      </c>
      <c r="S834" s="53">
        <v>1</v>
      </c>
      <c r="T834" s="53">
        <v>8.9370492946689806E-2</v>
      </c>
    </row>
    <row r="835" spans="2:65" x14ac:dyDescent="0.3">
      <c r="B835" s="76">
        <v>27</v>
      </c>
      <c r="D835" s="53" t="s">
        <v>428</v>
      </c>
      <c r="E835" s="55">
        <v>8.7220000000000006E-2</v>
      </c>
      <c r="F835" s="54">
        <v>4.5999999999999999E-3</v>
      </c>
      <c r="G835" s="54">
        <v>4.4869000000000003</v>
      </c>
      <c r="H835" s="56">
        <v>88.845597182822203</v>
      </c>
      <c r="I835" s="1">
        <v>74.003352778842796</v>
      </c>
      <c r="J835" s="79">
        <v>106.664628592734</v>
      </c>
      <c r="K835" s="54">
        <v>4.5742000000000003</v>
      </c>
      <c r="L835" s="56">
        <v>96.950447746318304</v>
      </c>
      <c r="M835" s="1">
        <v>80.700437776422106</v>
      </c>
      <c r="N835" s="79">
        <v>116.472593918911</v>
      </c>
      <c r="O835" s="53">
        <v>1</v>
      </c>
      <c r="P835" s="53">
        <v>0</v>
      </c>
      <c r="Q835" s="53">
        <v>1</v>
      </c>
      <c r="R835" s="53">
        <v>1</v>
      </c>
      <c r="S835" s="53">
        <v>1</v>
      </c>
      <c r="T835" s="53">
        <v>9.1223997817453106E-2</v>
      </c>
    </row>
    <row r="836" spans="2:65" x14ac:dyDescent="0.3">
      <c r="B836" s="76">
        <v>27</v>
      </c>
      <c r="D836" s="53" t="s">
        <v>436</v>
      </c>
      <c r="E836" s="55">
        <v>-5.1319999999999998E-2</v>
      </c>
      <c r="F836" s="54" t="s">
        <v>51</v>
      </c>
      <c r="G836" s="54">
        <v>3.9365999999999999</v>
      </c>
      <c r="H836" s="56">
        <v>51.244074919080603</v>
      </c>
      <c r="I836" s="1">
        <v>48.711463863759299</v>
      </c>
      <c r="J836" s="79">
        <v>53.9083617289118</v>
      </c>
      <c r="K836" s="54">
        <v>3.8853</v>
      </c>
      <c r="L836" s="56">
        <v>48.681544732459699</v>
      </c>
      <c r="M836" s="1">
        <v>46.273766396226897</v>
      </c>
      <c r="N836" s="79">
        <v>51.2146078027423</v>
      </c>
      <c r="O836" s="53">
        <v>0</v>
      </c>
      <c r="P836" s="53">
        <v>1</v>
      </c>
      <c r="Q836" s="53">
        <v>1</v>
      </c>
      <c r="R836" s="53">
        <v>1</v>
      </c>
      <c r="S836" s="53">
        <v>2</v>
      </c>
      <c r="T836" s="53">
        <v>-5.00063703104685E-2</v>
      </c>
      <c r="V836" s="53">
        <v>-5.00063703104685E-2</v>
      </c>
    </row>
    <row r="837" spans="2:65" x14ac:dyDescent="0.3">
      <c r="B837" s="76">
        <v>27</v>
      </c>
      <c r="D837" s="53" t="s">
        <v>377</v>
      </c>
      <c r="E837" s="55">
        <v>8.4870000000000001E-2</v>
      </c>
      <c r="F837" s="54" t="s">
        <v>51</v>
      </c>
      <c r="G837" s="54">
        <v>3.9365999999999999</v>
      </c>
      <c r="H837" s="56">
        <v>51.244074919080603</v>
      </c>
      <c r="I837" s="1">
        <v>48.711463863759299</v>
      </c>
      <c r="J837" s="79">
        <v>53.9083617289118</v>
      </c>
      <c r="K837" s="54">
        <v>4.0214999999999996</v>
      </c>
      <c r="L837" s="56">
        <v>55.784720180623502</v>
      </c>
      <c r="M837" s="1">
        <v>53.039133021737499</v>
      </c>
      <c r="N837" s="79">
        <v>58.672433509708199</v>
      </c>
      <c r="O837" s="53">
        <v>1</v>
      </c>
      <c r="P837" s="53">
        <v>1</v>
      </c>
      <c r="Q837" s="53">
        <v>1</v>
      </c>
      <c r="R837" s="53">
        <v>1</v>
      </c>
      <c r="S837" s="53">
        <v>2</v>
      </c>
      <c r="T837" s="53">
        <v>8.8608200435132303E-2</v>
      </c>
      <c r="U837" s="53">
        <v>8.8608200435132303E-2</v>
      </c>
      <c r="BM837" s="53">
        <v>8.8608200435132303E-2</v>
      </c>
    </row>
    <row r="838" spans="2:65" x14ac:dyDescent="0.3">
      <c r="B838" s="76">
        <v>27</v>
      </c>
      <c r="D838" s="53" t="s">
        <v>378</v>
      </c>
      <c r="E838" s="55">
        <v>-4.3389999999999998E-2</v>
      </c>
      <c r="F838" s="54" t="s">
        <v>51</v>
      </c>
      <c r="G838" s="54">
        <v>3.9287000000000001</v>
      </c>
      <c r="H838" s="56">
        <v>50.840841595993197</v>
      </c>
      <c r="I838" s="1">
        <v>48.327212122942903</v>
      </c>
      <c r="J838" s="79">
        <v>53.485211760472502</v>
      </c>
      <c r="K838" s="54">
        <v>3.8853</v>
      </c>
      <c r="L838" s="56">
        <v>48.681544732459699</v>
      </c>
      <c r="M838" s="1">
        <v>46.273766396226897</v>
      </c>
      <c r="N838" s="79">
        <v>51.2146078027423</v>
      </c>
      <c r="O838" s="53">
        <v>0</v>
      </c>
      <c r="P838" s="53">
        <v>0</v>
      </c>
      <c r="Q838" s="53">
        <v>1</v>
      </c>
      <c r="R838" s="53">
        <v>1</v>
      </c>
      <c r="S838" s="53">
        <v>1</v>
      </c>
      <c r="T838" s="53">
        <v>-4.2471697866301797E-2</v>
      </c>
    </row>
    <row r="839" spans="2:65" x14ac:dyDescent="0.3">
      <c r="B839" s="76">
        <v>27</v>
      </c>
      <c r="D839" s="53" t="s">
        <v>438</v>
      </c>
      <c r="E839" s="55">
        <v>2.4209999999999999E-2</v>
      </c>
      <c r="F839" s="54">
        <v>8.5000000000000006E-3</v>
      </c>
      <c r="G839" s="54">
        <v>3.9287000000000001</v>
      </c>
      <c r="H839" s="56">
        <v>50.840841595993197</v>
      </c>
      <c r="I839" s="1">
        <v>48.327212122942903</v>
      </c>
      <c r="J839" s="79">
        <v>53.485211760472502</v>
      </c>
      <c r="K839" s="54">
        <v>3.9529000000000001</v>
      </c>
      <c r="L839" s="56">
        <v>52.086197998131702</v>
      </c>
      <c r="M839" s="1">
        <v>49.522643033334496</v>
      </c>
      <c r="N839" s="79">
        <v>54.782456180184901</v>
      </c>
      <c r="O839" s="53">
        <v>0</v>
      </c>
      <c r="P839" s="53">
        <v>0</v>
      </c>
      <c r="Q839" s="53">
        <v>1</v>
      </c>
      <c r="R839" s="53">
        <v>1</v>
      </c>
      <c r="S839" s="53">
        <v>1</v>
      </c>
      <c r="T839" s="53">
        <v>2.4495196441371801E-2</v>
      </c>
    </row>
    <row r="840" spans="2:65" x14ac:dyDescent="0.3">
      <c r="B840" s="76">
        <v>27</v>
      </c>
      <c r="D840" s="53" t="s">
        <v>379</v>
      </c>
      <c r="E840" s="55">
        <v>9.2810000000000004E-2</v>
      </c>
      <c r="F840" s="54" t="s">
        <v>51</v>
      </c>
      <c r="G840" s="54">
        <v>3.9287000000000001</v>
      </c>
      <c r="H840" s="56">
        <v>50.840841595993197</v>
      </c>
      <c r="I840" s="1">
        <v>48.327212122942903</v>
      </c>
      <c r="J840" s="79">
        <v>53.485211760472502</v>
      </c>
      <c r="K840" s="54">
        <v>4.0214999999999996</v>
      </c>
      <c r="L840" s="56">
        <v>55.784720180623502</v>
      </c>
      <c r="M840" s="1">
        <v>53.039133021737499</v>
      </c>
      <c r="N840" s="79">
        <v>58.672433509708199</v>
      </c>
      <c r="O840" s="53">
        <v>1</v>
      </c>
      <c r="P840" s="53">
        <v>0</v>
      </c>
      <c r="Q840" s="53">
        <v>1</v>
      </c>
      <c r="R840" s="53">
        <v>1</v>
      </c>
      <c r="S840" s="53">
        <v>1</v>
      </c>
      <c r="T840" s="53">
        <v>9.7242264868799305E-2</v>
      </c>
    </row>
    <row r="841" spans="2:65" x14ac:dyDescent="0.3">
      <c r="B841" s="76">
        <v>27</v>
      </c>
      <c r="D841" s="53" t="s">
        <v>380</v>
      </c>
      <c r="E841" s="55">
        <v>6.7599999999999993E-2</v>
      </c>
      <c r="F841" s="54" t="s">
        <v>51</v>
      </c>
      <c r="G841" s="54">
        <v>3.8853</v>
      </c>
      <c r="H841" s="56">
        <v>48.681544732459699</v>
      </c>
      <c r="I841" s="1">
        <v>46.273766396226897</v>
      </c>
      <c r="J841" s="79">
        <v>51.2146078027423</v>
      </c>
      <c r="K841" s="54">
        <v>3.9529000000000001</v>
      </c>
      <c r="L841" s="56">
        <v>52.086197998131702</v>
      </c>
      <c r="M841" s="1">
        <v>49.522643033334496</v>
      </c>
      <c r="N841" s="79">
        <v>54.782456180184901</v>
      </c>
      <c r="O841" s="53">
        <v>0</v>
      </c>
      <c r="P841" s="53">
        <v>0</v>
      </c>
      <c r="Q841" s="53">
        <v>1</v>
      </c>
      <c r="R841" s="53">
        <v>1</v>
      </c>
      <c r="S841" s="53">
        <v>1</v>
      </c>
      <c r="T841" s="53">
        <v>6.9937247973191605E-2</v>
      </c>
    </row>
    <row r="842" spans="2:65" x14ac:dyDescent="0.3">
      <c r="B842" s="76">
        <v>27</v>
      </c>
      <c r="D842" s="53" t="s">
        <v>381</v>
      </c>
      <c r="E842" s="55">
        <v>0.13619999999999999</v>
      </c>
      <c r="F842" s="54" t="s">
        <v>51</v>
      </c>
      <c r="G842" s="54">
        <v>3.8853</v>
      </c>
      <c r="H842" s="56">
        <v>48.681544732459699</v>
      </c>
      <c r="I842" s="1">
        <v>46.273766396226897</v>
      </c>
      <c r="J842" s="79">
        <v>51.2146078027423</v>
      </c>
      <c r="K842" s="54">
        <v>4.0214999999999996</v>
      </c>
      <c r="L842" s="56">
        <v>55.784720180623502</v>
      </c>
      <c r="M842" s="1">
        <v>53.039133021737499</v>
      </c>
      <c r="N842" s="79">
        <v>58.672433509708199</v>
      </c>
      <c r="O842" s="53">
        <v>1</v>
      </c>
      <c r="P842" s="53">
        <v>0</v>
      </c>
      <c r="Q842" s="53">
        <v>1</v>
      </c>
      <c r="R842" s="53">
        <v>1</v>
      </c>
      <c r="S842" s="53">
        <v>1</v>
      </c>
      <c r="T842" s="53">
        <v>0.14591105288874601</v>
      </c>
    </row>
    <row r="843" spans="2:65" x14ac:dyDescent="0.3">
      <c r="B843" s="76">
        <v>27</v>
      </c>
      <c r="D843" s="53" t="s">
        <v>382</v>
      </c>
      <c r="E843" s="55">
        <v>6.8589999999999998E-2</v>
      </c>
      <c r="F843" s="54" t="s">
        <v>51</v>
      </c>
      <c r="G843" s="54">
        <v>3.9529000000000001</v>
      </c>
      <c r="H843" s="56">
        <v>52.086197998131702</v>
      </c>
      <c r="I843" s="1">
        <v>49.522643033334496</v>
      </c>
      <c r="J843" s="79">
        <v>54.782456180184901</v>
      </c>
      <c r="K843" s="54">
        <v>4.0214999999999996</v>
      </c>
      <c r="L843" s="56">
        <v>55.784720180623502</v>
      </c>
      <c r="M843" s="1">
        <v>53.039133021737499</v>
      </c>
      <c r="N843" s="79">
        <v>58.672433509708199</v>
      </c>
      <c r="O843" s="53">
        <v>1</v>
      </c>
      <c r="P843" s="53">
        <v>0</v>
      </c>
      <c r="Q843" s="53">
        <v>1</v>
      </c>
      <c r="R843" s="53">
        <v>1</v>
      </c>
      <c r="S843" s="53">
        <v>1</v>
      </c>
      <c r="T843" s="53">
        <v>7.1007720368155502E-2</v>
      </c>
    </row>
    <row r="844" spans="2:65" x14ac:dyDescent="0.3">
      <c r="B844" s="76">
        <v>27</v>
      </c>
      <c r="D844" s="53" t="s">
        <v>383</v>
      </c>
      <c r="E844" s="55">
        <v>-3.7159999999999999E-2</v>
      </c>
      <c r="F844" s="54" t="s">
        <v>51</v>
      </c>
      <c r="G844" s="54">
        <v>3.6943000000000001</v>
      </c>
      <c r="H844" s="56">
        <v>40.217410545024997</v>
      </c>
      <c r="I844" s="1">
        <v>38.947508357961198</v>
      </c>
      <c r="J844" s="79">
        <v>41.528718501872397</v>
      </c>
      <c r="K844" s="54">
        <v>3.6572</v>
      </c>
      <c r="L844" s="56">
        <v>38.752683305675603</v>
      </c>
      <c r="M844" s="1">
        <v>37.529766821320102</v>
      </c>
      <c r="N844" s="79">
        <v>40.0154488179993</v>
      </c>
      <c r="O844" s="53">
        <v>0</v>
      </c>
      <c r="P844" s="53">
        <v>1</v>
      </c>
      <c r="Q844" s="53">
        <v>1</v>
      </c>
      <c r="R844" s="53">
        <v>1</v>
      </c>
      <c r="S844" s="53">
        <v>2</v>
      </c>
      <c r="T844" s="53">
        <v>-3.6420227446261499E-2</v>
      </c>
      <c r="V844" s="53">
        <v>-3.6420227446261499E-2</v>
      </c>
    </row>
    <row r="845" spans="2:65" x14ac:dyDescent="0.3">
      <c r="B845" s="76">
        <v>27</v>
      </c>
      <c r="D845" s="53" t="s">
        <v>384</v>
      </c>
      <c r="E845" s="55">
        <v>4.6679999999999999E-2</v>
      </c>
      <c r="F845" s="54" t="s">
        <v>51</v>
      </c>
      <c r="G845" s="54">
        <v>3.6943000000000001</v>
      </c>
      <c r="H845" s="56">
        <v>40.217410545024997</v>
      </c>
      <c r="I845" s="1">
        <v>38.947508357961198</v>
      </c>
      <c r="J845" s="79">
        <v>41.528718501872397</v>
      </c>
      <c r="K845" s="54">
        <v>3.7410000000000001</v>
      </c>
      <c r="L845" s="56">
        <v>42.140109211175101</v>
      </c>
      <c r="M845" s="1">
        <v>40.813495549958901</v>
      </c>
      <c r="N845" s="79">
        <v>43.509843506446501</v>
      </c>
      <c r="O845" s="53">
        <v>1</v>
      </c>
      <c r="P845" s="53">
        <v>1</v>
      </c>
      <c r="Q845" s="53">
        <v>1</v>
      </c>
      <c r="R845" s="53">
        <v>1</v>
      </c>
      <c r="S845" s="53">
        <v>2</v>
      </c>
      <c r="T845" s="53">
        <v>4.7807619637706099E-2</v>
      </c>
      <c r="U845" s="53">
        <v>4.7807619637706099E-2</v>
      </c>
      <c r="BM845" s="53">
        <v>4.7807619637706099E-2</v>
      </c>
    </row>
    <row r="846" spans="2:65" x14ac:dyDescent="0.3">
      <c r="B846" s="76">
        <v>27</v>
      </c>
      <c r="D846" s="53" t="s">
        <v>385</v>
      </c>
      <c r="E846" s="55">
        <v>-4.1189999999999997E-2</v>
      </c>
      <c r="F846" s="54" t="s">
        <v>51</v>
      </c>
      <c r="G846" s="54">
        <v>3.6983000000000001</v>
      </c>
      <c r="H846" s="56">
        <v>40.378602355904597</v>
      </c>
      <c r="I846" s="1">
        <v>39.1043768255904</v>
      </c>
      <c r="J846" s="79">
        <v>41.694348831798401</v>
      </c>
      <c r="K846" s="54">
        <v>3.6572</v>
      </c>
      <c r="L846" s="56">
        <v>38.752683305675603</v>
      </c>
      <c r="M846" s="1">
        <v>37.529766821320102</v>
      </c>
      <c r="N846" s="79">
        <v>40.0154488179993</v>
      </c>
      <c r="O846" s="53">
        <v>0</v>
      </c>
      <c r="P846" s="53">
        <v>0</v>
      </c>
      <c r="Q846" s="53">
        <v>1</v>
      </c>
      <c r="R846" s="53">
        <v>1</v>
      </c>
      <c r="S846" s="53">
        <v>1</v>
      </c>
      <c r="T846" s="53">
        <v>-4.0266848166210401E-2</v>
      </c>
    </row>
    <row r="847" spans="2:65" x14ac:dyDescent="0.3">
      <c r="B847" s="76">
        <v>27</v>
      </c>
      <c r="D847" s="53" t="s">
        <v>386</v>
      </c>
      <c r="E847" s="55">
        <v>4.265E-2</v>
      </c>
      <c r="F847" s="54" t="s">
        <v>51</v>
      </c>
      <c r="G847" s="54">
        <v>3.6983000000000001</v>
      </c>
      <c r="H847" s="56">
        <v>40.378602355904597</v>
      </c>
      <c r="I847" s="1">
        <v>39.1043768255904</v>
      </c>
      <c r="J847" s="79">
        <v>41.694348831798401</v>
      </c>
      <c r="K847" s="54">
        <v>3.7410000000000001</v>
      </c>
      <c r="L847" s="56">
        <v>42.140109211175101</v>
      </c>
      <c r="M847" s="1">
        <v>40.813495549958901</v>
      </c>
      <c r="N847" s="79">
        <v>43.509843506446501</v>
      </c>
      <c r="O847" s="53">
        <v>1</v>
      </c>
      <c r="P847" s="53">
        <v>0</v>
      </c>
      <c r="Q847" s="53">
        <v>1</v>
      </c>
      <c r="R847" s="53">
        <v>1</v>
      </c>
      <c r="S847" s="53">
        <v>1</v>
      </c>
      <c r="T847" s="53">
        <v>4.3624760454665297E-2</v>
      </c>
    </row>
    <row r="848" spans="2:65" x14ac:dyDescent="0.3">
      <c r="B848" s="76">
        <v>27</v>
      </c>
      <c r="D848" s="53" t="s">
        <v>387</v>
      </c>
      <c r="E848" s="55">
        <v>3.4320000000000003E-2</v>
      </c>
      <c r="F848" s="54" t="s">
        <v>51</v>
      </c>
      <c r="G848" s="54">
        <v>3.6572</v>
      </c>
      <c r="H848" s="56">
        <v>38.752683305675603</v>
      </c>
      <c r="I848" s="1">
        <v>37.529766821320102</v>
      </c>
      <c r="J848" s="79">
        <v>40.0154488179993</v>
      </c>
      <c r="K848" s="54">
        <v>3.6915</v>
      </c>
      <c r="L848" s="56">
        <v>40.104959300709197</v>
      </c>
      <c r="M848" s="1">
        <v>38.841652932617201</v>
      </c>
      <c r="N848" s="79">
        <v>41.4093541101821</v>
      </c>
      <c r="O848" s="53">
        <v>0</v>
      </c>
      <c r="P848" s="53">
        <v>0</v>
      </c>
      <c r="Q848" s="53">
        <v>1</v>
      </c>
      <c r="R848" s="53">
        <v>1</v>
      </c>
      <c r="S848" s="53">
        <v>1</v>
      </c>
      <c r="T848" s="53">
        <v>3.4895028671099698E-2</v>
      </c>
    </row>
    <row r="849" spans="2:65" x14ac:dyDescent="0.3">
      <c r="B849" s="76">
        <v>27</v>
      </c>
      <c r="D849" s="53" t="s">
        <v>388</v>
      </c>
      <c r="E849" s="55">
        <v>8.3839999999999998E-2</v>
      </c>
      <c r="F849" s="54" t="s">
        <v>51</v>
      </c>
      <c r="G849" s="54">
        <v>3.6572</v>
      </c>
      <c r="H849" s="56">
        <v>38.752683305675603</v>
      </c>
      <c r="I849" s="1">
        <v>37.529766821320102</v>
      </c>
      <c r="J849" s="79">
        <v>40.0154488179993</v>
      </c>
      <c r="K849" s="54">
        <v>3.7410000000000001</v>
      </c>
      <c r="L849" s="56">
        <v>42.140109211175101</v>
      </c>
      <c r="M849" s="1">
        <v>40.813495549958901</v>
      </c>
      <c r="N849" s="79">
        <v>43.509843506446501</v>
      </c>
      <c r="O849" s="53">
        <v>1</v>
      </c>
      <c r="P849" s="53">
        <v>0</v>
      </c>
      <c r="Q849" s="53">
        <v>1</v>
      </c>
      <c r="R849" s="53">
        <v>1</v>
      </c>
      <c r="S849" s="53">
        <v>1</v>
      </c>
      <c r="T849" s="53">
        <v>8.7411389781192395E-2</v>
      </c>
    </row>
    <row r="850" spans="2:65" x14ac:dyDescent="0.3">
      <c r="B850" s="76">
        <v>27</v>
      </c>
      <c r="D850" s="53" t="s">
        <v>389</v>
      </c>
      <c r="E850" s="55">
        <v>4.9520000000000002E-2</v>
      </c>
      <c r="F850" s="54" t="s">
        <v>51</v>
      </c>
      <c r="G850" s="54">
        <v>3.6915</v>
      </c>
      <c r="H850" s="56">
        <v>40.104959300709197</v>
      </c>
      <c r="I850" s="1">
        <v>38.841652932617201</v>
      </c>
      <c r="J850" s="79">
        <v>41.4093541101821</v>
      </c>
      <c r="K850" s="54">
        <v>3.7410000000000001</v>
      </c>
      <c r="L850" s="56">
        <v>42.140109211175101</v>
      </c>
      <c r="M850" s="1">
        <v>40.813495549958901</v>
      </c>
      <c r="N850" s="79">
        <v>43.509843506446501</v>
      </c>
      <c r="O850" s="53">
        <v>1</v>
      </c>
      <c r="P850" s="53">
        <v>0</v>
      </c>
      <c r="Q850" s="53">
        <v>1</v>
      </c>
      <c r="R850" s="53">
        <v>1</v>
      </c>
      <c r="S850" s="53">
        <v>1</v>
      </c>
      <c r="T850" s="53">
        <v>5.0745592214824498E-2</v>
      </c>
    </row>
    <row r="851" spans="2:65" x14ac:dyDescent="0.3">
      <c r="B851" s="76">
        <v>27</v>
      </c>
      <c r="D851" s="53" t="s">
        <v>392</v>
      </c>
      <c r="E851" s="55">
        <v>6.5280000000000005E-2</v>
      </c>
      <c r="F851" s="54">
        <v>3.7000000000000002E-3</v>
      </c>
      <c r="G851" s="54">
        <v>3.6322000000000001</v>
      </c>
      <c r="H851" s="56">
        <v>37.7958761457203</v>
      </c>
      <c r="I851" s="1">
        <v>32.667986753258397</v>
      </c>
      <c r="J851" s="79">
        <v>43.728689631605199</v>
      </c>
      <c r="K851" s="54">
        <v>3.6974999999999998</v>
      </c>
      <c r="L851" s="56">
        <v>40.346312391727601</v>
      </c>
      <c r="M851" s="1">
        <v>34.872397022208702</v>
      </c>
      <c r="N851" s="79">
        <v>46.679467504748402</v>
      </c>
      <c r="O851" s="53">
        <v>1</v>
      </c>
      <c r="P851" s="53">
        <v>0</v>
      </c>
      <c r="Q851" s="53">
        <v>1</v>
      </c>
      <c r="R851" s="53">
        <v>1</v>
      </c>
      <c r="S851" s="53">
        <v>1</v>
      </c>
      <c r="T851" s="53">
        <v>6.7479220118466202E-2</v>
      </c>
    </row>
    <row r="853" spans="2:65" x14ac:dyDescent="0.3">
      <c r="B853" s="76">
        <v>16</v>
      </c>
      <c r="D853" s="53" t="s">
        <v>494</v>
      </c>
      <c r="E853" s="55" t="s">
        <v>75</v>
      </c>
      <c r="F853" s="54" t="s">
        <v>41</v>
      </c>
      <c r="G853" s="54" t="s">
        <v>42</v>
      </c>
      <c r="H853" s="56" t="s">
        <v>43</v>
      </c>
      <c r="I853" s="94" t="s">
        <v>336</v>
      </c>
      <c r="J853" s="95"/>
      <c r="K853" s="54" t="s">
        <v>46</v>
      </c>
      <c r="L853" s="56" t="s">
        <v>47</v>
      </c>
      <c r="M853" s="94" t="s">
        <v>336</v>
      </c>
      <c r="N853" s="95"/>
      <c r="O853" s="53" t="s">
        <v>81</v>
      </c>
      <c r="P853" s="53" t="s">
        <v>82</v>
      </c>
      <c r="Q853" s="53" t="s">
        <v>83</v>
      </c>
      <c r="R853" s="53" t="s">
        <v>84</v>
      </c>
      <c r="S853" s="53" t="s">
        <v>85</v>
      </c>
      <c r="T853" s="53" t="s">
        <v>86</v>
      </c>
      <c r="U853" s="53" t="s">
        <v>87</v>
      </c>
      <c r="V853" s="53" t="s">
        <v>88</v>
      </c>
      <c r="W853" s="53" t="s">
        <v>89</v>
      </c>
      <c r="X853" s="53" t="s">
        <v>119</v>
      </c>
      <c r="Y853" s="53" t="s">
        <v>120</v>
      </c>
      <c r="Z853" s="53" t="s">
        <v>90</v>
      </c>
      <c r="AA853" s="53" t="s">
        <v>91</v>
      </c>
      <c r="AB853" s="53" t="s">
        <v>121</v>
      </c>
      <c r="AC853" s="53" t="s">
        <v>122</v>
      </c>
      <c r="AD853" s="53" t="s">
        <v>123</v>
      </c>
      <c r="AE853" s="53" t="s">
        <v>92</v>
      </c>
      <c r="AF853" s="53" t="s">
        <v>93</v>
      </c>
      <c r="AG853" s="53" t="s">
        <v>124</v>
      </c>
      <c r="AH853" s="53" t="s">
        <v>125</v>
      </c>
      <c r="AI853" s="53" t="s">
        <v>126</v>
      </c>
      <c r="AJ853" s="53" t="s">
        <v>127</v>
      </c>
      <c r="AK853" s="53" t="s">
        <v>128</v>
      </c>
      <c r="AL853" s="53" t="s">
        <v>129</v>
      </c>
      <c r="AM853" s="53" t="s">
        <v>130</v>
      </c>
      <c r="AN853" s="53" t="s">
        <v>147</v>
      </c>
      <c r="AO853" s="53" t="s">
        <v>94</v>
      </c>
      <c r="AP853" s="53" t="s">
        <v>131</v>
      </c>
      <c r="AQ853" s="53" t="s">
        <v>132</v>
      </c>
      <c r="AR853" s="53" t="s">
        <v>95</v>
      </c>
      <c r="AS853" s="53" t="s">
        <v>133</v>
      </c>
      <c r="AT853" s="53" t="s">
        <v>134</v>
      </c>
      <c r="AU853" s="53" t="s">
        <v>96</v>
      </c>
      <c r="AV853" s="53" t="s">
        <v>97</v>
      </c>
      <c r="AW853" s="53" t="s">
        <v>135</v>
      </c>
      <c r="AX853" s="53" t="s">
        <v>136</v>
      </c>
      <c r="AY853" s="53" t="s">
        <v>137</v>
      </c>
      <c r="AZ853" s="53" t="s">
        <v>98</v>
      </c>
      <c r="BA853" s="53" t="s">
        <v>99</v>
      </c>
      <c r="BB853" s="53" t="s">
        <v>138</v>
      </c>
      <c r="BC853" s="53" t="s">
        <v>139</v>
      </c>
      <c r="BD853" s="53" t="s">
        <v>140</v>
      </c>
      <c r="BE853" s="53" t="s">
        <v>141</v>
      </c>
      <c r="BF853" s="53" t="s">
        <v>142</v>
      </c>
      <c r="BG853" s="53" t="s">
        <v>143</v>
      </c>
      <c r="BH853" s="53" t="s">
        <v>144</v>
      </c>
      <c r="BI853" s="53" t="s">
        <v>251</v>
      </c>
      <c r="BJ853" s="53" t="s">
        <v>100</v>
      </c>
      <c r="BK853" s="53" t="s">
        <v>145</v>
      </c>
      <c r="BL853" s="53" t="s">
        <v>146</v>
      </c>
      <c r="BM853" s="53" t="s">
        <v>101</v>
      </c>
    </row>
    <row r="854" spans="2:65" x14ac:dyDescent="0.3">
      <c r="B854" s="76">
        <v>16</v>
      </c>
      <c r="C854" s="23" t="s">
        <v>281</v>
      </c>
      <c r="D854" s="53" t="s">
        <v>394</v>
      </c>
      <c r="E854" s="55">
        <v>-0.28289999999999998</v>
      </c>
      <c r="F854" s="54">
        <v>5.0000000000000001E-4</v>
      </c>
      <c r="G854" s="54">
        <v>5.3125999999999998</v>
      </c>
      <c r="H854" s="56">
        <v>202.877023518865</v>
      </c>
      <c r="I854" s="1">
        <v>193.83560443547501</v>
      </c>
      <c r="J854" s="79">
        <v>212.340177604345</v>
      </c>
      <c r="K854" s="54">
        <v>5.0297000000000001</v>
      </c>
      <c r="L854" s="56">
        <v>152.88713967310301</v>
      </c>
      <c r="M854" s="1">
        <v>136.80388446536901</v>
      </c>
      <c r="N854" s="79">
        <v>170.86121179066501</v>
      </c>
      <c r="O854" s="53">
        <v>0</v>
      </c>
      <c r="P854" s="53">
        <v>0</v>
      </c>
      <c r="Q854" s="53">
        <v>1</v>
      </c>
      <c r="R854" s="53">
        <v>0</v>
      </c>
      <c r="S854" s="53">
        <v>1</v>
      </c>
      <c r="T854" s="53">
        <v>-0.24640485639377199</v>
      </c>
      <c r="X854" s="53">
        <v>-0.24640485639377199</v>
      </c>
    </row>
    <row r="855" spans="2:65" x14ac:dyDescent="0.3">
      <c r="B855" s="76">
        <v>16</v>
      </c>
      <c r="D855" s="53" t="s">
        <v>395</v>
      </c>
      <c r="E855" s="55">
        <v>-0.26779999999999998</v>
      </c>
      <c r="F855" s="54" t="s">
        <v>51</v>
      </c>
      <c r="G855" s="54">
        <v>5.3125999999999998</v>
      </c>
      <c r="H855" s="56">
        <v>202.877023518865</v>
      </c>
      <c r="I855" s="1">
        <v>193.83560443547501</v>
      </c>
      <c r="J855" s="79">
        <v>212.340177604345</v>
      </c>
      <c r="K855" s="54">
        <v>5.0449000000000002</v>
      </c>
      <c r="L855" s="56">
        <v>155.22877554463599</v>
      </c>
      <c r="M855" s="1">
        <v>141.27139110333599</v>
      </c>
      <c r="N855" s="79">
        <v>170.56512694393601</v>
      </c>
      <c r="O855" s="53">
        <v>0</v>
      </c>
      <c r="P855" s="53">
        <v>0</v>
      </c>
      <c r="Q855" s="53">
        <v>1</v>
      </c>
      <c r="R855" s="53">
        <v>0</v>
      </c>
      <c r="S855" s="53">
        <v>1</v>
      </c>
      <c r="T855" s="53">
        <v>-0.23486271213851201</v>
      </c>
      <c r="Y855" s="53">
        <v>-0.23486271213851201</v>
      </c>
    </row>
    <row r="856" spans="2:65" x14ac:dyDescent="0.3">
      <c r="B856" s="76">
        <v>16</v>
      </c>
      <c r="D856" s="53" t="s">
        <v>352</v>
      </c>
      <c r="E856" s="55">
        <v>-0.1588</v>
      </c>
      <c r="F856" s="54" t="s">
        <v>51</v>
      </c>
      <c r="G856" s="54">
        <v>5.3125999999999998</v>
      </c>
      <c r="H856" s="56">
        <v>202.877023518865</v>
      </c>
      <c r="I856" s="1">
        <v>193.83560443547501</v>
      </c>
      <c r="J856" s="79">
        <v>212.340177604345</v>
      </c>
      <c r="K856" s="54">
        <v>5.1538000000000004</v>
      </c>
      <c r="L856" s="56">
        <v>173.08797651386101</v>
      </c>
      <c r="M856" s="1">
        <v>167.806646012855</v>
      </c>
      <c r="N856" s="79">
        <v>178.53552481686501</v>
      </c>
      <c r="O856" s="53">
        <v>0</v>
      </c>
      <c r="P856" s="53">
        <v>0</v>
      </c>
      <c r="Q856" s="53">
        <v>1</v>
      </c>
      <c r="R856" s="53">
        <v>0</v>
      </c>
      <c r="S856" s="53">
        <v>1</v>
      </c>
      <c r="T856" s="53">
        <v>-0.14683302469800999</v>
      </c>
      <c r="AA856" s="53">
        <v>-0.14683302469800999</v>
      </c>
    </row>
    <row r="857" spans="2:65" x14ac:dyDescent="0.3">
      <c r="B857" s="76">
        <v>16</v>
      </c>
      <c r="D857" s="53" t="s">
        <v>398</v>
      </c>
      <c r="E857" s="55">
        <v>-0.31580000000000003</v>
      </c>
      <c r="F857" s="54" t="s">
        <v>51</v>
      </c>
      <c r="G857" s="54">
        <v>5.2830000000000004</v>
      </c>
      <c r="H857" s="56">
        <v>196.95986952662</v>
      </c>
      <c r="I857" s="1">
        <v>188.19321981226599</v>
      </c>
      <c r="J857" s="79">
        <v>206.13489817880799</v>
      </c>
      <c r="K857" s="54">
        <v>4.9671000000000003</v>
      </c>
      <c r="L857" s="56">
        <v>143.60981444558399</v>
      </c>
      <c r="M857" s="1">
        <v>128.31123038243101</v>
      </c>
      <c r="N857" s="79">
        <v>160.732452986586</v>
      </c>
      <c r="O857" s="53">
        <v>0</v>
      </c>
      <c r="P857" s="53">
        <v>0</v>
      </c>
      <c r="Q857" s="53">
        <v>1</v>
      </c>
      <c r="R857" s="53">
        <v>0</v>
      </c>
      <c r="S857" s="53">
        <v>1</v>
      </c>
      <c r="T857" s="53">
        <v>-0.27086764024194099</v>
      </c>
      <c r="X857" s="53">
        <v>-0.27086764024194099</v>
      </c>
    </row>
    <row r="858" spans="2:65" x14ac:dyDescent="0.3">
      <c r="B858" s="76">
        <v>16</v>
      </c>
      <c r="D858" s="53" t="s">
        <v>399</v>
      </c>
      <c r="E858" s="55">
        <v>-0.30320000000000003</v>
      </c>
      <c r="F858" s="54" t="s">
        <v>51</v>
      </c>
      <c r="G858" s="54">
        <v>5.2830000000000004</v>
      </c>
      <c r="H858" s="56">
        <v>196.95986952662</v>
      </c>
      <c r="I858" s="1">
        <v>188.19321981226599</v>
      </c>
      <c r="J858" s="79">
        <v>206.13489817880799</v>
      </c>
      <c r="K858" s="54">
        <v>4.9798</v>
      </c>
      <c r="L858" s="56">
        <v>145.44528968657301</v>
      </c>
      <c r="M858" s="1">
        <v>132.36758668847099</v>
      </c>
      <c r="N858" s="79">
        <v>159.815048542043</v>
      </c>
      <c r="O858" s="53">
        <v>0</v>
      </c>
      <c r="P858" s="53">
        <v>0</v>
      </c>
      <c r="Q858" s="53">
        <v>1</v>
      </c>
      <c r="R858" s="53">
        <v>0</v>
      </c>
      <c r="S858" s="53">
        <v>1</v>
      </c>
      <c r="T858" s="53">
        <v>-0.261548608677795</v>
      </c>
      <c r="Y858" s="53">
        <v>-0.261548608677795</v>
      </c>
    </row>
    <row r="859" spans="2:65" x14ac:dyDescent="0.3">
      <c r="B859" s="76">
        <v>16</v>
      </c>
      <c r="D859" s="53" t="s">
        <v>353</v>
      </c>
      <c r="E859" s="55">
        <v>-0.1265</v>
      </c>
      <c r="F859" s="54" t="s">
        <v>51</v>
      </c>
      <c r="G859" s="54">
        <v>5.2830000000000004</v>
      </c>
      <c r="H859" s="56">
        <v>196.95986952662</v>
      </c>
      <c r="I859" s="1">
        <v>188.19321981226599</v>
      </c>
      <c r="J859" s="79">
        <v>206.13489817880799</v>
      </c>
      <c r="K859" s="54">
        <v>5.1565000000000003</v>
      </c>
      <c r="L859" s="56">
        <v>173.555945524322</v>
      </c>
      <c r="M859" s="1">
        <v>168.316409848543</v>
      </c>
      <c r="N859" s="79">
        <v>178.95858314674101</v>
      </c>
      <c r="O859" s="53">
        <v>0</v>
      </c>
      <c r="P859" s="53">
        <v>0</v>
      </c>
      <c r="Q859" s="53">
        <v>1</v>
      </c>
      <c r="R859" s="53">
        <v>0</v>
      </c>
      <c r="S859" s="53">
        <v>1</v>
      </c>
      <c r="T859" s="53">
        <v>-0.118825850456485</v>
      </c>
      <c r="AA859" s="53">
        <v>-0.118825850456485</v>
      </c>
    </row>
    <row r="860" spans="2:65" x14ac:dyDescent="0.3">
      <c r="B860" s="76">
        <v>16</v>
      </c>
      <c r="D860" s="53" t="s">
        <v>401</v>
      </c>
      <c r="E860" s="55">
        <v>-0.34989999999999999</v>
      </c>
      <c r="F860" s="54" t="s">
        <v>51</v>
      </c>
      <c r="G860" s="54">
        <v>5.2742000000000004</v>
      </c>
      <c r="H860" s="56">
        <v>195.23422663962299</v>
      </c>
      <c r="I860" s="1">
        <v>186.51513712512099</v>
      </c>
      <c r="J860" s="79">
        <v>204.36091053565201</v>
      </c>
      <c r="K860" s="54">
        <v>4.9242999999999997</v>
      </c>
      <c r="L860" s="56">
        <v>137.592992829727</v>
      </c>
      <c r="M860" s="1">
        <v>122.93537367303701</v>
      </c>
      <c r="N860" s="79">
        <v>153.99824403831201</v>
      </c>
      <c r="O860" s="53">
        <v>0</v>
      </c>
      <c r="P860" s="53">
        <v>0</v>
      </c>
      <c r="Q860" s="53">
        <v>1</v>
      </c>
      <c r="R860" s="53">
        <v>0</v>
      </c>
      <c r="S860" s="53">
        <v>1</v>
      </c>
      <c r="T860" s="53">
        <v>-0.29524143794875701</v>
      </c>
      <c r="X860" s="53">
        <v>-0.29524143794875701</v>
      </c>
    </row>
    <row r="861" spans="2:65" x14ac:dyDescent="0.3">
      <c r="B861" s="76">
        <v>16</v>
      </c>
      <c r="D861" s="53" t="s">
        <v>402</v>
      </c>
      <c r="E861" s="55">
        <v>-0.33650000000000002</v>
      </c>
      <c r="F861" s="54" t="s">
        <v>51</v>
      </c>
      <c r="G861" s="54">
        <v>5.2742000000000004</v>
      </c>
      <c r="H861" s="56">
        <v>195.23422663962299</v>
      </c>
      <c r="I861" s="1">
        <v>186.51513712512099</v>
      </c>
      <c r="J861" s="79">
        <v>204.36091053565201</v>
      </c>
      <c r="K861" s="54">
        <v>4.9377000000000004</v>
      </c>
      <c r="L861" s="56">
        <v>139.449147395057</v>
      </c>
      <c r="M861" s="1">
        <v>126.91058710959901</v>
      </c>
      <c r="N861" s="79">
        <v>153.226497111821</v>
      </c>
      <c r="O861" s="53">
        <v>0</v>
      </c>
      <c r="P861" s="53">
        <v>0</v>
      </c>
      <c r="Q861" s="53">
        <v>1</v>
      </c>
      <c r="R861" s="53">
        <v>0</v>
      </c>
      <c r="S861" s="53">
        <v>1</v>
      </c>
      <c r="T861" s="53">
        <v>-0.28573411642384899</v>
      </c>
      <c r="Y861" s="53">
        <v>-0.28573411642384899</v>
      </c>
    </row>
    <row r="862" spans="2:65" x14ac:dyDescent="0.3">
      <c r="B862" s="76">
        <v>16</v>
      </c>
      <c r="D862" s="53" t="s">
        <v>354</v>
      </c>
      <c r="E862" s="55">
        <v>-0.15279999999999999</v>
      </c>
      <c r="F862" s="54" t="s">
        <v>51</v>
      </c>
      <c r="G862" s="54">
        <v>5.2742000000000004</v>
      </c>
      <c r="H862" s="56">
        <v>195.23422663962299</v>
      </c>
      <c r="I862" s="1">
        <v>186.51513712512099</v>
      </c>
      <c r="J862" s="79">
        <v>204.36091053565201</v>
      </c>
      <c r="K862" s="54">
        <v>5.1214000000000004</v>
      </c>
      <c r="L862" s="56">
        <v>167.569803203791</v>
      </c>
      <c r="M862" s="1">
        <v>162.514170330214</v>
      </c>
      <c r="N862" s="79">
        <v>172.782711124217</v>
      </c>
      <c r="O862" s="53">
        <v>0</v>
      </c>
      <c r="P862" s="53">
        <v>0</v>
      </c>
      <c r="Q862" s="53">
        <v>1</v>
      </c>
      <c r="R862" s="53">
        <v>0</v>
      </c>
      <c r="S862" s="53">
        <v>1</v>
      </c>
      <c r="T862" s="53">
        <v>-0.14169863508050501</v>
      </c>
      <c r="AA862" s="53">
        <v>-0.14169863508050501</v>
      </c>
    </row>
    <row r="863" spans="2:65" x14ac:dyDescent="0.3">
      <c r="B863" s="76">
        <v>16</v>
      </c>
      <c r="D863" s="53" t="s">
        <v>355</v>
      </c>
      <c r="E863" s="55">
        <v>-0.15509999999999999</v>
      </c>
      <c r="F863" s="54" t="s">
        <v>51</v>
      </c>
      <c r="G863" s="54">
        <v>5.3289999999999997</v>
      </c>
      <c r="H863" s="56">
        <v>206.23163936674101</v>
      </c>
      <c r="I863" s="1">
        <v>197.021409401889</v>
      </c>
      <c r="J863" s="79">
        <v>215.872423230599</v>
      </c>
      <c r="K863" s="54">
        <v>5.1738999999999997</v>
      </c>
      <c r="L863" s="56">
        <v>176.60224492347101</v>
      </c>
      <c r="M863" s="1">
        <v>171.27410048508</v>
      </c>
      <c r="N863" s="79">
        <v>182.09614193668801</v>
      </c>
      <c r="O863" s="53">
        <v>0</v>
      </c>
      <c r="P863" s="53">
        <v>0</v>
      </c>
      <c r="Q863" s="53">
        <v>1</v>
      </c>
      <c r="R863" s="53">
        <v>0</v>
      </c>
      <c r="S863" s="53">
        <v>1</v>
      </c>
      <c r="T863" s="53">
        <v>-0.143670459752202</v>
      </c>
      <c r="AA863" s="53">
        <v>-0.143670459752202</v>
      </c>
    </row>
    <row r="864" spans="2:65" x14ac:dyDescent="0.3">
      <c r="B864" s="76">
        <v>16</v>
      </c>
      <c r="D864" s="53" t="s">
        <v>410</v>
      </c>
      <c r="E864" s="55">
        <v>-0.11749999999999999</v>
      </c>
      <c r="F864" s="54">
        <v>4.36E-2</v>
      </c>
      <c r="G864" s="54">
        <v>5.4031000000000002</v>
      </c>
      <c r="H864" s="56">
        <v>222.09384105242199</v>
      </c>
      <c r="I864" s="1">
        <v>212.204323368671</v>
      </c>
      <c r="J864" s="79">
        <v>232.444247366833</v>
      </c>
      <c r="K864" s="54">
        <v>5.2855999999999996</v>
      </c>
      <c r="L864" s="56">
        <v>197.47263148908499</v>
      </c>
      <c r="M864" s="1">
        <v>187.93391780467201</v>
      </c>
      <c r="N864" s="79">
        <v>207.495489067352</v>
      </c>
      <c r="O864" s="53">
        <v>1</v>
      </c>
      <c r="P864" s="53">
        <v>0</v>
      </c>
      <c r="Q864" s="53">
        <v>1</v>
      </c>
      <c r="R864" s="53">
        <v>0</v>
      </c>
      <c r="S864" s="53">
        <v>1</v>
      </c>
      <c r="T864" s="53">
        <v>-0.110859488253552</v>
      </c>
      <c r="W864" s="53">
        <v>-0.110859488253552</v>
      </c>
    </row>
    <row r="865" spans="2:58" x14ac:dyDescent="0.3">
      <c r="B865" s="76">
        <v>16</v>
      </c>
      <c r="D865" s="53" t="s">
        <v>356</v>
      </c>
      <c r="E865" s="55">
        <v>-0.215</v>
      </c>
      <c r="F865" s="54" t="s">
        <v>51</v>
      </c>
      <c r="G865" s="54">
        <v>5.4031000000000002</v>
      </c>
      <c r="H865" s="56">
        <v>222.09384105242199</v>
      </c>
      <c r="I865" s="1">
        <v>212.204323368671</v>
      </c>
      <c r="J865" s="79">
        <v>232.444247366833</v>
      </c>
      <c r="K865" s="54">
        <v>5.1881000000000004</v>
      </c>
      <c r="L865" s="56">
        <v>179.12788641693501</v>
      </c>
      <c r="M865" s="1">
        <v>173.72694760707901</v>
      </c>
      <c r="N865" s="79">
        <v>184.696733202091</v>
      </c>
      <c r="O865" s="53">
        <v>1</v>
      </c>
      <c r="P865" s="53">
        <v>0</v>
      </c>
      <c r="Q865" s="53">
        <v>1</v>
      </c>
      <c r="R865" s="53">
        <v>0</v>
      </c>
      <c r="S865" s="53">
        <v>1</v>
      </c>
      <c r="T865" s="53">
        <v>-0.19345855982267299</v>
      </c>
      <c r="AA865" s="53">
        <v>-0.19345855982267299</v>
      </c>
    </row>
    <row r="866" spans="2:58" x14ac:dyDescent="0.3">
      <c r="B866" s="76">
        <v>16</v>
      </c>
      <c r="D866" s="53" t="s">
        <v>447</v>
      </c>
      <c r="E866" s="55">
        <v>-0.30180000000000001</v>
      </c>
      <c r="F866" s="54">
        <v>2.0000000000000001E-4</v>
      </c>
      <c r="G866" s="54">
        <v>5.2689000000000004</v>
      </c>
      <c r="H866" s="56">
        <v>194.20222246524401</v>
      </c>
      <c r="I866" s="1">
        <v>184.886699069549</v>
      </c>
      <c r="J866" s="79">
        <v>203.98710886310499</v>
      </c>
      <c r="K866" s="54">
        <v>4.9671000000000003</v>
      </c>
      <c r="L866" s="56">
        <v>143.60981444558399</v>
      </c>
      <c r="M866" s="1">
        <v>128.31123038243101</v>
      </c>
      <c r="N866" s="79">
        <v>160.732452986586</v>
      </c>
      <c r="O866" s="53">
        <v>0</v>
      </c>
      <c r="P866" s="53">
        <v>0</v>
      </c>
      <c r="Q866" s="53">
        <v>1</v>
      </c>
      <c r="R866" s="53">
        <v>0</v>
      </c>
      <c r="S866" s="53">
        <v>1</v>
      </c>
      <c r="T866" s="53">
        <v>-0.26051405270974298</v>
      </c>
      <c r="AC866" s="53">
        <v>-0.26051405270974298</v>
      </c>
    </row>
    <row r="867" spans="2:58" x14ac:dyDescent="0.3">
      <c r="B867" s="76">
        <v>16</v>
      </c>
      <c r="D867" s="53" t="s">
        <v>414</v>
      </c>
      <c r="E867" s="55">
        <v>-0.28910000000000002</v>
      </c>
      <c r="F867" s="54" t="s">
        <v>51</v>
      </c>
      <c r="G867" s="54">
        <v>5.2689000000000004</v>
      </c>
      <c r="H867" s="56">
        <v>194.20222246524401</v>
      </c>
      <c r="I867" s="1">
        <v>184.886699069549</v>
      </c>
      <c r="J867" s="79">
        <v>203.98710886310499</v>
      </c>
      <c r="K867" s="54">
        <v>4.9798</v>
      </c>
      <c r="L867" s="56">
        <v>145.44528968657301</v>
      </c>
      <c r="M867" s="1">
        <v>132.36758668847099</v>
      </c>
      <c r="N867" s="79">
        <v>159.815048542043</v>
      </c>
      <c r="O867" s="53">
        <v>0</v>
      </c>
      <c r="P867" s="53">
        <v>0</v>
      </c>
      <c r="Q867" s="53">
        <v>1</v>
      </c>
      <c r="R867" s="53">
        <v>0</v>
      </c>
      <c r="S867" s="53">
        <v>1</v>
      </c>
      <c r="T867" s="53">
        <v>-0.25106269207293502</v>
      </c>
      <c r="AD867" s="53">
        <v>-0.25106269207293502</v>
      </c>
    </row>
    <row r="868" spans="2:58" x14ac:dyDescent="0.3">
      <c r="B868" s="76">
        <v>16</v>
      </c>
      <c r="D868" s="53" t="s">
        <v>358</v>
      </c>
      <c r="E868" s="55">
        <v>-0.1124</v>
      </c>
      <c r="F868" s="54">
        <v>8.0000000000000004E-4</v>
      </c>
      <c r="G868" s="54">
        <v>5.2689000000000004</v>
      </c>
      <c r="H868" s="56">
        <v>194.20222246524401</v>
      </c>
      <c r="I868" s="1">
        <v>184.886699069549</v>
      </c>
      <c r="J868" s="79">
        <v>203.98710886310499</v>
      </c>
      <c r="K868" s="54">
        <v>5.1565000000000003</v>
      </c>
      <c r="L868" s="56">
        <v>173.555945524322</v>
      </c>
      <c r="M868" s="1">
        <v>168.316409848543</v>
      </c>
      <c r="N868" s="79">
        <v>178.95858314674101</v>
      </c>
      <c r="O868" s="53">
        <v>0</v>
      </c>
      <c r="P868" s="53">
        <v>0</v>
      </c>
      <c r="Q868" s="53">
        <v>1</v>
      </c>
      <c r="R868" s="53">
        <v>0</v>
      </c>
      <c r="S868" s="53">
        <v>1</v>
      </c>
      <c r="T868" s="53">
        <v>-0.106313288688638</v>
      </c>
      <c r="AF868" s="53">
        <v>-0.106313288688638</v>
      </c>
    </row>
    <row r="869" spans="2:58" x14ac:dyDescent="0.3">
      <c r="B869" s="76">
        <v>16</v>
      </c>
      <c r="D869" s="53" t="s">
        <v>449</v>
      </c>
      <c r="E869" s="55">
        <v>-0.29959999999999998</v>
      </c>
      <c r="F869" s="54">
        <v>2.9999999999999997E-4</v>
      </c>
      <c r="G869" s="54">
        <v>5.2239000000000004</v>
      </c>
      <c r="H869" s="56">
        <v>185.65683564316501</v>
      </c>
      <c r="I869" s="1">
        <v>176.74429022294899</v>
      </c>
      <c r="J869" s="79">
        <v>195.018806986941</v>
      </c>
      <c r="K869" s="54">
        <v>4.9242999999999997</v>
      </c>
      <c r="L869" s="56">
        <v>137.592992829727</v>
      </c>
      <c r="M869" s="1">
        <v>122.93537367303701</v>
      </c>
      <c r="N869" s="79">
        <v>153.99824403831201</v>
      </c>
      <c r="O869" s="53">
        <v>0</v>
      </c>
      <c r="P869" s="53">
        <v>0</v>
      </c>
      <c r="Q869" s="53">
        <v>1</v>
      </c>
      <c r="R869" s="53">
        <v>0</v>
      </c>
      <c r="S869" s="53">
        <v>1</v>
      </c>
      <c r="T869" s="53">
        <v>-0.25888539275664901</v>
      </c>
      <c r="AC869" s="53">
        <v>-0.25888539275664901</v>
      </c>
    </row>
    <row r="870" spans="2:58" x14ac:dyDescent="0.3">
      <c r="B870" s="76">
        <v>16</v>
      </c>
      <c r="D870" s="53" t="s">
        <v>415</v>
      </c>
      <c r="E870" s="55">
        <v>-0.28620000000000001</v>
      </c>
      <c r="F870" s="54" t="s">
        <v>51</v>
      </c>
      <c r="G870" s="54">
        <v>5.2239000000000004</v>
      </c>
      <c r="H870" s="56">
        <v>185.65683564316501</v>
      </c>
      <c r="I870" s="1">
        <v>176.74429022294899</v>
      </c>
      <c r="J870" s="79">
        <v>195.018806986941</v>
      </c>
      <c r="K870" s="54">
        <v>4.9377000000000004</v>
      </c>
      <c r="L870" s="56">
        <v>139.449147395057</v>
      </c>
      <c r="M870" s="1">
        <v>126.91058710959901</v>
      </c>
      <c r="N870" s="79">
        <v>153.226497111821</v>
      </c>
      <c r="O870" s="53">
        <v>0</v>
      </c>
      <c r="P870" s="53">
        <v>0</v>
      </c>
      <c r="Q870" s="53">
        <v>1</v>
      </c>
      <c r="R870" s="53">
        <v>0</v>
      </c>
      <c r="S870" s="53">
        <v>1</v>
      </c>
      <c r="T870" s="53">
        <v>-0.24888762155205299</v>
      </c>
      <c r="AD870" s="53">
        <v>-0.24888762155205299</v>
      </c>
    </row>
    <row r="871" spans="2:58" x14ac:dyDescent="0.3">
      <c r="B871" s="76">
        <v>16</v>
      </c>
      <c r="D871" s="53" t="s">
        <v>359</v>
      </c>
      <c r="E871" s="55">
        <v>-0.10249999999999999</v>
      </c>
      <c r="F871" s="54">
        <v>5.1999999999999998E-3</v>
      </c>
      <c r="G871" s="54">
        <v>5.2239000000000004</v>
      </c>
      <c r="H871" s="56">
        <v>185.65683564316501</v>
      </c>
      <c r="I871" s="1">
        <v>176.74429022294899</v>
      </c>
      <c r="J871" s="79">
        <v>195.018806986941</v>
      </c>
      <c r="K871" s="54">
        <v>5.1214000000000004</v>
      </c>
      <c r="L871" s="56">
        <v>167.569803203791</v>
      </c>
      <c r="M871" s="1">
        <v>162.514170330214</v>
      </c>
      <c r="N871" s="79">
        <v>172.782711124217</v>
      </c>
      <c r="O871" s="53">
        <v>0</v>
      </c>
      <c r="P871" s="53">
        <v>0</v>
      </c>
      <c r="Q871" s="53">
        <v>1</v>
      </c>
      <c r="R871" s="53">
        <v>0</v>
      </c>
      <c r="S871" s="53">
        <v>1</v>
      </c>
      <c r="T871" s="53">
        <v>-9.7421850247074504E-2</v>
      </c>
      <c r="AF871" s="53">
        <v>-9.7421850247074504E-2</v>
      </c>
    </row>
    <row r="872" spans="2:58" x14ac:dyDescent="0.3">
      <c r="B872" s="76">
        <v>16</v>
      </c>
      <c r="D872" s="53" t="s">
        <v>445</v>
      </c>
      <c r="E872" s="55">
        <v>0.23449999999999999</v>
      </c>
      <c r="F872" s="54">
        <v>3.49E-2</v>
      </c>
      <c r="G872" s="54">
        <v>5.2855999999999996</v>
      </c>
      <c r="H872" s="56">
        <v>197.47263148908499</v>
      </c>
      <c r="I872" s="1">
        <v>187.93391780467201</v>
      </c>
      <c r="J872" s="79">
        <v>207.495489067352</v>
      </c>
      <c r="K872" s="54">
        <v>5.5201000000000002</v>
      </c>
      <c r="L872" s="56">
        <v>249.66000194162999</v>
      </c>
      <c r="M872" s="1">
        <v>222.77564749675</v>
      </c>
      <c r="N872" s="79">
        <v>279.78873485444097</v>
      </c>
      <c r="O872" s="53">
        <v>1</v>
      </c>
      <c r="P872" s="53">
        <v>0</v>
      </c>
      <c r="Q872" s="53">
        <v>1</v>
      </c>
      <c r="R872" s="53">
        <v>0</v>
      </c>
      <c r="S872" s="53">
        <v>1</v>
      </c>
      <c r="T872" s="53">
        <v>0.26427647243577301</v>
      </c>
      <c r="AX872" s="53">
        <v>0.26427647243577301</v>
      </c>
    </row>
    <row r="873" spans="2:58" x14ac:dyDescent="0.3">
      <c r="B873" s="76">
        <v>16</v>
      </c>
      <c r="D873" s="53" t="s">
        <v>446</v>
      </c>
      <c r="E873" s="55">
        <v>0.11749999999999999</v>
      </c>
      <c r="F873" s="54">
        <v>9.9000000000000008E-3</v>
      </c>
      <c r="G873" s="54">
        <v>5.2855999999999996</v>
      </c>
      <c r="H873" s="56">
        <v>197.47263148908499</v>
      </c>
      <c r="I873" s="1">
        <v>187.93391780467201</v>
      </c>
      <c r="J873" s="79">
        <v>207.495489067352</v>
      </c>
      <c r="K873" s="54">
        <v>5.4031000000000002</v>
      </c>
      <c r="L873" s="56">
        <v>222.09384105242199</v>
      </c>
      <c r="M873" s="1">
        <v>213.83262867078301</v>
      </c>
      <c r="N873" s="79">
        <v>230.674217213877</v>
      </c>
      <c r="O873" s="53">
        <v>1</v>
      </c>
      <c r="P873" s="53">
        <v>0</v>
      </c>
      <c r="Q873" s="53">
        <v>1</v>
      </c>
      <c r="R873" s="53">
        <v>0</v>
      </c>
      <c r="S873" s="53">
        <v>1</v>
      </c>
      <c r="T873" s="53">
        <v>0.124681629943734</v>
      </c>
      <c r="AZ873" s="53">
        <v>0.124681629943734</v>
      </c>
    </row>
    <row r="874" spans="2:58" x14ac:dyDescent="0.3">
      <c r="B874" s="76">
        <v>16</v>
      </c>
      <c r="D874" s="53" t="s">
        <v>361</v>
      </c>
      <c r="E874" s="55">
        <v>-9.7489999999999993E-2</v>
      </c>
      <c r="F874" s="54">
        <v>1.41E-2</v>
      </c>
      <c r="G874" s="54">
        <v>5.2855999999999996</v>
      </c>
      <c r="H874" s="56">
        <v>197.47263148908499</v>
      </c>
      <c r="I874" s="1">
        <v>187.93391780467201</v>
      </c>
      <c r="J874" s="79">
        <v>207.495489067352</v>
      </c>
      <c r="K874" s="54">
        <v>5.1881000000000004</v>
      </c>
      <c r="L874" s="56">
        <v>179.12788641693501</v>
      </c>
      <c r="M874" s="1">
        <v>173.72694760707901</v>
      </c>
      <c r="N874" s="79">
        <v>184.696733202091</v>
      </c>
      <c r="O874" s="53">
        <v>1</v>
      </c>
      <c r="P874" s="53">
        <v>0</v>
      </c>
      <c r="Q874" s="53">
        <v>1</v>
      </c>
      <c r="R874" s="53">
        <v>0</v>
      </c>
      <c r="S874" s="53">
        <v>1</v>
      </c>
      <c r="T874" s="53">
        <v>-9.28976584441977E-2</v>
      </c>
      <c r="AF874" s="53">
        <v>-9.28976584441977E-2</v>
      </c>
    </row>
    <row r="875" spans="2:58" x14ac:dyDescent="0.3">
      <c r="B875" s="76">
        <v>16</v>
      </c>
      <c r="D875" s="53" t="s">
        <v>451</v>
      </c>
      <c r="E875" s="55">
        <v>0.22470000000000001</v>
      </c>
      <c r="F875" s="54">
        <v>3.2599999999999997E-2</v>
      </c>
      <c r="G875" s="54">
        <v>5.0297000000000001</v>
      </c>
      <c r="H875" s="56">
        <v>152.88713967310301</v>
      </c>
      <c r="I875" s="1">
        <v>136.80388446536901</v>
      </c>
      <c r="J875" s="79">
        <v>170.86121179066501</v>
      </c>
      <c r="K875" s="54">
        <v>5.2544000000000004</v>
      </c>
      <c r="L875" s="56">
        <v>191.406607429838</v>
      </c>
      <c r="M875" s="1">
        <v>184.29047844621999</v>
      </c>
      <c r="N875" s="79">
        <v>198.79751616408899</v>
      </c>
      <c r="O875" s="53">
        <v>0</v>
      </c>
      <c r="P875" s="53">
        <v>0</v>
      </c>
      <c r="Q875" s="53">
        <v>1</v>
      </c>
      <c r="R875" s="53">
        <v>0</v>
      </c>
      <c r="S875" s="53">
        <v>1</v>
      </c>
      <c r="T875" s="53">
        <v>0.25194707572589398</v>
      </c>
      <c r="BD875" s="53">
        <v>0.25194707572589398</v>
      </c>
    </row>
    <row r="876" spans="2:58" x14ac:dyDescent="0.3">
      <c r="B876" s="76">
        <v>16</v>
      </c>
      <c r="D876" s="53" t="s">
        <v>452</v>
      </c>
      <c r="E876" s="55">
        <v>0.28510000000000002</v>
      </c>
      <c r="F876" s="54">
        <v>5.0000000000000001E-4</v>
      </c>
      <c r="G876" s="54">
        <v>4.9671000000000003</v>
      </c>
      <c r="H876" s="56">
        <v>143.60981444558399</v>
      </c>
      <c r="I876" s="1">
        <v>128.31123038243101</v>
      </c>
      <c r="J876" s="79">
        <v>160.732452986586</v>
      </c>
      <c r="K876" s="54">
        <v>5.2523</v>
      </c>
      <c r="L876" s="56">
        <v>191.00507531052401</v>
      </c>
      <c r="M876" s="1">
        <v>183.896665627099</v>
      </c>
      <c r="N876" s="79">
        <v>198.38825608920001</v>
      </c>
      <c r="O876" s="53">
        <v>0</v>
      </c>
      <c r="P876" s="53">
        <v>0</v>
      </c>
      <c r="Q876" s="53">
        <v>1</v>
      </c>
      <c r="R876" s="53">
        <v>0</v>
      </c>
      <c r="S876" s="53">
        <v>1</v>
      </c>
      <c r="T876" s="53">
        <v>0.33002800712411101</v>
      </c>
      <c r="BD876" s="53">
        <v>0.33002800712411101</v>
      </c>
    </row>
    <row r="877" spans="2:58" x14ac:dyDescent="0.3">
      <c r="B877" s="76">
        <v>16</v>
      </c>
      <c r="D877" s="53" t="s">
        <v>488</v>
      </c>
      <c r="E877" s="55">
        <v>0.33439999999999998</v>
      </c>
      <c r="F877" s="54">
        <v>4.0000000000000001E-3</v>
      </c>
      <c r="G877" s="54">
        <v>4.9671000000000003</v>
      </c>
      <c r="H877" s="56">
        <v>143.60981444558399</v>
      </c>
      <c r="I877" s="1">
        <v>128.31123038243101</v>
      </c>
      <c r="J877" s="79">
        <v>160.732452986586</v>
      </c>
      <c r="K877" s="54">
        <v>5.3014999999999999</v>
      </c>
      <c r="L877" s="56">
        <v>200.63754068139701</v>
      </c>
      <c r="M877" s="1">
        <v>180.37759433532</v>
      </c>
      <c r="N877" s="79">
        <v>223.173076894709</v>
      </c>
      <c r="O877" s="53">
        <v>0</v>
      </c>
      <c r="P877" s="53">
        <v>0</v>
      </c>
      <c r="Q877" s="53">
        <v>1</v>
      </c>
      <c r="R877" s="53">
        <v>0</v>
      </c>
      <c r="S877" s="53">
        <v>1</v>
      </c>
      <c r="T877" s="53">
        <v>0.39710187257028401</v>
      </c>
      <c r="BF877" s="53">
        <v>0.39710187257028401</v>
      </c>
    </row>
    <row r="878" spans="2:58" x14ac:dyDescent="0.3">
      <c r="B878" s="76">
        <v>16</v>
      </c>
      <c r="D878" s="53" t="s">
        <v>453</v>
      </c>
      <c r="E878" s="55">
        <v>0.28470000000000001</v>
      </c>
      <c r="F878" s="54">
        <v>5.0000000000000001E-4</v>
      </c>
      <c r="G878" s="54">
        <v>4.9242999999999997</v>
      </c>
      <c r="H878" s="56">
        <v>137.592992829727</v>
      </c>
      <c r="I878" s="1">
        <v>122.93537367303701</v>
      </c>
      <c r="J878" s="79">
        <v>153.99824403831201</v>
      </c>
      <c r="K878" s="54">
        <v>5.2089999999999996</v>
      </c>
      <c r="L878" s="56">
        <v>182.91105565204501</v>
      </c>
      <c r="M878" s="1">
        <v>176.09696837616499</v>
      </c>
      <c r="N878" s="79">
        <v>189.98881461876499</v>
      </c>
      <c r="O878" s="53">
        <v>0</v>
      </c>
      <c r="P878" s="53">
        <v>0</v>
      </c>
      <c r="Q878" s="53">
        <v>1</v>
      </c>
      <c r="R878" s="53">
        <v>0</v>
      </c>
      <c r="S878" s="53">
        <v>1</v>
      </c>
      <c r="T878" s="53">
        <v>0.32936315934634502</v>
      </c>
      <c r="BD878" s="53">
        <v>0.32936315934634502</v>
      </c>
    </row>
    <row r="879" spans="2:58" x14ac:dyDescent="0.3">
      <c r="B879" s="76">
        <v>16</v>
      </c>
      <c r="D879" s="53" t="s">
        <v>489</v>
      </c>
      <c r="E879" s="55">
        <v>0.33389999999999997</v>
      </c>
      <c r="F879" s="54">
        <v>4.4999999999999997E-3</v>
      </c>
      <c r="G879" s="54">
        <v>4.9242999999999997</v>
      </c>
      <c r="H879" s="56">
        <v>137.592992829727</v>
      </c>
      <c r="I879" s="1">
        <v>122.93537367303701</v>
      </c>
      <c r="J879" s="79">
        <v>153.99824403831201</v>
      </c>
      <c r="K879" s="54">
        <v>5.2582000000000004</v>
      </c>
      <c r="L879" s="56">
        <v>192.13533624591901</v>
      </c>
      <c r="M879" s="1">
        <v>172.56811015149799</v>
      </c>
      <c r="N879" s="79">
        <v>213.92125927509699</v>
      </c>
      <c r="O879" s="53">
        <v>0</v>
      </c>
      <c r="P879" s="53">
        <v>0</v>
      </c>
      <c r="Q879" s="53">
        <v>1</v>
      </c>
      <c r="R879" s="53">
        <v>0</v>
      </c>
      <c r="S879" s="53">
        <v>1</v>
      </c>
      <c r="T879" s="53">
        <v>0.39640349624263199</v>
      </c>
      <c r="BF879" s="53">
        <v>0.39640349624263199</v>
      </c>
    </row>
    <row r="880" spans="2:58" x14ac:dyDescent="0.3">
      <c r="B880" s="76">
        <v>16</v>
      </c>
      <c r="D880" s="53" t="s">
        <v>417</v>
      </c>
      <c r="E880" s="55">
        <v>-0.33200000000000002</v>
      </c>
      <c r="F880" s="54" t="s">
        <v>51</v>
      </c>
      <c r="G880" s="54">
        <v>5.5201000000000002</v>
      </c>
      <c r="H880" s="56">
        <v>249.66000194162999</v>
      </c>
      <c r="I880" s="1">
        <v>222.77564749675</v>
      </c>
      <c r="J880" s="79">
        <v>279.78873485444097</v>
      </c>
      <c r="K880" s="54">
        <v>5.1881000000000004</v>
      </c>
      <c r="L880" s="56">
        <v>179.12788641693501</v>
      </c>
      <c r="M880" s="1">
        <v>173.72694760707901</v>
      </c>
      <c r="N880" s="79">
        <v>184.696733202091</v>
      </c>
      <c r="O880" s="53">
        <v>1</v>
      </c>
      <c r="P880" s="53">
        <v>0</v>
      </c>
      <c r="Q880" s="53">
        <v>1</v>
      </c>
      <c r="R880" s="53">
        <v>0</v>
      </c>
      <c r="S880" s="53">
        <v>1</v>
      </c>
      <c r="T880" s="53">
        <v>-0.282512677145557</v>
      </c>
      <c r="AJ880" s="53">
        <v>-0.282512677145557</v>
      </c>
    </row>
    <row r="881" spans="2:65" x14ac:dyDescent="0.3">
      <c r="B881" s="76">
        <v>16</v>
      </c>
      <c r="D881" s="53" t="s">
        <v>418</v>
      </c>
      <c r="E881" s="55">
        <v>0.20949999999999999</v>
      </c>
      <c r="F881" s="54">
        <v>7.3000000000000001E-3</v>
      </c>
      <c r="G881" s="54">
        <v>5.0449000000000002</v>
      </c>
      <c r="H881" s="56">
        <v>155.22877554463599</v>
      </c>
      <c r="I881" s="1">
        <v>141.27139110333599</v>
      </c>
      <c r="J881" s="79">
        <v>170.56512694393601</v>
      </c>
      <c r="K881" s="54">
        <v>5.2544000000000004</v>
      </c>
      <c r="L881" s="56">
        <v>191.406607429838</v>
      </c>
      <c r="M881" s="1">
        <v>184.29047844621999</v>
      </c>
      <c r="N881" s="79">
        <v>198.79751616408899</v>
      </c>
      <c r="O881" s="53">
        <v>0</v>
      </c>
      <c r="P881" s="53">
        <v>0</v>
      </c>
      <c r="Q881" s="53">
        <v>1</v>
      </c>
      <c r="R881" s="53">
        <v>0</v>
      </c>
      <c r="S881" s="53">
        <v>1</v>
      </c>
      <c r="T881" s="53">
        <v>0.233061375110824</v>
      </c>
      <c r="BG881" s="53">
        <v>0.233061375110824</v>
      </c>
    </row>
    <row r="882" spans="2:65" x14ac:dyDescent="0.3">
      <c r="B882" s="76">
        <v>16</v>
      </c>
      <c r="D882" s="53" t="s">
        <v>419</v>
      </c>
      <c r="E882" s="55">
        <v>0.27239999999999998</v>
      </c>
      <c r="F882" s="54" t="s">
        <v>51</v>
      </c>
      <c r="G882" s="54">
        <v>4.9798</v>
      </c>
      <c r="H882" s="56">
        <v>145.44528968657301</v>
      </c>
      <c r="I882" s="1">
        <v>132.36758668847099</v>
      </c>
      <c r="J882" s="79">
        <v>159.815048542043</v>
      </c>
      <c r="K882" s="54">
        <v>5.2523</v>
      </c>
      <c r="L882" s="56">
        <v>191.00507531052401</v>
      </c>
      <c r="M882" s="1">
        <v>183.896665627099</v>
      </c>
      <c r="N882" s="79">
        <v>198.38825608920001</v>
      </c>
      <c r="O882" s="53">
        <v>0</v>
      </c>
      <c r="P882" s="53">
        <v>0</v>
      </c>
      <c r="Q882" s="53">
        <v>1</v>
      </c>
      <c r="R882" s="53">
        <v>0</v>
      </c>
      <c r="S882" s="53">
        <v>1</v>
      </c>
      <c r="T882" s="53">
        <v>0.313243458912488</v>
      </c>
      <c r="BG882" s="53">
        <v>0.313243458912488</v>
      </c>
    </row>
    <row r="883" spans="2:65" x14ac:dyDescent="0.3">
      <c r="B883" s="76">
        <v>16</v>
      </c>
      <c r="D883" s="53" t="s">
        <v>490</v>
      </c>
      <c r="E883" s="55">
        <v>0.32169999999999999</v>
      </c>
      <c r="F883" s="54">
        <v>1.9E-3</v>
      </c>
      <c r="G883" s="54">
        <v>4.9798</v>
      </c>
      <c r="H883" s="56">
        <v>145.44528968657301</v>
      </c>
      <c r="I883" s="1">
        <v>132.36758668847099</v>
      </c>
      <c r="J883" s="79">
        <v>159.815048542043</v>
      </c>
      <c r="K883" s="54">
        <v>5.3014999999999999</v>
      </c>
      <c r="L883" s="56">
        <v>200.63754068139701</v>
      </c>
      <c r="M883" s="1">
        <v>180.37759433532</v>
      </c>
      <c r="N883" s="79">
        <v>223.173076894709</v>
      </c>
      <c r="O883" s="53">
        <v>0</v>
      </c>
      <c r="P883" s="53">
        <v>0</v>
      </c>
      <c r="Q883" s="53">
        <v>1</v>
      </c>
      <c r="R883" s="53">
        <v>0</v>
      </c>
      <c r="S883" s="53">
        <v>1</v>
      </c>
      <c r="T883" s="53">
        <v>0.379470872613065</v>
      </c>
      <c r="BI883" s="53">
        <v>0.379470872613065</v>
      </c>
    </row>
    <row r="884" spans="2:65" x14ac:dyDescent="0.3">
      <c r="B884" s="76">
        <v>16</v>
      </c>
      <c r="D884" s="53" t="s">
        <v>420</v>
      </c>
      <c r="E884" s="55">
        <v>0.27129999999999999</v>
      </c>
      <c r="F884" s="54" t="s">
        <v>51</v>
      </c>
      <c r="G884" s="54">
        <v>4.9377000000000004</v>
      </c>
      <c r="H884" s="56">
        <v>139.449147395057</v>
      </c>
      <c r="I884" s="1">
        <v>126.91058710959901</v>
      </c>
      <c r="J884" s="79">
        <v>153.226497111821</v>
      </c>
      <c r="K884" s="54">
        <v>5.2089999999999996</v>
      </c>
      <c r="L884" s="56">
        <v>182.91105565204501</v>
      </c>
      <c r="M884" s="1">
        <v>176.09696837616499</v>
      </c>
      <c r="N884" s="79">
        <v>189.98881461876499</v>
      </c>
      <c r="O884" s="53">
        <v>0</v>
      </c>
      <c r="P884" s="53">
        <v>0</v>
      </c>
      <c r="Q884" s="53">
        <v>1</v>
      </c>
      <c r="R884" s="53">
        <v>0</v>
      </c>
      <c r="S884" s="53">
        <v>1</v>
      </c>
      <c r="T884" s="53">
        <v>0.31166851191898198</v>
      </c>
      <c r="BG884" s="53">
        <v>0.31166851191898198</v>
      </c>
    </row>
    <row r="885" spans="2:65" x14ac:dyDescent="0.3">
      <c r="B885" s="76">
        <v>16</v>
      </c>
      <c r="D885" s="53" t="s">
        <v>491</v>
      </c>
      <c r="E885" s="55">
        <v>0.1837</v>
      </c>
      <c r="F885" s="54">
        <v>3.3099999999999997E-2</v>
      </c>
      <c r="G885" s="54">
        <v>4.9377000000000004</v>
      </c>
      <c r="H885" s="56">
        <v>139.449147395057</v>
      </c>
      <c r="I885" s="1">
        <v>126.91058710959901</v>
      </c>
      <c r="J885" s="79">
        <v>153.226497111821</v>
      </c>
      <c r="K885" s="54">
        <v>5.1214000000000004</v>
      </c>
      <c r="L885" s="56">
        <v>167.569803203791</v>
      </c>
      <c r="M885" s="1">
        <v>162.514170330214</v>
      </c>
      <c r="N885" s="79">
        <v>172.782711124217</v>
      </c>
      <c r="O885" s="53">
        <v>0</v>
      </c>
      <c r="P885" s="53">
        <v>0</v>
      </c>
      <c r="Q885" s="53">
        <v>1</v>
      </c>
      <c r="R885" s="53">
        <v>0</v>
      </c>
      <c r="S885" s="53">
        <v>1</v>
      </c>
      <c r="T885" s="53">
        <v>0.20165527243467599</v>
      </c>
      <c r="BH885" s="53">
        <v>0.20165527243467599</v>
      </c>
    </row>
    <row r="886" spans="2:65" x14ac:dyDescent="0.3">
      <c r="B886" s="76">
        <v>16</v>
      </c>
      <c r="D886" s="53" t="s">
        <v>492</v>
      </c>
      <c r="E886" s="55">
        <v>0.32050000000000001</v>
      </c>
      <c r="F886" s="54">
        <v>2.2000000000000001E-3</v>
      </c>
      <c r="G886" s="54">
        <v>4.9377000000000004</v>
      </c>
      <c r="H886" s="56">
        <v>139.449147395057</v>
      </c>
      <c r="I886" s="1">
        <v>126.91058710959901</v>
      </c>
      <c r="J886" s="79">
        <v>153.226497111821</v>
      </c>
      <c r="K886" s="54">
        <v>5.2582000000000004</v>
      </c>
      <c r="L886" s="56">
        <v>192.13533624591901</v>
      </c>
      <c r="M886" s="1">
        <v>172.56811015149799</v>
      </c>
      <c r="N886" s="79">
        <v>213.92125927509699</v>
      </c>
      <c r="O886" s="53">
        <v>0</v>
      </c>
      <c r="P886" s="53">
        <v>0</v>
      </c>
      <c r="Q886" s="53">
        <v>1</v>
      </c>
      <c r="R886" s="53">
        <v>0</v>
      </c>
      <c r="S886" s="53">
        <v>1</v>
      </c>
      <c r="T886" s="53">
        <v>0.37781650038778902</v>
      </c>
      <c r="BI886" s="53">
        <v>0.37781650038778902</v>
      </c>
    </row>
    <row r="887" spans="2:65" x14ac:dyDescent="0.3">
      <c r="B887" s="76">
        <v>16</v>
      </c>
      <c r="D887" s="53" t="s">
        <v>478</v>
      </c>
      <c r="E887" s="55">
        <v>-0.1956</v>
      </c>
      <c r="F887" s="54">
        <v>1.23E-2</v>
      </c>
      <c r="G887" s="54">
        <v>5.3693999999999997</v>
      </c>
      <c r="H887" s="56">
        <v>214.73398865129499</v>
      </c>
      <c r="I887" s="1">
        <v>195.42619715642499</v>
      </c>
      <c r="J887" s="79">
        <v>235.949358648095</v>
      </c>
      <c r="K887" s="54">
        <v>5.1738999999999997</v>
      </c>
      <c r="L887" s="56">
        <v>176.60224492347101</v>
      </c>
      <c r="M887" s="1">
        <v>171.27410048508</v>
      </c>
      <c r="N887" s="79">
        <v>182.09614193668801</v>
      </c>
      <c r="O887" s="53">
        <v>0</v>
      </c>
      <c r="P887" s="53">
        <v>0</v>
      </c>
      <c r="Q887" s="53">
        <v>1</v>
      </c>
      <c r="R887" s="53">
        <v>0</v>
      </c>
      <c r="S887" s="53">
        <v>1</v>
      </c>
      <c r="T887" s="53">
        <v>-0.17757665643581799</v>
      </c>
      <c r="AM887" s="53">
        <v>-0.17757665643581799</v>
      </c>
    </row>
    <row r="888" spans="2:65" x14ac:dyDescent="0.3">
      <c r="B888" s="76">
        <v>16</v>
      </c>
      <c r="D888" s="53" t="s">
        <v>362</v>
      </c>
      <c r="E888" s="55">
        <v>-0.10059999999999999</v>
      </c>
      <c r="F888" s="54">
        <v>1.2999999999999999E-3</v>
      </c>
      <c r="G888" s="54">
        <v>5.2544000000000004</v>
      </c>
      <c r="H888" s="56">
        <v>191.406607429838</v>
      </c>
      <c r="I888" s="1">
        <v>184.29047844621999</v>
      </c>
      <c r="J888" s="79">
        <v>198.79751616408899</v>
      </c>
      <c r="K888" s="54">
        <v>5.1538000000000004</v>
      </c>
      <c r="L888" s="56">
        <v>173.08797651386101</v>
      </c>
      <c r="M888" s="1">
        <v>167.806646012855</v>
      </c>
      <c r="N888" s="79">
        <v>178.53552481686501</v>
      </c>
      <c r="O888" s="53">
        <v>0</v>
      </c>
      <c r="P888" s="53">
        <v>0</v>
      </c>
      <c r="Q888" s="53">
        <v>1</v>
      </c>
      <c r="R888" s="53">
        <v>0</v>
      </c>
      <c r="S888" s="53">
        <v>1</v>
      </c>
      <c r="T888" s="53">
        <v>-9.5705321576696006E-2</v>
      </c>
      <c r="AO888" s="53">
        <v>-9.5705321576696006E-2</v>
      </c>
    </row>
    <row r="889" spans="2:65" x14ac:dyDescent="0.3">
      <c r="B889" s="76">
        <v>16</v>
      </c>
      <c r="D889" s="53" t="s">
        <v>363</v>
      </c>
      <c r="E889" s="55">
        <v>-9.5750000000000002E-2</v>
      </c>
      <c r="F889" s="54">
        <v>3.3E-3</v>
      </c>
      <c r="G889" s="54">
        <v>5.2523</v>
      </c>
      <c r="H889" s="56">
        <v>191.00507531052401</v>
      </c>
      <c r="I889" s="1">
        <v>183.896665627099</v>
      </c>
      <c r="J889" s="79">
        <v>198.38825608920001</v>
      </c>
      <c r="K889" s="54">
        <v>5.1565000000000003</v>
      </c>
      <c r="L889" s="56">
        <v>173.555945524322</v>
      </c>
      <c r="M889" s="1">
        <v>168.316409848543</v>
      </c>
      <c r="N889" s="79">
        <v>178.95858314674101</v>
      </c>
      <c r="O889" s="53">
        <v>0</v>
      </c>
      <c r="P889" s="53">
        <v>0</v>
      </c>
      <c r="Q889" s="53">
        <v>1</v>
      </c>
      <c r="R889" s="53">
        <v>0</v>
      </c>
      <c r="S889" s="53">
        <v>1</v>
      </c>
      <c r="T889" s="53">
        <v>-9.1354272957588203E-2</v>
      </c>
      <c r="AO889" s="53">
        <v>-9.1354272957588203E-2</v>
      </c>
    </row>
    <row r="890" spans="2:65" x14ac:dyDescent="0.3">
      <c r="B890" s="76">
        <v>16</v>
      </c>
      <c r="D890" s="53" t="s">
        <v>364</v>
      </c>
      <c r="E890" s="55">
        <v>-8.7520000000000001E-2</v>
      </c>
      <c r="F890" s="54">
        <v>1.66E-2</v>
      </c>
      <c r="G890" s="54">
        <v>5.2089999999999996</v>
      </c>
      <c r="H890" s="56">
        <v>182.91105565204501</v>
      </c>
      <c r="I890" s="1">
        <v>176.09696837616499</v>
      </c>
      <c r="J890" s="79">
        <v>189.98881461876499</v>
      </c>
      <c r="K890" s="54">
        <v>5.1214000000000004</v>
      </c>
      <c r="L890" s="56">
        <v>167.569803203791</v>
      </c>
      <c r="M890" s="1">
        <v>162.514170330214</v>
      </c>
      <c r="N890" s="79">
        <v>172.782711124217</v>
      </c>
      <c r="O890" s="53">
        <v>0</v>
      </c>
      <c r="P890" s="53">
        <v>0</v>
      </c>
      <c r="Q890" s="53">
        <v>1</v>
      </c>
      <c r="R890" s="53">
        <v>0</v>
      </c>
      <c r="S890" s="53">
        <v>1</v>
      </c>
      <c r="T890" s="53">
        <v>-8.3872745655345193E-2</v>
      </c>
      <c r="AO890" s="53">
        <v>-8.3872745655345193E-2</v>
      </c>
    </row>
    <row r="891" spans="2:65" x14ac:dyDescent="0.3">
      <c r="B891" s="76">
        <v>16</v>
      </c>
      <c r="D891" s="53" t="s">
        <v>365</v>
      </c>
      <c r="E891" s="55">
        <v>-0.15540000000000001</v>
      </c>
      <c r="F891" s="54" t="s">
        <v>51</v>
      </c>
      <c r="G891" s="54">
        <v>5.3292999999999999</v>
      </c>
      <c r="H891" s="56">
        <v>206.293518139903</v>
      </c>
      <c r="I891" s="1">
        <v>198.612243747441</v>
      </c>
      <c r="J891" s="79">
        <v>214.271863725858</v>
      </c>
      <c r="K891" s="54">
        <v>5.1738999999999997</v>
      </c>
      <c r="L891" s="56">
        <v>176.60224492347101</v>
      </c>
      <c r="M891" s="1">
        <v>171.27410048508</v>
      </c>
      <c r="N891" s="79">
        <v>182.09614193668801</v>
      </c>
      <c r="O891" s="53">
        <v>0</v>
      </c>
      <c r="P891" s="53">
        <v>0</v>
      </c>
      <c r="Q891" s="53">
        <v>1</v>
      </c>
      <c r="R891" s="53">
        <v>0</v>
      </c>
      <c r="S891" s="53">
        <v>1</v>
      </c>
      <c r="T891" s="53">
        <v>-0.1439273200833</v>
      </c>
      <c r="AO891" s="53">
        <v>-0.1439273200833</v>
      </c>
    </row>
    <row r="892" spans="2:65" x14ac:dyDescent="0.3">
      <c r="B892" s="76">
        <v>16</v>
      </c>
      <c r="D892" s="53" t="s">
        <v>366</v>
      </c>
      <c r="E892" s="55">
        <v>-0.215</v>
      </c>
      <c r="F892" s="54" t="s">
        <v>51</v>
      </c>
      <c r="G892" s="54">
        <v>5.4031000000000002</v>
      </c>
      <c r="H892" s="56">
        <v>222.09384105242199</v>
      </c>
      <c r="I892" s="1">
        <v>213.83262867078301</v>
      </c>
      <c r="J892" s="79">
        <v>230.674217213877</v>
      </c>
      <c r="K892" s="54">
        <v>5.1881000000000004</v>
      </c>
      <c r="L892" s="56">
        <v>179.12788641693501</v>
      </c>
      <c r="M892" s="1">
        <v>173.72694760707901</v>
      </c>
      <c r="N892" s="79">
        <v>184.696733202091</v>
      </c>
      <c r="O892" s="53">
        <v>1</v>
      </c>
      <c r="P892" s="53">
        <v>0</v>
      </c>
      <c r="Q892" s="53">
        <v>1</v>
      </c>
      <c r="R892" s="53">
        <v>0</v>
      </c>
      <c r="S892" s="53">
        <v>1</v>
      </c>
      <c r="T892" s="53">
        <v>-0.19345855982267299</v>
      </c>
      <c r="AO892" s="53">
        <v>-0.19345855982267299</v>
      </c>
    </row>
    <row r="893" spans="2:65" x14ac:dyDescent="0.3">
      <c r="B893" s="76">
        <v>16</v>
      </c>
      <c r="D893" s="53" t="s">
        <v>367</v>
      </c>
      <c r="E893" s="55">
        <v>-3.8429999999999999E-2</v>
      </c>
      <c r="F893" s="54">
        <v>3.0200000000000001E-2</v>
      </c>
      <c r="G893" s="54">
        <v>5.3125999999999998</v>
      </c>
      <c r="H893" s="56">
        <v>202.877023518865</v>
      </c>
      <c r="I893" s="1">
        <v>193.83560443547501</v>
      </c>
      <c r="J893" s="79">
        <v>212.340177604345</v>
      </c>
      <c r="K893" s="54">
        <v>5.2742000000000004</v>
      </c>
      <c r="L893" s="56">
        <v>195.23422663962299</v>
      </c>
      <c r="M893" s="1">
        <v>186.51513712512099</v>
      </c>
      <c r="N893" s="79">
        <v>204.36091053565201</v>
      </c>
      <c r="O893" s="53">
        <v>0</v>
      </c>
      <c r="P893" s="53">
        <v>1</v>
      </c>
      <c r="Q893" s="53">
        <v>1</v>
      </c>
      <c r="R893" s="53">
        <v>1</v>
      </c>
      <c r="S893" s="53">
        <v>2</v>
      </c>
      <c r="T893" s="53">
        <v>-3.7672067278389003E-2</v>
      </c>
      <c r="V893" s="53">
        <v>-3.7672067278389003E-2</v>
      </c>
    </row>
    <row r="894" spans="2:65" x14ac:dyDescent="0.3">
      <c r="B894" s="76">
        <v>16</v>
      </c>
      <c r="D894" s="53" t="s">
        <v>368</v>
      </c>
      <c r="E894" s="55">
        <v>9.0440000000000006E-2</v>
      </c>
      <c r="F894" s="54" t="s">
        <v>51</v>
      </c>
      <c r="G894" s="54">
        <v>5.3125999999999998</v>
      </c>
      <c r="H894" s="56">
        <v>202.877023518865</v>
      </c>
      <c r="I894" s="1">
        <v>193.83560443547501</v>
      </c>
      <c r="J894" s="79">
        <v>212.340177604345</v>
      </c>
      <c r="K894" s="54">
        <v>5.4031000000000002</v>
      </c>
      <c r="L894" s="56">
        <v>222.09384105242199</v>
      </c>
      <c r="M894" s="1">
        <v>212.204323368671</v>
      </c>
      <c r="N894" s="79">
        <v>232.444247366833</v>
      </c>
      <c r="O894" s="53">
        <v>1</v>
      </c>
      <c r="P894" s="53">
        <v>1</v>
      </c>
      <c r="Q894" s="53">
        <v>1</v>
      </c>
      <c r="R894" s="53">
        <v>1</v>
      </c>
      <c r="S894" s="53">
        <v>2</v>
      </c>
      <c r="T894" s="53">
        <v>9.4721507641647107E-2</v>
      </c>
      <c r="U894" s="53">
        <v>9.4721507641647107E-2</v>
      </c>
      <c r="BM894" s="53">
        <v>9.4721507641647107E-2</v>
      </c>
    </row>
    <row r="895" spans="2:65" x14ac:dyDescent="0.3">
      <c r="B895" s="76">
        <v>16</v>
      </c>
      <c r="D895" s="53" t="s">
        <v>423</v>
      </c>
      <c r="E895" s="55">
        <v>4.5999999999999999E-2</v>
      </c>
      <c r="F895" s="54">
        <v>1E-3</v>
      </c>
      <c r="G895" s="54">
        <v>5.2830000000000004</v>
      </c>
      <c r="H895" s="56">
        <v>196.95986952662</v>
      </c>
      <c r="I895" s="1">
        <v>188.19321981226599</v>
      </c>
      <c r="J895" s="79">
        <v>206.13489817880799</v>
      </c>
      <c r="K895" s="54">
        <v>5.3289999999999997</v>
      </c>
      <c r="L895" s="56">
        <v>206.23163936674101</v>
      </c>
      <c r="M895" s="1">
        <v>197.021409401889</v>
      </c>
      <c r="N895" s="79">
        <v>215.872423230599</v>
      </c>
      <c r="O895" s="53">
        <v>0</v>
      </c>
      <c r="P895" s="53">
        <v>0</v>
      </c>
      <c r="Q895" s="53">
        <v>1</v>
      </c>
      <c r="R895" s="53">
        <v>1</v>
      </c>
      <c r="S895" s="53">
        <v>1</v>
      </c>
      <c r="T895" s="53">
        <v>4.7074410956936499E-2</v>
      </c>
    </row>
    <row r="896" spans="2:65" x14ac:dyDescent="0.3">
      <c r="B896" s="76">
        <v>16</v>
      </c>
      <c r="D896" s="53" t="s">
        <v>369</v>
      </c>
      <c r="E896" s="55">
        <v>0.1201</v>
      </c>
      <c r="F896" s="54" t="s">
        <v>51</v>
      </c>
      <c r="G896" s="54">
        <v>5.2830000000000004</v>
      </c>
      <c r="H896" s="56">
        <v>196.95986952662</v>
      </c>
      <c r="I896" s="1">
        <v>188.19321981226599</v>
      </c>
      <c r="J896" s="79">
        <v>206.13489817880799</v>
      </c>
      <c r="K896" s="54">
        <v>5.4031000000000002</v>
      </c>
      <c r="L896" s="56">
        <v>222.09384105242199</v>
      </c>
      <c r="M896" s="1">
        <v>212.204323368671</v>
      </c>
      <c r="N896" s="79">
        <v>232.444247366833</v>
      </c>
      <c r="O896" s="53">
        <v>1</v>
      </c>
      <c r="P896" s="53">
        <v>0</v>
      </c>
      <c r="Q896" s="53">
        <v>1</v>
      </c>
      <c r="R896" s="53">
        <v>1</v>
      </c>
      <c r="S896" s="53">
        <v>1</v>
      </c>
      <c r="T896" s="53">
        <v>0.12760960690220599</v>
      </c>
    </row>
    <row r="897" spans="2:65" x14ac:dyDescent="0.3">
      <c r="B897" s="76">
        <v>16</v>
      </c>
      <c r="D897" s="53" t="s">
        <v>424</v>
      </c>
      <c r="E897" s="55">
        <v>5.4769999999999999E-2</v>
      </c>
      <c r="F897" s="54" t="s">
        <v>51</v>
      </c>
      <c r="G897" s="54">
        <v>5.2742000000000004</v>
      </c>
      <c r="H897" s="56">
        <v>195.23422663962299</v>
      </c>
      <c r="I897" s="1">
        <v>186.51513712512099</v>
      </c>
      <c r="J897" s="79">
        <v>204.36091053565201</v>
      </c>
      <c r="K897" s="54">
        <v>5.3289999999999997</v>
      </c>
      <c r="L897" s="56">
        <v>206.23163936674101</v>
      </c>
      <c r="M897" s="1">
        <v>197.021409401889</v>
      </c>
      <c r="N897" s="79">
        <v>215.872423230599</v>
      </c>
      <c r="O897" s="53">
        <v>0</v>
      </c>
      <c r="P897" s="53">
        <v>0</v>
      </c>
      <c r="Q897" s="53">
        <v>1</v>
      </c>
      <c r="R897" s="53">
        <v>1</v>
      </c>
      <c r="S897" s="53">
        <v>1</v>
      </c>
      <c r="T897" s="53">
        <v>5.6329327681961999E-2</v>
      </c>
    </row>
    <row r="898" spans="2:65" x14ac:dyDescent="0.3">
      <c r="B898" s="76">
        <v>16</v>
      </c>
      <c r="D898" s="53" t="s">
        <v>370</v>
      </c>
      <c r="E898" s="55">
        <v>0.12889999999999999</v>
      </c>
      <c r="F898" s="54" t="s">
        <v>51</v>
      </c>
      <c r="G898" s="54">
        <v>5.2742000000000004</v>
      </c>
      <c r="H898" s="56">
        <v>195.23422663962299</v>
      </c>
      <c r="I898" s="1">
        <v>186.51513712512099</v>
      </c>
      <c r="J898" s="79">
        <v>204.36091053565201</v>
      </c>
      <c r="K898" s="54">
        <v>5.4031000000000002</v>
      </c>
      <c r="L898" s="56">
        <v>222.09384105242199</v>
      </c>
      <c r="M898" s="1">
        <v>212.204323368671</v>
      </c>
      <c r="N898" s="79">
        <v>232.444247366833</v>
      </c>
      <c r="O898" s="53">
        <v>1</v>
      </c>
      <c r="P898" s="53">
        <v>0</v>
      </c>
      <c r="Q898" s="53">
        <v>1</v>
      </c>
      <c r="R898" s="53">
        <v>1</v>
      </c>
      <c r="S898" s="53">
        <v>1</v>
      </c>
      <c r="T898" s="53">
        <v>0.13757636084157601</v>
      </c>
    </row>
    <row r="899" spans="2:65" x14ac:dyDescent="0.3">
      <c r="B899" s="76">
        <v>16</v>
      </c>
      <c r="D899" s="53" t="s">
        <v>371</v>
      </c>
      <c r="E899" s="55">
        <v>7.4090000000000003E-2</v>
      </c>
      <c r="F899" s="54" t="s">
        <v>51</v>
      </c>
      <c r="G899" s="54">
        <v>5.3289999999999997</v>
      </c>
      <c r="H899" s="56">
        <v>206.23163936674101</v>
      </c>
      <c r="I899" s="1">
        <v>197.021409401889</v>
      </c>
      <c r="J899" s="79">
        <v>215.872423230599</v>
      </c>
      <c r="K899" s="54">
        <v>5.4031000000000002</v>
      </c>
      <c r="L899" s="56">
        <v>222.09384105242199</v>
      </c>
      <c r="M899" s="1">
        <v>212.204323368671</v>
      </c>
      <c r="N899" s="79">
        <v>232.444247366833</v>
      </c>
      <c r="O899" s="53">
        <v>1</v>
      </c>
      <c r="P899" s="53">
        <v>0</v>
      </c>
      <c r="Q899" s="53">
        <v>1</v>
      </c>
      <c r="R899" s="53">
        <v>1</v>
      </c>
      <c r="S899" s="53">
        <v>1</v>
      </c>
      <c r="T899" s="53">
        <v>7.6914491560983705E-2</v>
      </c>
    </row>
    <row r="900" spans="2:65" x14ac:dyDescent="0.3">
      <c r="B900" s="76">
        <v>16</v>
      </c>
      <c r="D900" s="53" t="s">
        <v>373</v>
      </c>
      <c r="E900" s="55">
        <v>4.9270000000000001E-2</v>
      </c>
      <c r="F900" s="54" t="s">
        <v>51</v>
      </c>
      <c r="G900" s="54">
        <v>5.2363</v>
      </c>
      <c r="H900" s="56">
        <v>187.97331288230399</v>
      </c>
      <c r="I900" s="1">
        <v>178.97762535301499</v>
      </c>
      <c r="J900" s="79">
        <v>197.421137341921</v>
      </c>
      <c r="K900" s="54">
        <v>5.2855999999999996</v>
      </c>
      <c r="L900" s="56">
        <v>197.47263148908499</v>
      </c>
      <c r="M900" s="1">
        <v>187.93391780467201</v>
      </c>
      <c r="N900" s="79">
        <v>207.495489067352</v>
      </c>
      <c r="O900" s="53">
        <v>1</v>
      </c>
      <c r="P900" s="53">
        <v>1</v>
      </c>
      <c r="Q900" s="53">
        <v>1</v>
      </c>
      <c r="R900" s="53">
        <v>1</v>
      </c>
      <c r="S900" s="53">
        <v>2</v>
      </c>
      <c r="T900" s="53">
        <v>5.0535464109892098E-2</v>
      </c>
      <c r="U900" s="53">
        <v>5.0535464109892098E-2</v>
      </c>
      <c r="BM900" s="53">
        <v>5.0535464109892098E-2</v>
      </c>
    </row>
    <row r="901" spans="2:65" x14ac:dyDescent="0.3">
      <c r="B901" s="76">
        <v>16</v>
      </c>
      <c r="D901" s="53" t="s">
        <v>374</v>
      </c>
      <c r="E901" s="55">
        <v>-4.5010000000000001E-2</v>
      </c>
      <c r="F901" s="54">
        <v>2.0000000000000001E-4</v>
      </c>
      <c r="G901" s="54">
        <v>5.2689000000000004</v>
      </c>
      <c r="H901" s="56">
        <v>194.20222246524401</v>
      </c>
      <c r="I901" s="1">
        <v>184.886699069549</v>
      </c>
      <c r="J901" s="79">
        <v>203.98710886310499</v>
      </c>
      <c r="K901" s="54">
        <v>5.2239000000000004</v>
      </c>
      <c r="L901" s="56">
        <v>185.65683564316501</v>
      </c>
      <c r="M901" s="1">
        <v>176.74429022294899</v>
      </c>
      <c r="N901" s="79">
        <v>195.018806986941</v>
      </c>
      <c r="O901" s="53">
        <v>0</v>
      </c>
      <c r="P901" s="53">
        <v>0</v>
      </c>
      <c r="Q901" s="53">
        <v>1</v>
      </c>
      <c r="R901" s="53">
        <v>1</v>
      </c>
      <c r="S901" s="53">
        <v>1</v>
      </c>
      <c r="T901" s="53">
        <v>-4.4002518166900102E-2</v>
      </c>
    </row>
    <row r="902" spans="2:65" x14ac:dyDescent="0.3">
      <c r="B902" s="76">
        <v>16</v>
      </c>
      <c r="D902" s="53" t="s">
        <v>375</v>
      </c>
      <c r="E902" s="55">
        <v>6.164E-2</v>
      </c>
      <c r="F902" s="54" t="s">
        <v>51</v>
      </c>
      <c r="G902" s="54">
        <v>5.2239000000000004</v>
      </c>
      <c r="H902" s="56">
        <v>185.65683564316501</v>
      </c>
      <c r="I902" s="1">
        <v>176.74429022294899</v>
      </c>
      <c r="J902" s="79">
        <v>195.018806986941</v>
      </c>
      <c r="K902" s="54">
        <v>5.2855999999999996</v>
      </c>
      <c r="L902" s="56">
        <v>197.47263148908499</v>
      </c>
      <c r="M902" s="1">
        <v>187.93391780467201</v>
      </c>
      <c r="N902" s="79">
        <v>207.495489067352</v>
      </c>
      <c r="O902" s="53">
        <v>1</v>
      </c>
      <c r="P902" s="53">
        <v>0</v>
      </c>
      <c r="Q902" s="53">
        <v>1</v>
      </c>
      <c r="R902" s="53">
        <v>1</v>
      </c>
      <c r="S902" s="53">
        <v>1</v>
      </c>
      <c r="T902" s="53">
        <v>6.3643203898132605E-2</v>
      </c>
    </row>
    <row r="903" spans="2:65" x14ac:dyDescent="0.3">
      <c r="B903" s="76">
        <v>16</v>
      </c>
      <c r="D903" s="53" t="s">
        <v>376</v>
      </c>
      <c r="E903" s="55">
        <v>3.8469999999999997E-2</v>
      </c>
      <c r="F903" s="54">
        <v>1.9300000000000001E-2</v>
      </c>
      <c r="G903" s="54">
        <v>5.2470999999999997</v>
      </c>
      <c r="H903" s="56">
        <v>190.01442683720001</v>
      </c>
      <c r="I903" s="1">
        <v>180.83597410762201</v>
      </c>
      <c r="J903" s="79">
        <v>199.6587381711</v>
      </c>
      <c r="K903" s="54">
        <v>5.2855999999999996</v>
      </c>
      <c r="L903" s="56">
        <v>197.47263148908499</v>
      </c>
      <c r="M903" s="1">
        <v>187.93391780467201</v>
      </c>
      <c r="N903" s="79">
        <v>207.495489067352</v>
      </c>
      <c r="O903" s="53">
        <v>1</v>
      </c>
      <c r="P903" s="53">
        <v>0</v>
      </c>
      <c r="Q903" s="53">
        <v>1</v>
      </c>
      <c r="R903" s="53">
        <v>1</v>
      </c>
      <c r="S903" s="53">
        <v>1</v>
      </c>
      <c r="T903" s="53">
        <v>3.9250728357984099E-2</v>
      </c>
    </row>
    <row r="904" spans="2:65" x14ac:dyDescent="0.3">
      <c r="B904" s="76">
        <v>16</v>
      </c>
      <c r="D904" s="53" t="s">
        <v>493</v>
      </c>
      <c r="E904" s="55">
        <v>-0.10539999999999999</v>
      </c>
      <c r="F904" s="54">
        <v>2.2700000000000001E-2</v>
      </c>
      <c r="G904" s="54">
        <v>5.0297000000000001</v>
      </c>
      <c r="H904" s="56">
        <v>152.88713967310301</v>
      </c>
      <c r="I904" s="1">
        <v>136.80388446536901</v>
      </c>
      <c r="J904" s="79">
        <v>170.86121179066501</v>
      </c>
      <c r="K904" s="54">
        <v>4.9242999999999997</v>
      </c>
      <c r="L904" s="56">
        <v>137.592992829727</v>
      </c>
      <c r="M904" s="1">
        <v>122.93537367303701</v>
      </c>
      <c r="N904" s="79">
        <v>153.99824403831201</v>
      </c>
      <c r="O904" s="53">
        <v>0</v>
      </c>
      <c r="P904" s="53">
        <v>1</v>
      </c>
      <c r="Q904" s="53">
        <v>1</v>
      </c>
      <c r="R904" s="53">
        <v>1</v>
      </c>
      <c r="S904" s="53">
        <v>2</v>
      </c>
      <c r="T904" s="53">
        <v>-0.10003553520641</v>
      </c>
      <c r="V904" s="53">
        <v>-0.10003553520641</v>
      </c>
    </row>
    <row r="905" spans="2:65" x14ac:dyDescent="0.3">
      <c r="B905" s="76">
        <v>16</v>
      </c>
      <c r="D905" s="53" t="s">
        <v>460</v>
      </c>
      <c r="E905" s="55">
        <v>0.31530000000000002</v>
      </c>
      <c r="F905" s="54" t="s">
        <v>51</v>
      </c>
      <c r="G905" s="54">
        <v>5.0297000000000001</v>
      </c>
      <c r="H905" s="56">
        <v>152.88713967310301</v>
      </c>
      <c r="I905" s="1">
        <v>136.80388446536901</v>
      </c>
      <c r="J905" s="79">
        <v>170.86121179066501</v>
      </c>
      <c r="K905" s="54">
        <v>5.3449999999999998</v>
      </c>
      <c r="L905" s="56">
        <v>209.557884598871</v>
      </c>
      <c r="M905" s="1">
        <v>187.23393044567399</v>
      </c>
      <c r="N905" s="79">
        <v>234.54353008038501</v>
      </c>
      <c r="O905" s="53">
        <v>0</v>
      </c>
      <c r="P905" s="53">
        <v>1</v>
      </c>
      <c r="Q905" s="53">
        <v>1</v>
      </c>
      <c r="R905" s="53">
        <v>1</v>
      </c>
      <c r="S905" s="53">
        <v>2</v>
      </c>
      <c r="T905" s="53">
        <v>0.37067045041811902</v>
      </c>
      <c r="U905" s="53">
        <v>0.37067045041811902</v>
      </c>
    </row>
    <row r="906" spans="2:65" x14ac:dyDescent="0.3">
      <c r="B906" s="76">
        <v>16</v>
      </c>
      <c r="D906" s="53" t="s">
        <v>425</v>
      </c>
      <c r="E906" s="55">
        <v>0.4904</v>
      </c>
      <c r="F906" s="54" t="s">
        <v>51</v>
      </c>
      <c r="G906" s="54">
        <v>5.0297000000000001</v>
      </c>
      <c r="H906" s="56">
        <v>152.88713967310301</v>
      </c>
      <c r="I906" s="1">
        <v>136.80388446536901</v>
      </c>
      <c r="J906" s="79">
        <v>170.86121179066501</v>
      </c>
      <c r="K906" s="54">
        <v>5.5201000000000002</v>
      </c>
      <c r="L906" s="56">
        <v>249.66000194162999</v>
      </c>
      <c r="M906" s="1">
        <v>222.77564749675</v>
      </c>
      <c r="N906" s="79">
        <v>279.78873485444097</v>
      </c>
      <c r="O906" s="53">
        <v>1</v>
      </c>
      <c r="P906" s="53">
        <v>1</v>
      </c>
      <c r="Q906" s="53">
        <v>1</v>
      </c>
      <c r="R906" s="53">
        <v>1</v>
      </c>
      <c r="S906" s="53">
        <v>2</v>
      </c>
      <c r="T906" s="53">
        <v>0.63296927704607198</v>
      </c>
      <c r="U906" s="53">
        <v>0.63296927704607198</v>
      </c>
      <c r="BM906" s="53">
        <v>0.63296927704607198</v>
      </c>
    </row>
    <row r="907" spans="2:65" x14ac:dyDescent="0.3">
      <c r="B907" s="76">
        <v>16</v>
      </c>
      <c r="D907" s="53" t="s">
        <v>461</v>
      </c>
      <c r="E907" s="55">
        <v>0.37780000000000002</v>
      </c>
      <c r="F907" s="54" t="s">
        <v>51</v>
      </c>
      <c r="G907" s="54">
        <v>4.9671000000000003</v>
      </c>
      <c r="H907" s="56">
        <v>143.60981444558399</v>
      </c>
      <c r="I907" s="1">
        <v>128.31123038243101</v>
      </c>
      <c r="J907" s="79">
        <v>160.732452986586</v>
      </c>
      <c r="K907" s="54">
        <v>5.3449999999999998</v>
      </c>
      <c r="L907" s="56">
        <v>209.557884598871</v>
      </c>
      <c r="M907" s="1">
        <v>187.23393044567399</v>
      </c>
      <c r="N907" s="79">
        <v>234.54353008038501</v>
      </c>
      <c r="O907" s="53">
        <v>0</v>
      </c>
      <c r="P907" s="53">
        <v>0</v>
      </c>
      <c r="Q907" s="53">
        <v>1</v>
      </c>
      <c r="R907" s="53">
        <v>1</v>
      </c>
      <c r="S907" s="53">
        <v>1</v>
      </c>
      <c r="T907" s="53">
        <v>0.45921701387808</v>
      </c>
    </row>
    <row r="908" spans="2:65" x14ac:dyDescent="0.3">
      <c r="B908" s="76">
        <v>16</v>
      </c>
      <c r="D908" s="53" t="s">
        <v>426</v>
      </c>
      <c r="E908" s="55">
        <v>0.55300000000000005</v>
      </c>
      <c r="F908" s="54" t="s">
        <v>51</v>
      </c>
      <c r="G908" s="54">
        <v>4.9671000000000003</v>
      </c>
      <c r="H908" s="56">
        <v>143.60981444558399</v>
      </c>
      <c r="I908" s="1">
        <v>128.31123038243101</v>
      </c>
      <c r="J908" s="79">
        <v>160.732452986586</v>
      </c>
      <c r="K908" s="54">
        <v>5.5201000000000002</v>
      </c>
      <c r="L908" s="56">
        <v>249.66000194162999</v>
      </c>
      <c r="M908" s="1">
        <v>222.77564749675</v>
      </c>
      <c r="N908" s="79">
        <v>279.78873485444097</v>
      </c>
      <c r="O908" s="53">
        <v>1</v>
      </c>
      <c r="P908" s="53">
        <v>0</v>
      </c>
      <c r="Q908" s="53">
        <v>1</v>
      </c>
      <c r="R908" s="53">
        <v>1</v>
      </c>
      <c r="S908" s="53">
        <v>1</v>
      </c>
      <c r="T908" s="53">
        <v>0.73846058436506901</v>
      </c>
    </row>
    <row r="909" spans="2:65" x14ac:dyDescent="0.3">
      <c r="B909" s="76">
        <v>16</v>
      </c>
      <c r="D909" s="53" t="s">
        <v>462</v>
      </c>
      <c r="E909" s="55">
        <v>0.42070000000000002</v>
      </c>
      <c r="F909" s="54" t="s">
        <v>51</v>
      </c>
      <c r="G909" s="54">
        <v>4.9242999999999997</v>
      </c>
      <c r="H909" s="56">
        <v>137.592992829727</v>
      </c>
      <c r="I909" s="1">
        <v>122.93537367303701</v>
      </c>
      <c r="J909" s="79">
        <v>153.99824403831201</v>
      </c>
      <c r="K909" s="54">
        <v>5.3449999999999998</v>
      </c>
      <c r="L909" s="56">
        <v>209.557884598871</v>
      </c>
      <c r="M909" s="1">
        <v>187.23393044567399</v>
      </c>
      <c r="N909" s="79">
        <v>234.54353008038501</v>
      </c>
      <c r="O909" s="53">
        <v>0</v>
      </c>
      <c r="P909" s="53">
        <v>0</v>
      </c>
      <c r="Q909" s="53">
        <v>1</v>
      </c>
      <c r="R909" s="53">
        <v>1</v>
      </c>
      <c r="S909" s="53">
        <v>1</v>
      </c>
      <c r="T909" s="53">
        <v>0.52302730167516898</v>
      </c>
    </row>
    <row r="910" spans="2:65" x14ac:dyDescent="0.3">
      <c r="B910" s="76">
        <v>16</v>
      </c>
      <c r="D910" s="53" t="s">
        <v>427</v>
      </c>
      <c r="E910" s="55">
        <v>0.5958</v>
      </c>
      <c r="F910" s="54" t="s">
        <v>51</v>
      </c>
      <c r="G910" s="54">
        <v>4.9242999999999997</v>
      </c>
      <c r="H910" s="56">
        <v>137.592992829727</v>
      </c>
      <c r="I910" s="1">
        <v>122.93537367303701</v>
      </c>
      <c r="J910" s="79">
        <v>153.99824403831201</v>
      </c>
      <c r="K910" s="54">
        <v>5.5201000000000002</v>
      </c>
      <c r="L910" s="56">
        <v>249.66000194162999</v>
      </c>
      <c r="M910" s="1">
        <v>222.77564749675</v>
      </c>
      <c r="N910" s="79">
        <v>279.78873485444097</v>
      </c>
      <c r="O910" s="53">
        <v>1</v>
      </c>
      <c r="P910" s="53">
        <v>0</v>
      </c>
      <c r="Q910" s="53">
        <v>1</v>
      </c>
      <c r="R910" s="53">
        <v>1</v>
      </c>
      <c r="S910" s="53">
        <v>1</v>
      </c>
      <c r="T910" s="53">
        <v>0.81448195004077095</v>
      </c>
    </row>
    <row r="911" spans="2:65" x14ac:dyDescent="0.3">
      <c r="B911" s="76">
        <v>16</v>
      </c>
      <c r="D911" s="53" t="s">
        <v>428</v>
      </c>
      <c r="E911" s="55">
        <v>0.17510000000000001</v>
      </c>
      <c r="F911" s="54" t="s">
        <v>51</v>
      </c>
      <c r="G911" s="54">
        <v>5.3449999999999998</v>
      </c>
      <c r="H911" s="56">
        <v>209.557884598871</v>
      </c>
      <c r="I911" s="1">
        <v>187.23393044567399</v>
      </c>
      <c r="J911" s="79">
        <v>234.54353008038501</v>
      </c>
      <c r="K911" s="54">
        <v>5.5201000000000002</v>
      </c>
      <c r="L911" s="56">
        <v>249.66000194162999</v>
      </c>
      <c r="M911" s="1">
        <v>222.77564749675</v>
      </c>
      <c r="N911" s="79">
        <v>279.78873485444097</v>
      </c>
      <c r="O911" s="53">
        <v>1</v>
      </c>
      <c r="P911" s="53">
        <v>0</v>
      </c>
      <c r="Q911" s="53">
        <v>1</v>
      </c>
      <c r="R911" s="53">
        <v>1</v>
      </c>
      <c r="S911" s="53">
        <v>1</v>
      </c>
      <c r="T911" s="53">
        <v>0.19136534719044901</v>
      </c>
    </row>
    <row r="912" spans="2:65" x14ac:dyDescent="0.3">
      <c r="B912" s="76">
        <v>16</v>
      </c>
      <c r="D912" s="53" t="s">
        <v>429</v>
      </c>
      <c r="E912" s="55">
        <v>-0.1072</v>
      </c>
      <c r="F912" s="54" t="s">
        <v>51</v>
      </c>
      <c r="G912" s="54">
        <v>5.0449000000000002</v>
      </c>
      <c r="H912" s="56">
        <v>155.22877554463599</v>
      </c>
      <c r="I912" s="1">
        <v>141.27139110333599</v>
      </c>
      <c r="J912" s="79">
        <v>170.56512694393601</v>
      </c>
      <c r="K912" s="54">
        <v>4.9377000000000004</v>
      </c>
      <c r="L912" s="56">
        <v>139.449147395057</v>
      </c>
      <c r="M912" s="1">
        <v>126.91058710959901</v>
      </c>
      <c r="N912" s="79">
        <v>153.226497111821</v>
      </c>
      <c r="O912" s="53">
        <v>0</v>
      </c>
      <c r="P912" s="53">
        <v>1</v>
      </c>
      <c r="Q912" s="53">
        <v>1</v>
      </c>
      <c r="R912" s="53">
        <v>1</v>
      </c>
      <c r="S912" s="53">
        <v>2</v>
      </c>
      <c r="T912" s="53">
        <v>-0.10165401417497701</v>
      </c>
      <c r="V912" s="53">
        <v>-0.10165401417497701</v>
      </c>
    </row>
    <row r="913" spans="2:65" x14ac:dyDescent="0.3">
      <c r="B913" s="76">
        <v>16</v>
      </c>
      <c r="D913" s="53" t="s">
        <v>430</v>
      </c>
      <c r="E913" s="55">
        <v>0.3246</v>
      </c>
      <c r="F913" s="54" t="s">
        <v>51</v>
      </c>
      <c r="G913" s="54">
        <v>5.0449000000000002</v>
      </c>
      <c r="H913" s="56">
        <v>155.22877554463599</v>
      </c>
      <c r="I913" s="1">
        <v>141.27139110333599</v>
      </c>
      <c r="J913" s="79">
        <v>170.56512694393601</v>
      </c>
      <c r="K913" s="54">
        <v>5.3693999999999997</v>
      </c>
      <c r="L913" s="56">
        <v>214.73398865129499</v>
      </c>
      <c r="M913" s="1">
        <v>195.42619715642499</v>
      </c>
      <c r="N913" s="79">
        <v>235.949358648095</v>
      </c>
      <c r="O913" s="53">
        <v>0</v>
      </c>
      <c r="P913" s="53">
        <v>1</v>
      </c>
      <c r="Q913" s="53">
        <v>1</v>
      </c>
      <c r="R913" s="53">
        <v>1</v>
      </c>
      <c r="S913" s="53">
        <v>2</v>
      </c>
      <c r="T913" s="53">
        <v>0.38333880363276102</v>
      </c>
      <c r="U913" s="53">
        <v>0.38333880363276102</v>
      </c>
    </row>
    <row r="914" spans="2:65" x14ac:dyDescent="0.3">
      <c r="B914" s="76">
        <v>16</v>
      </c>
      <c r="D914" s="53" t="s">
        <v>431</v>
      </c>
      <c r="E914" s="55">
        <v>0.29049999999999998</v>
      </c>
      <c r="F914" s="54" t="s">
        <v>51</v>
      </c>
      <c r="G914" s="54">
        <v>5.0449000000000002</v>
      </c>
      <c r="H914" s="56">
        <v>155.22877554463599</v>
      </c>
      <c r="I914" s="1">
        <v>141.27139110333599</v>
      </c>
      <c r="J914" s="79">
        <v>170.56512694393601</v>
      </c>
      <c r="K914" s="54">
        <v>5.3353000000000002</v>
      </c>
      <c r="L914" s="56">
        <v>207.534999969789</v>
      </c>
      <c r="M914" s="1">
        <v>188.87450503616401</v>
      </c>
      <c r="N914" s="79">
        <v>228.03912155435501</v>
      </c>
      <c r="O914" s="53">
        <v>1</v>
      </c>
      <c r="P914" s="53">
        <v>1</v>
      </c>
      <c r="Q914" s="53">
        <v>1</v>
      </c>
      <c r="R914" s="53">
        <v>1</v>
      </c>
      <c r="S914" s="53">
        <v>2</v>
      </c>
      <c r="T914" s="53">
        <v>0.33696216594913803</v>
      </c>
      <c r="U914" s="53">
        <v>0.33696216594913803</v>
      </c>
      <c r="BM914" s="53">
        <v>0.33696216594913803</v>
      </c>
    </row>
    <row r="915" spans="2:65" x14ac:dyDescent="0.3">
      <c r="B915" s="76">
        <v>16</v>
      </c>
      <c r="D915" s="53" t="s">
        <v>432</v>
      </c>
      <c r="E915" s="55">
        <v>0.3896</v>
      </c>
      <c r="F915" s="54" t="s">
        <v>51</v>
      </c>
      <c r="G915" s="54">
        <v>4.9798</v>
      </c>
      <c r="H915" s="56">
        <v>145.44528968657301</v>
      </c>
      <c r="I915" s="1">
        <v>132.36758668847099</v>
      </c>
      <c r="J915" s="79">
        <v>159.815048542043</v>
      </c>
      <c r="K915" s="54">
        <v>5.3693999999999997</v>
      </c>
      <c r="L915" s="56">
        <v>214.73398865129499</v>
      </c>
      <c r="M915" s="1">
        <v>195.42619715642499</v>
      </c>
      <c r="N915" s="79">
        <v>235.949358648095</v>
      </c>
      <c r="O915" s="53">
        <v>0</v>
      </c>
      <c r="P915" s="53">
        <v>0</v>
      </c>
      <c r="Q915" s="53">
        <v>1</v>
      </c>
      <c r="R915" s="53">
        <v>1</v>
      </c>
      <c r="S915" s="53">
        <v>1</v>
      </c>
      <c r="T915" s="53">
        <v>0.47639011970779999</v>
      </c>
    </row>
    <row r="916" spans="2:65" x14ac:dyDescent="0.3">
      <c r="B916" s="76">
        <v>16</v>
      </c>
      <c r="D916" s="53" t="s">
        <v>433</v>
      </c>
      <c r="E916" s="55">
        <v>0.35549999999999998</v>
      </c>
      <c r="F916" s="54" t="s">
        <v>51</v>
      </c>
      <c r="G916" s="54">
        <v>4.9798</v>
      </c>
      <c r="H916" s="56">
        <v>145.44528968657301</v>
      </c>
      <c r="I916" s="1">
        <v>132.36758668847099</v>
      </c>
      <c r="J916" s="79">
        <v>159.815048542043</v>
      </c>
      <c r="K916" s="54">
        <v>5.3353000000000002</v>
      </c>
      <c r="L916" s="56">
        <v>207.534999969789</v>
      </c>
      <c r="M916" s="1">
        <v>188.87450503616401</v>
      </c>
      <c r="N916" s="79">
        <v>228.03912155435501</v>
      </c>
      <c r="O916" s="53">
        <v>1</v>
      </c>
      <c r="P916" s="53">
        <v>0</v>
      </c>
      <c r="Q916" s="53">
        <v>1</v>
      </c>
      <c r="R916" s="53">
        <v>1</v>
      </c>
      <c r="S916" s="53">
        <v>1</v>
      </c>
      <c r="T916" s="53">
        <v>0.42689392291091799</v>
      </c>
    </row>
    <row r="917" spans="2:65" x14ac:dyDescent="0.3">
      <c r="B917" s="76">
        <v>16</v>
      </c>
      <c r="D917" s="53" t="s">
        <v>434</v>
      </c>
      <c r="E917" s="55">
        <v>0.43180000000000002</v>
      </c>
      <c r="F917" s="54" t="s">
        <v>51</v>
      </c>
      <c r="G917" s="54">
        <v>4.9377000000000004</v>
      </c>
      <c r="H917" s="56">
        <v>139.449147395057</v>
      </c>
      <c r="I917" s="1">
        <v>126.91058710959901</v>
      </c>
      <c r="J917" s="79">
        <v>153.226497111821</v>
      </c>
      <c r="K917" s="54">
        <v>5.3693999999999997</v>
      </c>
      <c r="L917" s="56">
        <v>214.73398865129499</v>
      </c>
      <c r="M917" s="1">
        <v>195.42619715642499</v>
      </c>
      <c r="N917" s="79">
        <v>235.949358648095</v>
      </c>
      <c r="O917" s="53">
        <v>0</v>
      </c>
      <c r="P917" s="53">
        <v>0</v>
      </c>
      <c r="Q917" s="53">
        <v>1</v>
      </c>
      <c r="R917" s="53">
        <v>1</v>
      </c>
      <c r="S917" s="53">
        <v>1</v>
      </c>
      <c r="T917" s="53">
        <v>0.53987308393472699</v>
      </c>
    </row>
    <row r="918" spans="2:65" x14ac:dyDescent="0.3">
      <c r="B918" s="76">
        <v>16</v>
      </c>
      <c r="D918" s="53" t="s">
        <v>435</v>
      </c>
      <c r="E918" s="55">
        <v>0.3977</v>
      </c>
      <c r="F918" s="54" t="s">
        <v>51</v>
      </c>
      <c r="G918" s="54">
        <v>4.9377000000000004</v>
      </c>
      <c r="H918" s="56">
        <v>139.449147395057</v>
      </c>
      <c r="I918" s="1">
        <v>126.91058710959901</v>
      </c>
      <c r="J918" s="79">
        <v>153.226497111821</v>
      </c>
      <c r="K918" s="54">
        <v>5.3353000000000002</v>
      </c>
      <c r="L918" s="56">
        <v>207.534999969789</v>
      </c>
      <c r="M918" s="1">
        <v>188.87450503616401</v>
      </c>
      <c r="N918" s="79">
        <v>228.03912155435501</v>
      </c>
      <c r="O918" s="53">
        <v>1</v>
      </c>
      <c r="P918" s="53">
        <v>0</v>
      </c>
      <c r="Q918" s="53">
        <v>1</v>
      </c>
      <c r="R918" s="53">
        <v>1</v>
      </c>
      <c r="S918" s="53">
        <v>1</v>
      </c>
      <c r="T918" s="53">
        <v>0.48824861138695702</v>
      </c>
    </row>
    <row r="919" spans="2:65" x14ac:dyDescent="0.3">
      <c r="B919" s="76">
        <v>16</v>
      </c>
      <c r="D919" s="53" t="s">
        <v>436</v>
      </c>
      <c r="E919" s="55">
        <v>-4.5440000000000001E-2</v>
      </c>
      <c r="F919" s="54" t="s">
        <v>51</v>
      </c>
      <c r="G919" s="54">
        <v>5.2544000000000004</v>
      </c>
      <c r="H919" s="56">
        <v>191.406607429838</v>
      </c>
      <c r="I919" s="1">
        <v>184.29047844621999</v>
      </c>
      <c r="J919" s="79">
        <v>198.79751616408899</v>
      </c>
      <c r="K919" s="54">
        <v>5.2089999999999996</v>
      </c>
      <c r="L919" s="56">
        <v>182.91105565204501</v>
      </c>
      <c r="M919" s="1">
        <v>176.09696837616499</v>
      </c>
      <c r="N919" s="79">
        <v>189.98881461876499</v>
      </c>
      <c r="O919" s="53">
        <v>0</v>
      </c>
      <c r="P919" s="53">
        <v>1</v>
      </c>
      <c r="Q919" s="53">
        <v>1</v>
      </c>
      <c r="R919" s="53">
        <v>1</v>
      </c>
      <c r="S919" s="53">
        <v>2</v>
      </c>
      <c r="T919" s="53">
        <v>-4.4384840690031797E-2</v>
      </c>
      <c r="V919" s="53">
        <v>-4.4384840690031797E-2</v>
      </c>
    </row>
    <row r="920" spans="2:65" x14ac:dyDescent="0.3">
      <c r="B920" s="76">
        <v>16</v>
      </c>
      <c r="D920" s="53" t="s">
        <v>437</v>
      </c>
      <c r="E920" s="55">
        <v>7.4880000000000002E-2</v>
      </c>
      <c r="F920" s="54" t="s">
        <v>51</v>
      </c>
      <c r="G920" s="54">
        <v>5.2544000000000004</v>
      </c>
      <c r="H920" s="56">
        <v>191.406607429838</v>
      </c>
      <c r="I920" s="1">
        <v>184.29047844621999</v>
      </c>
      <c r="J920" s="79">
        <v>198.79751616408899</v>
      </c>
      <c r="K920" s="54">
        <v>5.3292999999999999</v>
      </c>
      <c r="L920" s="56">
        <v>206.293518139903</v>
      </c>
      <c r="M920" s="1">
        <v>198.612243747441</v>
      </c>
      <c r="N920" s="79">
        <v>214.271863725858</v>
      </c>
      <c r="O920" s="53">
        <v>0</v>
      </c>
      <c r="P920" s="53">
        <v>1</v>
      </c>
      <c r="Q920" s="53">
        <v>1</v>
      </c>
      <c r="R920" s="53">
        <v>1</v>
      </c>
      <c r="S920" s="53">
        <v>2</v>
      </c>
      <c r="T920" s="53">
        <v>7.7776367858783696E-2</v>
      </c>
      <c r="U920" s="53">
        <v>7.7776367858783696E-2</v>
      </c>
    </row>
    <row r="921" spans="2:65" x14ac:dyDescent="0.3">
      <c r="B921" s="76">
        <v>16</v>
      </c>
      <c r="D921" s="53" t="s">
        <v>377</v>
      </c>
      <c r="E921" s="55">
        <v>0.1487</v>
      </c>
      <c r="F921" s="54" t="s">
        <v>51</v>
      </c>
      <c r="G921" s="54">
        <v>5.2544000000000004</v>
      </c>
      <c r="H921" s="56">
        <v>191.406607429838</v>
      </c>
      <c r="I921" s="1">
        <v>184.29047844621999</v>
      </c>
      <c r="J921" s="79">
        <v>198.79751616408899</v>
      </c>
      <c r="K921" s="54">
        <v>5.4031000000000002</v>
      </c>
      <c r="L921" s="56">
        <v>222.09384105242199</v>
      </c>
      <c r="M921" s="1">
        <v>213.83262867078301</v>
      </c>
      <c r="N921" s="79">
        <v>230.674217213877</v>
      </c>
      <c r="O921" s="53">
        <v>1</v>
      </c>
      <c r="P921" s="53">
        <v>1</v>
      </c>
      <c r="Q921" s="53">
        <v>1</v>
      </c>
      <c r="R921" s="53">
        <v>1</v>
      </c>
      <c r="S921" s="53">
        <v>2</v>
      </c>
      <c r="T921" s="53">
        <v>0.16032483953738499</v>
      </c>
      <c r="U921" s="53">
        <v>0.16032483953738499</v>
      </c>
      <c r="BM921" s="53">
        <v>0.16032483953738499</v>
      </c>
    </row>
    <row r="922" spans="2:65" x14ac:dyDescent="0.3">
      <c r="B922" s="76">
        <v>16</v>
      </c>
      <c r="D922" s="53" t="s">
        <v>378</v>
      </c>
      <c r="E922" s="55">
        <v>-4.3290000000000002E-2</v>
      </c>
      <c r="F922" s="54" t="s">
        <v>51</v>
      </c>
      <c r="G922" s="54">
        <v>5.2523</v>
      </c>
      <c r="H922" s="56">
        <v>191.00507531052401</v>
      </c>
      <c r="I922" s="1">
        <v>183.896665627099</v>
      </c>
      <c r="J922" s="79">
        <v>198.38825608920001</v>
      </c>
      <c r="K922" s="54">
        <v>5.2089999999999996</v>
      </c>
      <c r="L922" s="56">
        <v>182.91105565204501</v>
      </c>
      <c r="M922" s="1">
        <v>176.09696837616499</v>
      </c>
      <c r="N922" s="79">
        <v>189.98881461876499</v>
      </c>
      <c r="O922" s="53">
        <v>0</v>
      </c>
      <c r="P922" s="53">
        <v>0</v>
      </c>
      <c r="Q922" s="53">
        <v>1</v>
      </c>
      <c r="R922" s="53">
        <v>1</v>
      </c>
      <c r="S922" s="53">
        <v>1</v>
      </c>
      <c r="T922" s="53">
        <v>-4.23759402482876E-2</v>
      </c>
    </row>
    <row r="923" spans="2:65" x14ac:dyDescent="0.3">
      <c r="B923" s="76">
        <v>16</v>
      </c>
      <c r="D923" s="53" t="s">
        <v>438</v>
      </c>
      <c r="E923" s="55">
        <v>7.7039999999999997E-2</v>
      </c>
      <c r="F923" s="54" t="s">
        <v>51</v>
      </c>
      <c r="G923" s="54">
        <v>5.2523</v>
      </c>
      <c r="H923" s="56">
        <v>191.00507531052401</v>
      </c>
      <c r="I923" s="1">
        <v>183.896665627099</v>
      </c>
      <c r="J923" s="79">
        <v>198.38825608920001</v>
      </c>
      <c r="K923" s="54">
        <v>5.3292999999999999</v>
      </c>
      <c r="L923" s="56">
        <v>206.293518139903</v>
      </c>
      <c r="M923" s="1">
        <v>198.612243747441</v>
      </c>
      <c r="N923" s="79">
        <v>214.271863725858</v>
      </c>
      <c r="O923" s="53">
        <v>0</v>
      </c>
      <c r="P923" s="53">
        <v>0</v>
      </c>
      <c r="Q923" s="53">
        <v>1</v>
      </c>
      <c r="R923" s="53">
        <v>1</v>
      </c>
      <c r="S923" s="53">
        <v>1</v>
      </c>
      <c r="T923" s="53">
        <v>8.0042076392600206E-2</v>
      </c>
    </row>
    <row r="924" spans="2:65" x14ac:dyDescent="0.3">
      <c r="B924" s="76">
        <v>16</v>
      </c>
      <c r="D924" s="53" t="s">
        <v>379</v>
      </c>
      <c r="E924" s="55">
        <v>0.15079999999999999</v>
      </c>
      <c r="F924" s="54" t="s">
        <v>51</v>
      </c>
      <c r="G924" s="54">
        <v>5.2523</v>
      </c>
      <c r="H924" s="56">
        <v>191.00507531052401</v>
      </c>
      <c r="I924" s="1">
        <v>183.896665627099</v>
      </c>
      <c r="J924" s="79">
        <v>198.38825608920001</v>
      </c>
      <c r="K924" s="54">
        <v>5.4031000000000002</v>
      </c>
      <c r="L924" s="56">
        <v>222.09384105242199</v>
      </c>
      <c r="M924" s="1">
        <v>213.83262867078301</v>
      </c>
      <c r="N924" s="79">
        <v>230.674217213877</v>
      </c>
      <c r="O924" s="53">
        <v>1</v>
      </c>
      <c r="P924" s="53">
        <v>0</v>
      </c>
      <c r="Q924" s="53">
        <v>1</v>
      </c>
      <c r="R924" s="53">
        <v>1</v>
      </c>
      <c r="S924" s="53">
        <v>1</v>
      </c>
      <c r="T924" s="53">
        <v>0.162764082008587</v>
      </c>
    </row>
    <row r="925" spans="2:65" x14ac:dyDescent="0.3">
      <c r="B925" s="76">
        <v>16</v>
      </c>
      <c r="D925" s="53" t="s">
        <v>380</v>
      </c>
      <c r="E925" s="55">
        <v>0.1203</v>
      </c>
      <c r="F925" s="54" t="s">
        <v>51</v>
      </c>
      <c r="G925" s="54">
        <v>5.2089999999999996</v>
      </c>
      <c r="H925" s="56">
        <v>182.91105565204501</v>
      </c>
      <c r="I925" s="1">
        <v>176.09696837616499</v>
      </c>
      <c r="J925" s="79">
        <v>189.98881461876499</v>
      </c>
      <c r="K925" s="54">
        <v>5.3292999999999999</v>
      </c>
      <c r="L925" s="56">
        <v>206.293518139903</v>
      </c>
      <c r="M925" s="1">
        <v>198.612243747441</v>
      </c>
      <c r="N925" s="79">
        <v>214.271863725858</v>
      </c>
      <c r="O925" s="53">
        <v>0</v>
      </c>
      <c r="P925" s="53">
        <v>0</v>
      </c>
      <c r="Q925" s="53">
        <v>1</v>
      </c>
      <c r="R925" s="53">
        <v>1</v>
      </c>
      <c r="S925" s="53">
        <v>1</v>
      </c>
      <c r="T925" s="53">
        <v>0.12783515137728199</v>
      </c>
    </row>
    <row r="926" spans="2:65" x14ac:dyDescent="0.3">
      <c r="B926" s="76">
        <v>16</v>
      </c>
      <c r="D926" s="53" t="s">
        <v>381</v>
      </c>
      <c r="E926" s="55">
        <v>0.19409999999999999</v>
      </c>
      <c r="F926" s="54" t="s">
        <v>51</v>
      </c>
      <c r="G926" s="54">
        <v>5.2089999999999996</v>
      </c>
      <c r="H926" s="56">
        <v>182.91105565204501</v>
      </c>
      <c r="I926" s="1">
        <v>176.09696837616499</v>
      </c>
      <c r="J926" s="79">
        <v>189.98881461876499</v>
      </c>
      <c r="K926" s="54">
        <v>5.4031000000000002</v>
      </c>
      <c r="L926" s="56">
        <v>222.09384105242199</v>
      </c>
      <c r="M926" s="1">
        <v>213.83262867078301</v>
      </c>
      <c r="N926" s="79">
        <v>230.674217213877</v>
      </c>
      <c r="O926" s="53">
        <v>1</v>
      </c>
      <c r="P926" s="53">
        <v>0</v>
      </c>
      <c r="Q926" s="53">
        <v>1</v>
      </c>
      <c r="R926" s="53">
        <v>1</v>
      </c>
      <c r="S926" s="53">
        <v>1</v>
      </c>
      <c r="T926" s="53">
        <v>0.21421769865521301</v>
      </c>
    </row>
    <row r="927" spans="2:65" x14ac:dyDescent="0.3">
      <c r="B927" s="76">
        <v>16</v>
      </c>
      <c r="D927" s="53" t="s">
        <v>382</v>
      </c>
      <c r="E927" s="55">
        <v>7.3789999999999994E-2</v>
      </c>
      <c r="F927" s="54" t="s">
        <v>51</v>
      </c>
      <c r="G927" s="54">
        <v>5.3292999999999999</v>
      </c>
      <c r="H927" s="56">
        <v>206.293518139903</v>
      </c>
      <c r="I927" s="1">
        <v>198.612243747441</v>
      </c>
      <c r="J927" s="79">
        <v>214.271863725858</v>
      </c>
      <c r="K927" s="54">
        <v>5.4031000000000002</v>
      </c>
      <c r="L927" s="56">
        <v>222.09384105242199</v>
      </c>
      <c r="M927" s="1">
        <v>213.83262867078301</v>
      </c>
      <c r="N927" s="79">
        <v>230.674217213877</v>
      </c>
      <c r="O927" s="53">
        <v>1</v>
      </c>
      <c r="P927" s="53">
        <v>0</v>
      </c>
      <c r="Q927" s="53">
        <v>1</v>
      </c>
      <c r="R927" s="53">
        <v>1</v>
      </c>
      <c r="S927" s="53">
        <v>1</v>
      </c>
      <c r="T927" s="53">
        <v>7.6591465669821404E-2</v>
      </c>
    </row>
    <row r="928" spans="2:65" x14ac:dyDescent="0.3">
      <c r="B928" s="76">
        <v>16</v>
      </c>
      <c r="D928" s="53" t="s">
        <v>383</v>
      </c>
      <c r="E928" s="55">
        <v>-3.2399999999999998E-2</v>
      </c>
      <c r="F928" s="54" t="s">
        <v>51</v>
      </c>
      <c r="G928" s="54">
        <v>5.1538000000000004</v>
      </c>
      <c r="H928" s="56">
        <v>173.08797651386101</v>
      </c>
      <c r="I928" s="1">
        <v>167.806646012855</v>
      </c>
      <c r="J928" s="79">
        <v>178.53552481686501</v>
      </c>
      <c r="K928" s="54">
        <v>5.1214000000000004</v>
      </c>
      <c r="L928" s="56">
        <v>167.569803203791</v>
      </c>
      <c r="M928" s="1">
        <v>162.514170330214</v>
      </c>
      <c r="N928" s="79">
        <v>172.782711124217</v>
      </c>
      <c r="O928" s="53">
        <v>0</v>
      </c>
      <c r="P928" s="53">
        <v>1</v>
      </c>
      <c r="Q928" s="53">
        <v>1</v>
      </c>
      <c r="R928" s="53">
        <v>1</v>
      </c>
      <c r="S928" s="53">
        <v>2</v>
      </c>
      <c r="T928" s="53">
        <v>-3.1880743083437302E-2</v>
      </c>
      <c r="V928" s="53">
        <v>-3.1880743083437302E-2</v>
      </c>
    </row>
    <row r="929" spans="2:67" x14ac:dyDescent="0.3">
      <c r="B929" s="76">
        <v>16</v>
      </c>
      <c r="D929" s="53" t="s">
        <v>384</v>
      </c>
      <c r="E929" s="55">
        <v>3.4259999999999999E-2</v>
      </c>
      <c r="F929" s="54" t="s">
        <v>51</v>
      </c>
      <c r="G929" s="54">
        <v>5.1538000000000004</v>
      </c>
      <c r="H929" s="56">
        <v>173.08797651386101</v>
      </c>
      <c r="I929" s="1">
        <v>167.806646012855</v>
      </c>
      <c r="J929" s="79">
        <v>178.53552481686501</v>
      </c>
      <c r="K929" s="54">
        <v>5.1881000000000004</v>
      </c>
      <c r="L929" s="56">
        <v>179.12788641693501</v>
      </c>
      <c r="M929" s="1">
        <v>173.72694760707901</v>
      </c>
      <c r="N929" s="79">
        <v>184.696733202091</v>
      </c>
      <c r="O929" s="53">
        <v>1</v>
      </c>
      <c r="P929" s="53">
        <v>1</v>
      </c>
      <c r="Q929" s="53">
        <v>1</v>
      </c>
      <c r="R929" s="53">
        <v>1</v>
      </c>
      <c r="S929" s="53">
        <v>2</v>
      </c>
      <c r="T929" s="53">
        <v>3.4895028671099601E-2</v>
      </c>
      <c r="U929" s="53">
        <v>3.4895028671099601E-2</v>
      </c>
      <c r="BM929" s="53">
        <v>3.4895028671099601E-2</v>
      </c>
    </row>
    <row r="930" spans="2:67" x14ac:dyDescent="0.3">
      <c r="B930" s="76">
        <v>16</v>
      </c>
      <c r="D930" s="53" t="s">
        <v>385</v>
      </c>
      <c r="E930" s="55">
        <v>-3.5069999999999997E-2</v>
      </c>
      <c r="F930" s="54" t="s">
        <v>51</v>
      </c>
      <c r="G930" s="54">
        <v>5.1565000000000003</v>
      </c>
      <c r="H930" s="56">
        <v>173.555945524322</v>
      </c>
      <c r="I930" s="1">
        <v>168.316409848543</v>
      </c>
      <c r="J930" s="79">
        <v>178.95858314674101</v>
      </c>
      <c r="K930" s="54">
        <v>5.1214000000000004</v>
      </c>
      <c r="L930" s="56">
        <v>167.569803203791</v>
      </c>
      <c r="M930" s="1">
        <v>162.514170330214</v>
      </c>
      <c r="N930" s="79">
        <v>172.782711124217</v>
      </c>
      <c r="O930" s="53">
        <v>0</v>
      </c>
      <c r="P930" s="53">
        <v>0</v>
      </c>
      <c r="Q930" s="53">
        <v>1</v>
      </c>
      <c r="R930" s="53">
        <v>1</v>
      </c>
      <c r="S930" s="53">
        <v>1</v>
      </c>
      <c r="T930" s="53">
        <v>-3.4491139456193101E-2</v>
      </c>
    </row>
    <row r="931" spans="2:67" x14ac:dyDescent="0.3">
      <c r="B931" s="76">
        <v>16</v>
      </c>
      <c r="D931" s="53" t="s">
        <v>386</v>
      </c>
      <c r="E931" s="55">
        <v>3.159E-2</v>
      </c>
      <c r="F931" s="54" t="s">
        <v>51</v>
      </c>
      <c r="G931" s="54">
        <v>5.1565000000000003</v>
      </c>
      <c r="H931" s="56">
        <v>173.555945524322</v>
      </c>
      <c r="I931" s="1">
        <v>168.316409848543</v>
      </c>
      <c r="J931" s="79">
        <v>178.95858314674101</v>
      </c>
      <c r="K931" s="54">
        <v>5.1881000000000004</v>
      </c>
      <c r="L931" s="56">
        <v>179.12788641693501</v>
      </c>
      <c r="M931" s="1">
        <v>173.72694760707901</v>
      </c>
      <c r="N931" s="79">
        <v>184.696733202091</v>
      </c>
      <c r="O931" s="53">
        <v>1</v>
      </c>
      <c r="P931" s="53">
        <v>0</v>
      </c>
      <c r="Q931" s="53">
        <v>1</v>
      </c>
      <c r="R931" s="53">
        <v>1</v>
      </c>
      <c r="S931" s="53">
        <v>1</v>
      </c>
      <c r="T931" s="53">
        <v>3.2104580893384499E-2</v>
      </c>
    </row>
    <row r="932" spans="2:67" x14ac:dyDescent="0.3">
      <c r="B932" s="76">
        <v>16</v>
      </c>
      <c r="D932" s="53" t="s">
        <v>387</v>
      </c>
      <c r="E932" s="55">
        <v>5.2440000000000001E-2</v>
      </c>
      <c r="F932" s="54" t="s">
        <v>51</v>
      </c>
      <c r="G932" s="54">
        <v>5.1214000000000004</v>
      </c>
      <c r="H932" s="56">
        <v>167.569803203791</v>
      </c>
      <c r="I932" s="1">
        <v>162.514170330214</v>
      </c>
      <c r="J932" s="79">
        <v>172.782711124217</v>
      </c>
      <c r="K932" s="54">
        <v>5.1738999999999997</v>
      </c>
      <c r="L932" s="56">
        <v>176.60224492347101</v>
      </c>
      <c r="M932" s="1">
        <v>171.27410048508</v>
      </c>
      <c r="N932" s="79">
        <v>182.09614193668801</v>
      </c>
      <c r="O932" s="53">
        <v>0</v>
      </c>
      <c r="P932" s="53">
        <v>0</v>
      </c>
      <c r="Q932" s="53">
        <v>1</v>
      </c>
      <c r="R932" s="53">
        <v>1</v>
      </c>
      <c r="S932" s="53">
        <v>1</v>
      </c>
      <c r="T932" s="53">
        <v>5.3902562078536803E-2</v>
      </c>
    </row>
    <row r="933" spans="2:67" x14ac:dyDescent="0.3">
      <c r="B933" s="76">
        <v>16</v>
      </c>
      <c r="D933" s="53" t="s">
        <v>388</v>
      </c>
      <c r="E933" s="55">
        <v>6.6659999999999997E-2</v>
      </c>
      <c r="F933" s="54" t="s">
        <v>51</v>
      </c>
      <c r="G933" s="54">
        <v>5.1214000000000004</v>
      </c>
      <c r="H933" s="56">
        <v>167.569803203791</v>
      </c>
      <c r="I933" s="1">
        <v>162.514170330214</v>
      </c>
      <c r="J933" s="79">
        <v>172.782711124217</v>
      </c>
      <c r="K933" s="54">
        <v>5.1881000000000004</v>
      </c>
      <c r="L933" s="56">
        <v>179.12788641693501</v>
      </c>
      <c r="M933" s="1">
        <v>173.72694760707901</v>
      </c>
      <c r="N933" s="79">
        <v>184.696733202091</v>
      </c>
      <c r="O933" s="53">
        <v>1</v>
      </c>
      <c r="P933" s="53">
        <v>0</v>
      </c>
      <c r="Q933" s="53">
        <v>1</v>
      </c>
      <c r="R933" s="53">
        <v>1</v>
      </c>
      <c r="S933" s="53">
        <v>1</v>
      </c>
      <c r="T933" s="53">
        <v>6.8974737644632994E-2</v>
      </c>
    </row>
    <row r="934" spans="2:67" x14ac:dyDescent="0.3">
      <c r="O934" s="53">
        <f>COUNTIF(O4:O933,"1")</f>
        <v>395</v>
      </c>
      <c r="P934" s="53">
        <f t="shared" ref="P934:R934" si="0">COUNTIF(P4:P933,"1")</f>
        <v>151</v>
      </c>
      <c r="Q934" s="53">
        <f t="shared" si="0"/>
        <v>892</v>
      </c>
      <c r="R934" s="53">
        <f t="shared" si="0"/>
        <v>498</v>
      </c>
      <c r="S934" s="53">
        <f>COUNTIF(S4:S933,"2")</f>
        <v>151</v>
      </c>
      <c r="T934" s="53">
        <f>COUNTIF(T4:T933,"&gt;0")</f>
        <v>491</v>
      </c>
      <c r="U934" s="53">
        <f t="shared" ref="U934" si="1">COUNTIF(U4:U933,"&gt;0")</f>
        <v>111</v>
      </c>
      <c r="V934" s="53">
        <f>COUNTIF(V4:V933,"&lt;0")</f>
        <v>40</v>
      </c>
      <c r="W934" s="53">
        <f t="shared" ref="W934:AP934" si="2">COUNTIF(W4:W933,"&lt;0")</f>
        <v>26</v>
      </c>
      <c r="X934" s="53">
        <f t="shared" si="2"/>
        <v>17</v>
      </c>
      <c r="Y934" s="53">
        <f t="shared" si="2"/>
        <v>17</v>
      </c>
      <c r="Z934" s="53">
        <f t="shared" si="2"/>
        <v>7</v>
      </c>
      <c r="AA934" s="53">
        <f t="shared" si="2"/>
        <v>76</v>
      </c>
      <c r="AB934" s="53">
        <f t="shared" si="2"/>
        <v>18</v>
      </c>
      <c r="AC934" s="53">
        <f t="shared" si="2"/>
        <v>8</v>
      </c>
      <c r="AD934" s="53">
        <f t="shared" si="2"/>
        <v>7</v>
      </c>
      <c r="AE934" s="53">
        <f t="shared" si="2"/>
        <v>2</v>
      </c>
      <c r="AF934" s="53">
        <f t="shared" si="2"/>
        <v>28</v>
      </c>
      <c r="AG934" s="53">
        <f t="shared" si="2"/>
        <v>5</v>
      </c>
      <c r="AH934" s="53">
        <f t="shared" si="2"/>
        <v>2</v>
      </c>
      <c r="AI934" s="53">
        <f t="shared" si="2"/>
        <v>4</v>
      </c>
      <c r="AJ934" s="53">
        <f t="shared" si="2"/>
        <v>10</v>
      </c>
      <c r="AK934" s="53">
        <f t="shared" si="2"/>
        <v>8</v>
      </c>
      <c r="AL934" s="53">
        <f t="shared" si="2"/>
        <v>0</v>
      </c>
      <c r="AM934" s="53">
        <f t="shared" si="2"/>
        <v>2</v>
      </c>
      <c r="AN934" s="53">
        <f t="shared" si="2"/>
        <v>0</v>
      </c>
      <c r="AO934" s="53">
        <f t="shared" si="2"/>
        <v>66</v>
      </c>
      <c r="AP934" s="53">
        <f t="shared" si="2"/>
        <v>20</v>
      </c>
      <c r="AQ934" s="53">
        <f t="shared" ref="AQ934" si="3">COUNTIF(AQ4:AQ933,"&gt;0")</f>
        <v>0</v>
      </c>
      <c r="AR934" s="53">
        <f t="shared" ref="AR934" si="4">COUNTIF(AR4:AR933,"&gt;0")</f>
        <v>0</v>
      </c>
      <c r="AS934" s="53">
        <f t="shared" ref="AS934" si="5">COUNTIF(AS4:AS933,"&gt;0")</f>
        <v>4</v>
      </c>
      <c r="AT934" s="53">
        <f t="shared" ref="AT934" si="6">COUNTIF(AT4:AT933,"&gt;0")</f>
        <v>0</v>
      </c>
      <c r="AU934" s="53">
        <f t="shared" ref="AU934" si="7">COUNTIF(AU4:AU933,"&gt;0")</f>
        <v>0</v>
      </c>
      <c r="AV934" s="53">
        <f t="shared" ref="AV934" si="8">COUNTIF(AV4:AV933,"&gt;0")</f>
        <v>0</v>
      </c>
      <c r="AW934" s="53">
        <f t="shared" ref="AW934" si="9">COUNTIF(AW4:AW933,"&gt;0")</f>
        <v>0</v>
      </c>
      <c r="AX934" s="53">
        <f t="shared" ref="AX934" si="10">COUNTIF(AX4:AX933,"&gt;0")</f>
        <v>4</v>
      </c>
      <c r="AY934" s="53">
        <f t="shared" ref="AY934" si="11">COUNTIF(AY4:AY933,"&gt;0")</f>
        <v>1</v>
      </c>
      <c r="AZ934" s="53">
        <f t="shared" ref="AZ934" si="12">COUNTIF(AZ4:AZ933,"&gt;0")</f>
        <v>24</v>
      </c>
      <c r="BA934" s="53">
        <f t="shared" ref="BA934" si="13">COUNTIF(BA4:BA933,"&gt;0")</f>
        <v>0</v>
      </c>
      <c r="BB934" s="53">
        <f t="shared" ref="BB934" si="14">COUNTIF(BB4:BB933,"&gt;0")</f>
        <v>3</v>
      </c>
      <c r="BC934" s="53">
        <f t="shared" ref="BC934" si="15">COUNTIF(BC4:BC933,"&gt;0")</f>
        <v>0</v>
      </c>
      <c r="BD934" s="53">
        <f t="shared" ref="BD934" si="16">COUNTIF(BD4:BD933,"&gt;0")</f>
        <v>9</v>
      </c>
      <c r="BE934" s="53">
        <f t="shared" ref="BE934" si="17">COUNTIF(BE4:BE933,"&gt;0")</f>
        <v>1</v>
      </c>
      <c r="BF934" s="53">
        <f t="shared" ref="BF934" si="18">COUNTIF(BF4:BF933,"&gt;0")</f>
        <v>2</v>
      </c>
      <c r="BG934" s="53">
        <f t="shared" ref="BG934" si="19">COUNTIF(BG4:BG933,"&gt;0")</f>
        <v>19</v>
      </c>
      <c r="BH934" s="53">
        <f t="shared" ref="BH934" si="20">COUNTIF(BH4:BH933,"&gt;0")</f>
        <v>1</v>
      </c>
      <c r="BI934" s="53">
        <f t="shared" ref="BI934" si="21">COUNTIF(BI4:BI933,"&gt;0")</f>
        <v>2</v>
      </c>
      <c r="BJ934" s="53">
        <f t="shared" ref="BJ934" si="22">COUNTIF(BJ4:BJ933,"&gt;0")</f>
        <v>0</v>
      </c>
      <c r="BK934" s="53">
        <f t="shared" ref="BK934" si="23">COUNTIF(BK4:BK933,"&gt;0")</f>
        <v>0</v>
      </c>
      <c r="BL934" s="53">
        <f t="shared" ref="BL934" si="24">COUNTIF(BL4:BL933,"&gt;0")</f>
        <v>1</v>
      </c>
    </row>
    <row r="935" spans="2:67" x14ac:dyDescent="0.3">
      <c r="V935" s="53">
        <f>SUM(V934:AA934)</f>
        <v>183</v>
      </c>
      <c r="AB935" s="53">
        <f>SUM(AB934:AE934)</f>
        <v>35</v>
      </c>
      <c r="AQ935" s="53" t="s">
        <v>242</v>
      </c>
      <c r="BL935" s="53">
        <f>COUNTIF(BL4:BL933,"&gt;0")</f>
        <v>1</v>
      </c>
    </row>
    <row r="936" spans="2:67" ht="15" thickBot="1" x14ac:dyDescent="0.35"/>
    <row r="937" spans="2:67" x14ac:dyDescent="0.3">
      <c r="U937" s="53">
        <f>U934+V934</f>
        <v>151</v>
      </c>
      <c r="V937" s="53">
        <f>SUM(W934:BK934)</f>
        <v>393</v>
      </c>
      <c r="W937" s="25" t="s">
        <v>243</v>
      </c>
      <c r="X937" s="26" t="s">
        <v>245</v>
      </c>
      <c r="Y937" s="26"/>
      <c r="Z937" s="26"/>
      <c r="AA937" s="26"/>
      <c r="AB937" s="26">
        <f>SUM(W934:AB934)</f>
        <v>161</v>
      </c>
      <c r="AC937" s="26"/>
      <c r="AD937" s="26"/>
      <c r="AE937" s="26"/>
      <c r="AF937" s="26"/>
      <c r="AG937" s="26"/>
      <c r="AH937" s="26"/>
      <c r="AI937" s="26">
        <f>SUM(AB937:AD937)</f>
        <v>161</v>
      </c>
      <c r="AJ937" s="27">
        <f>AI937/(AI937+AI938)</f>
        <v>0.97575757575757571</v>
      </c>
    </row>
    <row r="938" spans="2:67" ht="15" thickBot="1" x14ac:dyDescent="0.35">
      <c r="U938" s="53">
        <f>U934/U937</f>
        <v>0.73509933774834435</v>
      </c>
      <c r="W938" s="33" t="s">
        <v>244</v>
      </c>
      <c r="X938" s="13" t="s">
        <v>246</v>
      </c>
      <c r="Y938" s="13"/>
      <c r="Z938" s="13"/>
      <c r="AA938" s="13"/>
      <c r="AB938" s="13">
        <f>SUM(AR934:AW934)</f>
        <v>4</v>
      </c>
      <c r="AC938" s="13"/>
      <c r="AD938" s="13"/>
      <c r="AE938" s="13"/>
      <c r="AF938" s="13"/>
      <c r="AG938" s="13"/>
      <c r="AH938" s="13"/>
      <c r="AI938" s="13">
        <f t="shared" ref="AI938:AI956" si="25">SUM(AB938:AD938)</f>
        <v>4</v>
      </c>
      <c r="AJ938" s="29">
        <f>SUM(AI937+AI938)</f>
        <v>165</v>
      </c>
    </row>
    <row r="939" spans="2:67" ht="15" thickBot="1" x14ac:dyDescent="0.35">
      <c r="W939" s="33"/>
      <c r="X939" s="13"/>
      <c r="Y939" s="13"/>
      <c r="Z939" s="13"/>
      <c r="AA939" s="13"/>
      <c r="AB939" s="13"/>
      <c r="AC939" s="13"/>
      <c r="AD939" s="13"/>
      <c r="AE939" s="13"/>
      <c r="AF939" s="13"/>
      <c r="AG939" s="13"/>
      <c r="AH939" s="13"/>
      <c r="AI939" s="13"/>
      <c r="AJ939" s="29"/>
      <c r="BM939" s="25">
        <f>MEDIAN(BM4:BM933)</f>
        <v>9.8449895435197304E-2</v>
      </c>
      <c r="BN939" s="26" t="s">
        <v>254</v>
      </c>
      <c r="BO939" s="27"/>
    </row>
    <row r="940" spans="2:67" x14ac:dyDescent="0.3">
      <c r="W940" s="33" t="s">
        <v>255</v>
      </c>
      <c r="X940" s="26" t="s">
        <v>245</v>
      </c>
      <c r="Y940" s="13"/>
      <c r="Z940" s="13"/>
      <c r="AA940" s="13"/>
      <c r="AB940" s="13">
        <f>SUM(AC934:AF934)</f>
        <v>45</v>
      </c>
      <c r="AC940" s="13">
        <f>AR934</f>
        <v>0</v>
      </c>
      <c r="AD940" s="13"/>
      <c r="AE940" s="13"/>
      <c r="AF940" s="13"/>
      <c r="AG940" s="13"/>
      <c r="AH940" s="13"/>
      <c r="AI940" s="13">
        <f t="shared" si="25"/>
        <v>45</v>
      </c>
      <c r="AJ940" s="29">
        <f>AI940/(AI940+AI941)</f>
        <v>0.43689320388349512</v>
      </c>
      <c r="BM940" s="28">
        <f>COUNTIF(BM4:BM933,"&gt;0")</f>
        <v>82</v>
      </c>
      <c r="BN940" s="13" t="s">
        <v>253</v>
      </c>
      <c r="BO940" s="29"/>
    </row>
    <row r="941" spans="2:67" ht="15" thickBot="1" x14ac:dyDescent="0.35">
      <c r="W941" s="33" t="s">
        <v>255</v>
      </c>
      <c r="X941" s="13" t="s">
        <v>246</v>
      </c>
      <c r="Y941" s="13"/>
      <c r="Z941" s="13"/>
      <c r="AA941" s="13"/>
      <c r="AB941" s="13">
        <f>SUM(AX934:BB934)</f>
        <v>32</v>
      </c>
      <c r="AC941" s="13">
        <f>W934</f>
        <v>26</v>
      </c>
      <c r="AD941" s="13"/>
      <c r="AE941" s="13"/>
      <c r="AF941" s="13"/>
      <c r="AG941" s="13"/>
      <c r="AH941" s="13"/>
      <c r="AI941" s="13">
        <f t="shared" si="25"/>
        <v>58</v>
      </c>
      <c r="AJ941" s="29">
        <f>SUM(AI940+AI941)</f>
        <v>103</v>
      </c>
      <c r="BM941" s="30">
        <f>COUNTIF(BM4:BM933,"&lt;0")</f>
        <v>1</v>
      </c>
      <c r="BN941" s="31" t="s">
        <v>252</v>
      </c>
      <c r="BO941" s="32"/>
    </row>
    <row r="942" spans="2:67" ht="15" thickBot="1" x14ac:dyDescent="0.35">
      <c r="W942" s="33"/>
      <c r="X942" s="13"/>
      <c r="Y942" s="13"/>
      <c r="Z942" s="13"/>
      <c r="AA942" s="13"/>
      <c r="AB942" s="13"/>
      <c r="AC942" s="13"/>
      <c r="AD942" s="13"/>
      <c r="AE942" s="13"/>
      <c r="AF942" s="13"/>
      <c r="AG942" s="13"/>
      <c r="AH942" s="13"/>
      <c r="AI942" s="13"/>
      <c r="AJ942" s="29"/>
      <c r="BM942" s="53">
        <f>BM940/(BM940+BM941)</f>
        <v>0.98795180722891562</v>
      </c>
    </row>
    <row r="943" spans="2:67" x14ac:dyDescent="0.3">
      <c r="W943" s="33" t="s">
        <v>247</v>
      </c>
      <c r="X943" s="26" t="s">
        <v>245</v>
      </c>
      <c r="Y943" s="13"/>
      <c r="Z943" s="13"/>
      <c r="AA943" s="13"/>
      <c r="AB943" s="13">
        <f>SUM(AH934:AK934)</f>
        <v>24</v>
      </c>
      <c r="AC943" s="13">
        <f>AS934+AX934</f>
        <v>8</v>
      </c>
      <c r="AD943" s="13"/>
      <c r="AE943" s="13"/>
      <c r="AF943" s="13"/>
      <c r="AG943" s="13"/>
      <c r="AH943" s="13"/>
      <c r="AI943" s="13">
        <f t="shared" si="25"/>
        <v>32</v>
      </c>
      <c r="AJ943" s="29">
        <f>AI943/(AI943+AI944)</f>
        <v>0.46376811594202899</v>
      </c>
    </row>
    <row r="944" spans="2:67" x14ac:dyDescent="0.3">
      <c r="W944" s="33" t="s">
        <v>247</v>
      </c>
      <c r="X944" s="13" t="s">
        <v>246</v>
      </c>
      <c r="Y944" s="13"/>
      <c r="Z944" s="13"/>
      <c r="AA944" s="13"/>
      <c r="AB944" s="13">
        <f>SUM(BC934:BF934)</f>
        <v>12</v>
      </c>
      <c r="AC944" s="13">
        <f>X934+AC934</f>
        <v>25</v>
      </c>
      <c r="AD944" s="13"/>
      <c r="AE944" s="13"/>
      <c r="AF944" s="13"/>
      <c r="AG944" s="13"/>
      <c r="AH944" s="13"/>
      <c r="AI944" s="13">
        <f t="shared" si="25"/>
        <v>37</v>
      </c>
      <c r="AJ944" s="29">
        <f>SUM(AI943+AI944)</f>
        <v>69</v>
      </c>
    </row>
    <row r="945" spans="23:36" ht="15" thickBot="1" x14ac:dyDescent="0.35">
      <c r="W945" s="33"/>
      <c r="X945" s="13"/>
      <c r="Y945" s="13"/>
      <c r="Z945" s="13"/>
      <c r="AA945" s="13"/>
      <c r="AB945" s="13"/>
      <c r="AC945" s="13"/>
      <c r="AD945" s="13"/>
      <c r="AE945" s="13"/>
      <c r="AF945" s="13"/>
      <c r="AG945" s="13"/>
      <c r="AH945" s="13"/>
      <c r="AI945" s="13"/>
      <c r="AJ945" s="29"/>
    </row>
    <row r="946" spans="23:36" x14ac:dyDescent="0.3">
      <c r="W946" s="33" t="s">
        <v>248</v>
      </c>
      <c r="X946" s="26" t="s">
        <v>245</v>
      </c>
      <c r="Y946" s="13"/>
      <c r="Z946" s="13"/>
      <c r="AA946" s="13"/>
      <c r="AB946" s="13">
        <f>SUM(AL934:AN934)</f>
        <v>2</v>
      </c>
      <c r="AC946" s="13">
        <f>AT934+AY934+BC934</f>
        <v>1</v>
      </c>
      <c r="AD946" s="13"/>
      <c r="AE946" s="13"/>
      <c r="AF946" s="13"/>
      <c r="AG946" s="13"/>
      <c r="AH946" s="13"/>
      <c r="AI946" s="13">
        <f t="shared" si="25"/>
        <v>3</v>
      </c>
      <c r="AJ946" s="29">
        <f>AI946/(AI946+AI947)</f>
        <v>5.8823529411764705E-2</v>
      </c>
    </row>
    <row r="947" spans="23:36" x14ac:dyDescent="0.3">
      <c r="W947" s="33" t="s">
        <v>248</v>
      </c>
      <c r="X947" s="13" t="s">
        <v>246</v>
      </c>
      <c r="Y947" s="13"/>
      <c r="Z947" s="13"/>
      <c r="AA947" s="13"/>
      <c r="AB947" s="13">
        <f>SUM(BG934:BI934)</f>
        <v>22</v>
      </c>
      <c r="AC947" s="13">
        <f>Y934+AD934+AH934</f>
        <v>26</v>
      </c>
      <c r="AD947" s="13"/>
      <c r="AE947" s="13"/>
      <c r="AF947" s="13"/>
      <c r="AG947" s="13"/>
      <c r="AH947" s="13"/>
      <c r="AI947" s="13">
        <f t="shared" si="25"/>
        <v>48</v>
      </c>
      <c r="AJ947" s="29">
        <f>SUM(AI946+AI947)</f>
        <v>51</v>
      </c>
    </row>
    <row r="948" spans="23:36" ht="15" thickBot="1" x14ac:dyDescent="0.35">
      <c r="W948" s="33"/>
      <c r="X948" s="13"/>
      <c r="Y948" s="13"/>
      <c r="Z948" s="13"/>
      <c r="AA948" s="13"/>
      <c r="AB948" s="13"/>
      <c r="AC948" s="13"/>
      <c r="AD948" s="13"/>
      <c r="AE948" s="13"/>
      <c r="AF948" s="13"/>
      <c r="AG948" s="13"/>
      <c r="AH948" s="13"/>
      <c r="AI948" s="13"/>
      <c r="AJ948" s="29"/>
    </row>
    <row r="949" spans="23:36" x14ac:dyDescent="0.3">
      <c r="W949" s="33" t="s">
        <v>249</v>
      </c>
      <c r="X949" s="26" t="s">
        <v>245</v>
      </c>
      <c r="Y949" s="13"/>
      <c r="Z949" s="13"/>
      <c r="AA949" s="13"/>
      <c r="AB949" s="13">
        <f>SUM(AO934:AP934)</f>
        <v>86</v>
      </c>
      <c r="AC949" s="13">
        <f>AU934+AZ934+BD934+BG934</f>
        <v>52</v>
      </c>
      <c r="AD949" s="13"/>
      <c r="AE949" s="13"/>
      <c r="AF949" s="13"/>
      <c r="AG949" s="13"/>
      <c r="AH949" s="13"/>
      <c r="AI949" s="13">
        <f t="shared" si="25"/>
        <v>138</v>
      </c>
      <c r="AJ949" s="29">
        <f>AI949/(AI949+AI950)</f>
        <v>0.91390728476821192</v>
      </c>
    </row>
    <row r="950" spans="23:36" x14ac:dyDescent="0.3">
      <c r="W950" s="33" t="s">
        <v>249</v>
      </c>
      <c r="X950" s="13" t="s">
        <v>246</v>
      </c>
      <c r="Y950" s="13"/>
      <c r="Z950" s="13"/>
      <c r="AA950" s="13"/>
      <c r="AB950" s="13">
        <f>SUM(BJ934:BK934)</f>
        <v>0</v>
      </c>
      <c r="AC950" s="13">
        <f>Z934+AE934+AI934+AL934</f>
        <v>13</v>
      </c>
      <c r="AD950" s="13"/>
      <c r="AE950" s="13"/>
      <c r="AF950" s="13"/>
      <c r="AG950" s="13"/>
      <c r="AH950" s="13"/>
      <c r="AI950" s="13">
        <f t="shared" si="25"/>
        <v>13</v>
      </c>
      <c r="AJ950" s="29">
        <f>SUM(AI949+AI950)</f>
        <v>151</v>
      </c>
    </row>
    <row r="951" spans="23:36" ht="15" thickBot="1" x14ac:dyDescent="0.35">
      <c r="W951" s="33"/>
      <c r="X951" s="13"/>
      <c r="Y951" s="13"/>
      <c r="Z951" s="13"/>
      <c r="AA951" s="13"/>
      <c r="AB951" s="13"/>
      <c r="AC951" s="13"/>
      <c r="AD951" s="13"/>
      <c r="AE951" s="13"/>
      <c r="AF951" s="13"/>
      <c r="AG951" s="13"/>
      <c r="AH951" s="13"/>
      <c r="AI951" s="13"/>
      <c r="AJ951" s="29"/>
    </row>
    <row r="952" spans="23:36" x14ac:dyDescent="0.3">
      <c r="W952" s="33" t="s">
        <v>80</v>
      </c>
      <c r="X952" s="26" t="s">
        <v>245</v>
      </c>
      <c r="Y952" s="13"/>
      <c r="Z952" s="13"/>
      <c r="AA952" s="13"/>
      <c r="AB952" s="13">
        <f>AQ934</f>
        <v>0</v>
      </c>
      <c r="AC952" s="13">
        <f>AV934+BA934+BE934+BH934+BJ934</f>
        <v>2</v>
      </c>
      <c r="AD952" s="13"/>
      <c r="AE952" s="13"/>
      <c r="AF952" s="13"/>
      <c r="AG952" s="13"/>
      <c r="AH952" s="13"/>
      <c r="AI952" s="13">
        <f t="shared" si="25"/>
        <v>2</v>
      </c>
      <c r="AJ952" s="29">
        <f>AI952/(AI952+AI953)</f>
        <v>1.0810810810810811E-2</v>
      </c>
    </row>
    <row r="953" spans="23:36" x14ac:dyDescent="0.3">
      <c r="W953" s="33" t="s">
        <v>80</v>
      </c>
      <c r="X953" s="13" t="s">
        <v>246</v>
      </c>
      <c r="Y953" s="13"/>
      <c r="Z953" s="13"/>
      <c r="AA953" s="13"/>
      <c r="AB953" s="13">
        <f>BL934</f>
        <v>1</v>
      </c>
      <c r="AC953" s="13">
        <f>AA934+AF934+AJ934+AM934+AO934</f>
        <v>182</v>
      </c>
      <c r="AD953" s="13"/>
      <c r="AE953" s="13"/>
      <c r="AF953" s="13"/>
      <c r="AG953" s="13"/>
      <c r="AH953" s="13"/>
      <c r="AI953" s="13">
        <f t="shared" si="25"/>
        <v>183</v>
      </c>
      <c r="AJ953" s="29">
        <f>SUM(AI952+AI953)</f>
        <v>185</v>
      </c>
    </row>
    <row r="954" spans="23:36" ht="15" thickBot="1" x14ac:dyDescent="0.35">
      <c r="W954" s="33"/>
      <c r="X954" s="13"/>
      <c r="Y954" s="13"/>
      <c r="Z954" s="13"/>
      <c r="AA954" s="13"/>
      <c r="AB954" s="13"/>
      <c r="AC954" s="13"/>
      <c r="AD954" s="13"/>
      <c r="AE954" s="13"/>
      <c r="AF954" s="13"/>
      <c r="AG954" s="13"/>
      <c r="AH954" s="13"/>
      <c r="AI954" s="13"/>
      <c r="AJ954" s="29"/>
    </row>
    <row r="955" spans="23:36" x14ac:dyDescent="0.3">
      <c r="W955" s="33" t="s">
        <v>250</v>
      </c>
      <c r="X955" s="26" t="s">
        <v>245</v>
      </c>
      <c r="Y955" s="13"/>
      <c r="Z955" s="13"/>
      <c r="AA955" s="13"/>
      <c r="AB955" s="13">
        <f>AW934+BB934+BF934+BI934+BK934+BL934</f>
        <v>8</v>
      </c>
      <c r="AC955" s="34"/>
      <c r="AD955" s="13"/>
      <c r="AE955" s="13"/>
      <c r="AF955" s="13"/>
      <c r="AG955" s="13"/>
      <c r="AH955" s="13"/>
      <c r="AI955" s="13">
        <f t="shared" si="25"/>
        <v>8</v>
      </c>
      <c r="AJ955" s="29">
        <f>AI955/(AI955+AI956)</f>
        <v>0.13559322033898305</v>
      </c>
    </row>
    <row r="956" spans="23:36" ht="15" thickBot="1" x14ac:dyDescent="0.35">
      <c r="W956" s="35" t="s">
        <v>250</v>
      </c>
      <c r="X956" s="13" t="s">
        <v>246</v>
      </c>
      <c r="Y956" s="31"/>
      <c r="Z956" s="31"/>
      <c r="AA956" s="31"/>
      <c r="AB956" s="31">
        <f>AB934+AG934+AK934+AN934+AP934+AQ934</f>
        <v>51</v>
      </c>
      <c r="AC956" s="31"/>
      <c r="AD956" s="31"/>
      <c r="AE956" s="31"/>
      <c r="AF956" s="31"/>
      <c r="AG956" s="31"/>
      <c r="AH956" s="31"/>
      <c r="AI956" s="31">
        <f t="shared" si="25"/>
        <v>51</v>
      </c>
      <c r="AJ956" s="32">
        <f>SUM(AI955+AI956)</f>
        <v>59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45"/>
  <sheetViews>
    <sheetView topLeftCell="A13" zoomScale="80" zoomScaleNormal="80" workbookViewId="0">
      <selection activeCell="C16" sqref="C16"/>
    </sheetView>
  </sheetViews>
  <sheetFormatPr defaultRowHeight="14.4" x14ac:dyDescent="0.3"/>
  <cols>
    <col min="1" max="1" width="8.88671875" style="75"/>
    <col min="2" max="2" width="8.88671875" customWidth="1"/>
    <col min="3" max="3" width="69.109375" customWidth="1"/>
    <col min="4" max="4" width="6.21875" customWidth="1"/>
    <col min="5" max="5" width="27.109375" customWidth="1"/>
    <col min="6" max="6" width="14.77734375" customWidth="1"/>
    <col min="7" max="7" width="118.33203125" customWidth="1"/>
    <col min="13" max="13" width="19" customWidth="1"/>
    <col min="14" max="14" width="64.5546875" customWidth="1"/>
  </cols>
  <sheetData>
    <row r="1" spans="1:15" x14ac:dyDescent="0.3">
      <c r="B1" s="21"/>
      <c r="C1" s="11"/>
      <c r="D1" s="11"/>
      <c r="E1" s="11"/>
      <c r="F1" s="21"/>
      <c r="G1" s="11"/>
      <c r="H1" s="21"/>
    </row>
    <row r="2" spans="1:15" s="42" customFormat="1" x14ac:dyDescent="0.3">
      <c r="A2" s="75"/>
      <c r="B2" s="21"/>
      <c r="C2" s="11"/>
      <c r="D2" s="11"/>
      <c r="E2" s="11"/>
      <c r="F2" s="21"/>
      <c r="G2" s="61"/>
      <c r="H2" s="21"/>
    </row>
    <row r="3" spans="1:15" x14ac:dyDescent="0.3">
      <c r="B3" s="21"/>
      <c r="C3" s="21"/>
      <c r="D3" s="21"/>
      <c r="E3" s="21"/>
      <c r="F3" s="21"/>
      <c r="G3" s="21"/>
      <c r="H3" s="21" t="s">
        <v>229</v>
      </c>
    </row>
    <row r="4" spans="1:15" ht="28.8" x14ac:dyDescent="0.3">
      <c r="A4" s="9" t="s">
        <v>504</v>
      </c>
      <c r="B4" s="62" t="s">
        <v>20</v>
      </c>
      <c r="C4" s="62" t="s">
        <v>79</v>
      </c>
      <c r="D4" s="62"/>
      <c r="E4" s="62" t="s">
        <v>79</v>
      </c>
      <c r="F4" s="63" t="s">
        <v>106</v>
      </c>
      <c r="G4" s="62" t="s">
        <v>105</v>
      </c>
      <c r="H4" s="64" t="s">
        <v>111</v>
      </c>
      <c r="N4" t="s">
        <v>104</v>
      </c>
    </row>
    <row r="5" spans="1:15" x14ac:dyDescent="0.3">
      <c r="A5" s="75">
        <v>1</v>
      </c>
      <c r="B5" s="21" t="s">
        <v>21</v>
      </c>
      <c r="C5" s="21" t="s">
        <v>259</v>
      </c>
      <c r="D5" s="21">
        <v>1</v>
      </c>
      <c r="E5" s="21" t="s">
        <v>270</v>
      </c>
      <c r="F5" s="21" t="s">
        <v>303</v>
      </c>
      <c r="G5" s="21" t="s">
        <v>307</v>
      </c>
      <c r="H5" s="21" t="s">
        <v>178</v>
      </c>
      <c r="N5" t="s">
        <v>179</v>
      </c>
    </row>
    <row r="6" spans="1:15" ht="15.6" x14ac:dyDescent="0.3">
      <c r="A6" s="75">
        <v>2</v>
      </c>
      <c r="B6" s="21"/>
      <c r="C6" s="65" t="s">
        <v>74</v>
      </c>
      <c r="D6" s="65">
        <v>2</v>
      </c>
      <c r="E6" s="65" t="s">
        <v>74</v>
      </c>
      <c r="F6" s="21" t="s">
        <v>103</v>
      </c>
      <c r="G6" s="65" t="s">
        <v>327</v>
      </c>
      <c r="H6" s="21" t="s">
        <v>166</v>
      </c>
      <c r="N6" s="24" t="s">
        <v>240</v>
      </c>
      <c r="O6" s="51" t="s">
        <v>304</v>
      </c>
    </row>
    <row r="7" spans="1:15" ht="15.6" x14ac:dyDescent="0.3">
      <c r="A7" s="75">
        <v>3</v>
      </c>
      <c r="B7" s="21"/>
      <c r="C7" s="21" t="s">
        <v>256</v>
      </c>
      <c r="D7" s="21">
        <v>3</v>
      </c>
      <c r="E7" s="21" t="s">
        <v>256</v>
      </c>
      <c r="F7" s="21" t="s">
        <v>103</v>
      </c>
      <c r="G7" s="66" t="s">
        <v>334</v>
      </c>
      <c r="H7" s="59" t="s">
        <v>164</v>
      </c>
      <c r="N7" s="24" t="s">
        <v>241</v>
      </c>
      <c r="O7" s="24" t="s">
        <v>156</v>
      </c>
    </row>
    <row r="8" spans="1:15" ht="15.6" x14ac:dyDescent="0.3">
      <c r="A8" s="75">
        <v>4</v>
      </c>
      <c r="B8" s="21"/>
      <c r="C8" s="23" t="s">
        <v>257</v>
      </c>
      <c r="D8" s="65">
        <v>4</v>
      </c>
      <c r="E8" s="23" t="s">
        <v>514</v>
      </c>
      <c r="F8" s="21" t="s">
        <v>102</v>
      </c>
      <c r="G8" s="21" t="s">
        <v>332</v>
      </c>
      <c r="H8" s="59" t="s">
        <v>162</v>
      </c>
      <c r="N8" s="24" t="s">
        <v>160</v>
      </c>
      <c r="O8" s="24" t="s">
        <v>161</v>
      </c>
    </row>
    <row r="9" spans="1:15" x14ac:dyDescent="0.3">
      <c r="A9" s="75">
        <v>5</v>
      </c>
      <c r="B9" s="21"/>
      <c r="C9" s="21" t="s">
        <v>258</v>
      </c>
      <c r="D9" s="21">
        <v>5</v>
      </c>
      <c r="E9" s="21" t="s">
        <v>273</v>
      </c>
      <c r="F9" s="21" t="s">
        <v>102</v>
      </c>
      <c r="G9" s="21" t="s">
        <v>308</v>
      </c>
      <c r="H9" s="59" t="s">
        <v>175</v>
      </c>
      <c r="N9" t="s">
        <v>176</v>
      </c>
      <c r="O9" t="s">
        <v>177</v>
      </c>
    </row>
    <row r="10" spans="1:15" x14ac:dyDescent="0.3">
      <c r="A10" s="75">
        <v>6</v>
      </c>
      <c r="B10" s="65"/>
      <c r="C10" s="65" t="s">
        <v>65</v>
      </c>
      <c r="D10" s="65">
        <v>6</v>
      </c>
      <c r="E10" s="65" t="s">
        <v>65</v>
      </c>
      <c r="F10" s="21" t="s">
        <v>102</v>
      </c>
      <c r="G10" s="21" t="s">
        <v>309</v>
      </c>
      <c r="H10" s="21" t="s">
        <v>180</v>
      </c>
      <c r="N10" t="s">
        <v>181</v>
      </c>
    </row>
    <row r="11" spans="1:15" x14ac:dyDescent="0.3">
      <c r="A11" s="75">
        <v>7</v>
      </c>
      <c r="B11" s="21"/>
      <c r="C11" s="21" t="s">
        <v>60</v>
      </c>
      <c r="D11" s="21">
        <v>7</v>
      </c>
      <c r="E11" s="21" t="s">
        <v>283</v>
      </c>
      <c r="F11" s="21" t="s">
        <v>102</v>
      </c>
      <c r="G11" s="61" t="s">
        <v>312</v>
      </c>
      <c r="H11" s="21" t="s">
        <v>170</v>
      </c>
      <c r="N11" s="12" t="s">
        <v>148</v>
      </c>
    </row>
    <row r="12" spans="1:15" ht="15.6" x14ac:dyDescent="0.3">
      <c r="A12" s="75">
        <v>8</v>
      </c>
      <c r="B12" s="21"/>
      <c r="C12" s="21" t="s">
        <v>62</v>
      </c>
      <c r="D12" s="65">
        <v>8</v>
      </c>
      <c r="E12" s="21" t="s">
        <v>62</v>
      </c>
      <c r="F12" s="21" t="s">
        <v>102</v>
      </c>
      <c r="G12" s="61" t="s">
        <v>313</v>
      </c>
      <c r="H12" s="21" t="s">
        <v>169</v>
      </c>
      <c r="N12" s="24" t="s">
        <v>150</v>
      </c>
      <c r="O12" s="24" t="s">
        <v>151</v>
      </c>
    </row>
    <row r="13" spans="1:15" x14ac:dyDescent="0.3">
      <c r="A13" s="75">
        <v>9</v>
      </c>
      <c r="B13" s="21"/>
      <c r="C13" s="21" t="s">
        <v>61</v>
      </c>
      <c r="D13" s="21">
        <v>9</v>
      </c>
      <c r="E13" s="21" t="s">
        <v>61</v>
      </c>
      <c r="F13" s="21" t="s">
        <v>102</v>
      </c>
      <c r="G13" s="21" t="s">
        <v>314</v>
      </c>
      <c r="H13" s="21" t="s">
        <v>168</v>
      </c>
      <c r="N13" s="12" t="s">
        <v>152</v>
      </c>
      <c r="O13" s="12" t="s">
        <v>149</v>
      </c>
    </row>
    <row r="14" spans="1:15" ht="15.6" x14ac:dyDescent="0.3">
      <c r="A14" s="75">
        <v>10</v>
      </c>
      <c r="B14" s="21"/>
      <c r="C14" s="21" t="s">
        <v>301</v>
      </c>
      <c r="D14" s="65">
        <v>10</v>
      </c>
      <c r="E14" s="21" t="s">
        <v>280</v>
      </c>
      <c r="F14" s="21" t="s">
        <v>102</v>
      </c>
      <c r="G14" s="21" t="s">
        <v>306</v>
      </c>
      <c r="H14" s="21" t="s">
        <v>172</v>
      </c>
      <c r="N14" s="24" t="s">
        <v>171</v>
      </c>
      <c r="O14" s="12"/>
    </row>
    <row r="15" spans="1:15" ht="15.6" x14ac:dyDescent="0.3">
      <c r="A15" s="75">
        <v>11</v>
      </c>
      <c r="B15" s="21"/>
      <c r="C15" s="65" t="s">
        <v>63</v>
      </c>
      <c r="D15" s="21">
        <v>11</v>
      </c>
      <c r="E15" s="65" t="s">
        <v>63</v>
      </c>
      <c r="F15" s="21" t="s">
        <v>103</v>
      </c>
      <c r="G15" s="65" t="s">
        <v>496</v>
      </c>
      <c r="H15" s="21" t="s">
        <v>165</v>
      </c>
      <c r="N15" s="24" t="s">
        <v>154</v>
      </c>
      <c r="O15" s="24" t="s">
        <v>155</v>
      </c>
    </row>
    <row r="16" spans="1:15" ht="15.6" x14ac:dyDescent="0.3">
      <c r="A16" s="75">
        <v>12</v>
      </c>
      <c r="B16" s="21"/>
      <c r="C16" s="65" t="s">
        <v>19</v>
      </c>
      <c r="D16" s="65">
        <v>12</v>
      </c>
      <c r="E16" s="65" t="s">
        <v>19</v>
      </c>
      <c r="F16" s="21" t="s">
        <v>103</v>
      </c>
      <c r="G16" s="21" t="s">
        <v>331</v>
      </c>
      <c r="H16" s="21" t="s">
        <v>167</v>
      </c>
      <c r="N16" s="24" t="s">
        <v>239</v>
      </c>
      <c r="O16" s="24" t="s">
        <v>153</v>
      </c>
    </row>
    <row r="17" spans="1:21" ht="15.6" x14ac:dyDescent="0.3">
      <c r="A17" s="75">
        <v>13</v>
      </c>
      <c r="B17" s="21"/>
      <c r="C17" s="21" t="s">
        <v>515</v>
      </c>
      <c r="D17" s="21">
        <v>13</v>
      </c>
      <c r="E17" s="21" t="s">
        <v>515</v>
      </c>
      <c r="F17" s="65" t="s">
        <v>319</v>
      </c>
      <c r="G17" s="66" t="s">
        <v>320</v>
      </c>
      <c r="H17" s="21" t="s">
        <v>163</v>
      </c>
      <c r="M17" t="s">
        <v>159</v>
      </c>
      <c r="N17" s="24" t="s">
        <v>157</v>
      </c>
      <c r="O17" s="24" t="s">
        <v>158</v>
      </c>
    </row>
    <row r="18" spans="1:21" x14ac:dyDescent="0.3">
      <c r="A18" s="75">
        <v>14</v>
      </c>
      <c r="B18" s="21"/>
      <c r="C18" s="21" t="s">
        <v>64</v>
      </c>
      <c r="D18" s="65">
        <v>14</v>
      </c>
      <c r="E18" s="21" t="s">
        <v>64</v>
      </c>
      <c r="F18" s="21" t="s">
        <v>305</v>
      </c>
      <c r="G18" s="21" t="s">
        <v>330</v>
      </c>
      <c r="H18" s="21" t="s">
        <v>183</v>
      </c>
      <c r="N18" t="s">
        <v>182</v>
      </c>
    </row>
    <row r="19" spans="1:21" ht="15.6" x14ac:dyDescent="0.3">
      <c r="A19" s="75">
        <v>15</v>
      </c>
      <c r="B19" s="21"/>
      <c r="C19" s="23" t="s">
        <v>260</v>
      </c>
      <c r="D19" s="21">
        <v>15</v>
      </c>
      <c r="E19" s="23" t="s">
        <v>274</v>
      </c>
      <c r="F19" s="21" t="s">
        <v>102</v>
      </c>
      <c r="G19" s="23" t="s">
        <v>260</v>
      </c>
      <c r="H19" s="21" t="s">
        <v>184</v>
      </c>
      <c r="N19" s="24" t="s">
        <v>185</v>
      </c>
    </row>
    <row r="20" spans="1:21" x14ac:dyDescent="0.3">
      <c r="A20" s="75">
        <v>16</v>
      </c>
      <c r="B20" s="21"/>
      <c r="C20" s="23" t="s">
        <v>299</v>
      </c>
      <c r="D20" s="65">
        <v>16</v>
      </c>
      <c r="E20" s="23" t="s">
        <v>281</v>
      </c>
      <c r="F20" s="21" t="s">
        <v>102</v>
      </c>
      <c r="G20" s="21" t="s">
        <v>321</v>
      </c>
      <c r="H20" s="59" t="s">
        <v>174</v>
      </c>
      <c r="N20" t="s">
        <v>173</v>
      </c>
    </row>
    <row r="21" spans="1:21" ht="15.6" x14ac:dyDescent="0.3">
      <c r="A21" s="75">
        <v>17</v>
      </c>
      <c r="B21" s="21" t="s">
        <v>22</v>
      </c>
      <c r="C21" s="65" t="s">
        <v>269</v>
      </c>
      <c r="D21" s="21">
        <v>17</v>
      </c>
      <c r="E21" s="65" t="s">
        <v>279</v>
      </c>
      <c r="F21" s="21" t="s">
        <v>103</v>
      </c>
      <c r="G21" s="65" t="s">
        <v>497</v>
      </c>
      <c r="H21" s="59" t="s">
        <v>231</v>
      </c>
      <c r="N21" s="24" t="s">
        <v>230</v>
      </c>
    </row>
    <row r="22" spans="1:21" ht="15.6" x14ac:dyDescent="0.3">
      <c r="A22" s="75">
        <v>18</v>
      </c>
      <c r="B22" s="21"/>
      <c r="C22" s="21" t="s">
        <v>266</v>
      </c>
      <c r="D22" s="65">
        <v>18</v>
      </c>
      <c r="E22" s="21" t="s">
        <v>266</v>
      </c>
      <c r="F22" s="21" t="s">
        <v>103</v>
      </c>
      <c r="G22" s="21" t="s">
        <v>311</v>
      </c>
      <c r="H22" s="21" t="s">
        <v>235</v>
      </c>
      <c r="I22" s="42"/>
      <c r="J22" s="42"/>
      <c r="K22" s="42"/>
      <c r="L22" s="42"/>
      <c r="M22" s="42"/>
      <c r="N22" s="24" t="s">
        <v>234</v>
      </c>
      <c r="O22" s="42"/>
      <c r="P22" s="42"/>
      <c r="Q22" s="42"/>
      <c r="R22" s="42"/>
      <c r="S22" s="42"/>
      <c r="T22" s="42"/>
      <c r="U22" s="42"/>
    </row>
    <row r="23" spans="1:21" x14ac:dyDescent="0.3">
      <c r="A23" s="75">
        <v>19</v>
      </c>
      <c r="B23" s="21"/>
      <c r="C23" s="23" t="s">
        <v>257</v>
      </c>
      <c r="D23" s="21">
        <v>19</v>
      </c>
      <c r="E23" s="23" t="s">
        <v>514</v>
      </c>
      <c r="F23" s="21" t="s">
        <v>102</v>
      </c>
      <c r="G23" s="21" t="s">
        <v>333</v>
      </c>
      <c r="H23" s="21" t="s">
        <v>220</v>
      </c>
      <c r="I23" s="42"/>
      <c r="J23" s="42"/>
      <c r="K23" s="42"/>
      <c r="L23" s="42"/>
      <c r="M23" s="42"/>
      <c r="N23" s="42" t="s">
        <v>214</v>
      </c>
      <c r="O23" s="42" t="s">
        <v>215</v>
      </c>
      <c r="P23" s="42" t="s">
        <v>216</v>
      </c>
      <c r="Q23" s="42" t="s">
        <v>217</v>
      </c>
      <c r="R23" s="42" t="s">
        <v>218</v>
      </c>
      <c r="S23" s="42" t="s">
        <v>219</v>
      </c>
      <c r="T23" s="42"/>
      <c r="U23" s="42"/>
    </row>
    <row r="24" spans="1:21" ht="15.6" x14ac:dyDescent="0.3">
      <c r="A24" s="75">
        <v>20</v>
      </c>
      <c r="B24" s="21"/>
      <c r="C24" s="21" t="s">
        <v>258</v>
      </c>
      <c r="D24" s="65">
        <v>20</v>
      </c>
      <c r="E24" s="21" t="s">
        <v>273</v>
      </c>
      <c r="F24" s="21" t="s">
        <v>102</v>
      </c>
      <c r="G24" s="21" t="s">
        <v>308</v>
      </c>
      <c r="H24" s="21" t="s">
        <v>207</v>
      </c>
      <c r="I24" s="42"/>
      <c r="J24" s="42"/>
      <c r="K24" s="42"/>
      <c r="L24" s="42"/>
      <c r="M24" s="42"/>
      <c r="N24" s="24" t="s">
        <v>206</v>
      </c>
      <c r="O24" s="42"/>
      <c r="P24" s="42"/>
      <c r="Q24" s="42"/>
      <c r="R24" s="42"/>
      <c r="S24" s="42"/>
      <c r="T24" s="42"/>
      <c r="U24" s="42"/>
    </row>
    <row r="25" spans="1:21" x14ac:dyDescent="0.3">
      <c r="A25" s="75">
        <v>21</v>
      </c>
      <c r="B25" s="21"/>
      <c r="C25" s="21" t="s">
        <v>66</v>
      </c>
      <c r="D25" s="21">
        <v>21</v>
      </c>
      <c r="E25" s="21" t="s">
        <v>283</v>
      </c>
      <c r="F25" s="21" t="s">
        <v>102</v>
      </c>
      <c r="G25" s="21" t="s">
        <v>310</v>
      </c>
      <c r="H25" s="21" t="s">
        <v>228</v>
      </c>
      <c r="I25" s="42"/>
      <c r="J25" s="42"/>
      <c r="K25" s="42"/>
      <c r="L25" s="42"/>
      <c r="M25" s="42"/>
      <c r="N25" s="12" t="s">
        <v>227</v>
      </c>
      <c r="O25" s="42"/>
      <c r="P25" s="42"/>
      <c r="Q25" s="42"/>
      <c r="R25" s="42"/>
      <c r="S25" s="42"/>
      <c r="T25" s="42"/>
      <c r="U25" s="42"/>
    </row>
    <row r="26" spans="1:21" ht="15.6" x14ac:dyDescent="0.3">
      <c r="A26" s="75">
        <v>22</v>
      </c>
      <c r="B26" s="21"/>
      <c r="C26" s="21" t="s">
        <v>67</v>
      </c>
      <c r="D26" s="65">
        <v>22</v>
      </c>
      <c r="E26" s="21" t="s">
        <v>284</v>
      </c>
      <c r="F26" s="21" t="s">
        <v>102</v>
      </c>
      <c r="G26" s="21" t="s">
        <v>238</v>
      </c>
      <c r="H26" s="21" t="s">
        <v>211</v>
      </c>
      <c r="I26" s="42"/>
      <c r="J26" s="42"/>
      <c r="K26" s="42"/>
      <c r="L26" s="42"/>
      <c r="M26" s="42"/>
      <c r="N26" s="24" t="s">
        <v>210</v>
      </c>
      <c r="O26" s="42"/>
      <c r="P26" s="42"/>
      <c r="Q26" s="42"/>
      <c r="R26" s="42"/>
      <c r="S26" s="42"/>
      <c r="T26" s="42"/>
      <c r="U26" s="42"/>
    </row>
    <row r="27" spans="1:21" ht="15.6" x14ac:dyDescent="0.3">
      <c r="A27" s="75">
        <v>23</v>
      </c>
      <c r="B27" s="21"/>
      <c r="C27" s="21" t="s">
        <v>68</v>
      </c>
      <c r="D27" s="21">
        <v>23</v>
      </c>
      <c r="E27" s="21" t="s">
        <v>285</v>
      </c>
      <c r="F27" s="21" t="s">
        <v>102</v>
      </c>
      <c r="G27" s="21" t="s">
        <v>236</v>
      </c>
      <c r="H27" s="21" t="s">
        <v>213</v>
      </c>
      <c r="I27" s="42"/>
      <c r="J27" s="42"/>
      <c r="K27" s="42"/>
      <c r="L27" s="42"/>
      <c r="M27" s="42"/>
      <c r="N27" s="24" t="s">
        <v>212</v>
      </c>
      <c r="O27" s="42"/>
      <c r="P27" s="42"/>
      <c r="Q27" s="42"/>
      <c r="R27" s="42"/>
      <c r="S27" s="42"/>
      <c r="T27" s="42"/>
      <c r="U27" s="42"/>
    </row>
    <row r="28" spans="1:21" ht="15.6" x14ac:dyDescent="0.3">
      <c r="A28" s="75">
        <v>24</v>
      </c>
      <c r="B28" s="21"/>
      <c r="C28" s="23" t="s">
        <v>300</v>
      </c>
      <c r="D28" s="65">
        <v>24</v>
      </c>
      <c r="E28" s="23" t="s">
        <v>272</v>
      </c>
      <c r="F28" s="65" t="s">
        <v>319</v>
      </c>
      <c r="G28" s="21" t="s">
        <v>316</v>
      </c>
      <c r="H28" s="21" t="s">
        <v>209</v>
      </c>
      <c r="I28" s="42"/>
      <c r="J28" s="42"/>
      <c r="K28" s="42"/>
      <c r="L28" s="42"/>
      <c r="M28" s="42"/>
      <c r="N28" s="24" t="s">
        <v>208</v>
      </c>
      <c r="O28" s="42"/>
      <c r="P28" s="42"/>
      <c r="Q28" s="42"/>
      <c r="R28" s="42"/>
      <c r="S28" s="42"/>
      <c r="T28" s="42"/>
      <c r="U28" s="42"/>
    </row>
    <row r="29" spans="1:21" ht="15.6" x14ac:dyDescent="0.3">
      <c r="A29" s="75">
        <v>25</v>
      </c>
      <c r="B29" s="21"/>
      <c r="C29" s="21" t="s">
        <v>268</v>
      </c>
      <c r="D29" s="21">
        <v>25</v>
      </c>
      <c r="E29" s="21" t="s">
        <v>268</v>
      </c>
      <c r="F29" s="65" t="s">
        <v>102</v>
      </c>
      <c r="G29" s="21" t="s">
        <v>315</v>
      </c>
      <c r="H29" s="21" t="s">
        <v>226</v>
      </c>
      <c r="I29" s="42"/>
      <c r="J29" s="42"/>
      <c r="K29" s="42"/>
      <c r="L29" s="42"/>
      <c r="M29" s="42"/>
      <c r="N29" s="24" t="s">
        <v>225</v>
      </c>
      <c r="O29" s="42"/>
      <c r="P29" s="42"/>
      <c r="Q29" s="42"/>
      <c r="R29" s="42"/>
      <c r="S29" s="42"/>
      <c r="T29" s="42"/>
      <c r="U29" s="42"/>
    </row>
    <row r="30" spans="1:21" x14ac:dyDescent="0.3">
      <c r="A30" s="75">
        <v>26</v>
      </c>
      <c r="B30" s="21"/>
      <c r="C30" s="21" t="s">
        <v>515</v>
      </c>
      <c r="D30" s="65">
        <v>26</v>
      </c>
      <c r="E30" s="21" t="s">
        <v>515</v>
      </c>
      <c r="F30" s="65" t="s">
        <v>319</v>
      </c>
      <c r="G30" s="66" t="s">
        <v>320</v>
      </c>
      <c r="H30" s="21" t="s">
        <v>224</v>
      </c>
      <c r="I30" s="42"/>
      <c r="J30" s="42"/>
      <c r="K30" s="42"/>
      <c r="L30" s="42"/>
      <c r="M30" s="42"/>
      <c r="N30" s="42" t="s">
        <v>221</v>
      </c>
      <c r="O30" s="42" t="s">
        <v>222</v>
      </c>
      <c r="P30" s="42" t="s">
        <v>218</v>
      </c>
      <c r="Q30" s="42" t="s">
        <v>223</v>
      </c>
      <c r="R30" s="42"/>
      <c r="S30" s="42"/>
      <c r="T30" s="42"/>
      <c r="U30" s="42"/>
    </row>
    <row r="31" spans="1:21" ht="15.6" x14ac:dyDescent="0.3">
      <c r="A31" s="75">
        <v>27</v>
      </c>
      <c r="B31" s="21"/>
      <c r="C31" s="21" t="s">
        <v>267</v>
      </c>
      <c r="D31" s="21">
        <v>27</v>
      </c>
      <c r="E31" s="21" t="s">
        <v>277</v>
      </c>
      <c r="F31" s="65" t="s">
        <v>102</v>
      </c>
      <c r="G31" s="21" t="s">
        <v>267</v>
      </c>
      <c r="H31" s="21" t="s">
        <v>233</v>
      </c>
      <c r="I31" s="42"/>
      <c r="J31" s="42"/>
      <c r="K31" s="42"/>
      <c r="L31" s="42"/>
      <c r="M31" s="42"/>
      <c r="N31" s="24" t="s">
        <v>232</v>
      </c>
      <c r="O31" s="42"/>
      <c r="P31" s="42"/>
      <c r="Q31" s="42"/>
      <c r="R31" s="42"/>
      <c r="S31" s="42"/>
      <c r="T31" s="42"/>
      <c r="U31" s="42"/>
    </row>
    <row r="32" spans="1:21" ht="15.6" x14ac:dyDescent="0.3">
      <c r="A32" s="75">
        <v>28</v>
      </c>
      <c r="B32" s="21" t="s">
        <v>23</v>
      </c>
      <c r="C32" s="67" t="s">
        <v>73</v>
      </c>
      <c r="D32" s="65">
        <v>28</v>
      </c>
      <c r="E32" s="67" t="s">
        <v>283</v>
      </c>
      <c r="F32" s="68" t="s">
        <v>102</v>
      </c>
      <c r="G32" s="21" t="s">
        <v>318</v>
      </c>
      <c r="H32" s="21" t="s">
        <v>200</v>
      </c>
      <c r="I32" s="42"/>
      <c r="J32" s="42"/>
      <c r="K32" s="42"/>
      <c r="L32" s="42"/>
      <c r="M32" s="42"/>
      <c r="N32" s="24" t="s">
        <v>237</v>
      </c>
      <c r="O32" s="42"/>
      <c r="P32" s="42"/>
      <c r="Q32" s="42"/>
      <c r="R32" s="42"/>
      <c r="S32" s="42"/>
      <c r="T32" s="42"/>
      <c r="U32" s="42"/>
    </row>
    <row r="33" spans="1:66" ht="15.6" x14ac:dyDescent="0.3">
      <c r="A33" s="75">
        <v>29</v>
      </c>
      <c r="B33" s="21"/>
      <c r="C33" s="21" t="s">
        <v>265</v>
      </c>
      <c r="D33" s="21">
        <v>29</v>
      </c>
      <c r="E33" s="21" t="s">
        <v>265</v>
      </c>
      <c r="F33" s="65" t="s">
        <v>102</v>
      </c>
      <c r="G33" s="65" t="s">
        <v>326</v>
      </c>
      <c r="H33" s="59" t="s">
        <v>189</v>
      </c>
      <c r="I33" s="42"/>
      <c r="J33" s="42"/>
      <c r="K33" s="42"/>
      <c r="L33" s="42"/>
      <c r="M33" s="42"/>
      <c r="N33" s="24" t="s">
        <v>188</v>
      </c>
      <c r="O33" s="42"/>
      <c r="P33" s="42"/>
      <c r="Q33" s="42"/>
      <c r="R33" s="42"/>
      <c r="S33" s="42"/>
      <c r="T33" s="42"/>
      <c r="U33" s="42"/>
    </row>
    <row r="34" spans="1:66" x14ac:dyDescent="0.3">
      <c r="A34" s="75">
        <v>30</v>
      </c>
      <c r="B34" s="21"/>
      <c r="C34" s="21" t="s">
        <v>69</v>
      </c>
      <c r="D34" s="65">
        <v>30</v>
      </c>
      <c r="E34" s="21" t="s">
        <v>278</v>
      </c>
      <c r="F34" s="65" t="s">
        <v>102</v>
      </c>
      <c r="G34" s="21" t="s">
        <v>325</v>
      </c>
      <c r="H34" s="59" t="s">
        <v>203</v>
      </c>
      <c r="I34" s="42"/>
      <c r="J34" s="42"/>
      <c r="K34" s="42"/>
      <c r="L34" s="42"/>
      <c r="M34" s="42"/>
      <c r="N34" s="42" t="s">
        <v>201</v>
      </c>
      <c r="O34" s="42" t="s">
        <v>202</v>
      </c>
      <c r="P34" s="42"/>
      <c r="Q34" s="42"/>
      <c r="R34" s="42"/>
      <c r="S34" s="42"/>
      <c r="T34" s="42"/>
      <c r="U34" s="42"/>
    </row>
    <row r="35" spans="1:66" ht="15.6" x14ac:dyDescent="0.3">
      <c r="A35" s="75">
        <v>31</v>
      </c>
      <c r="B35" s="21"/>
      <c r="C35" s="21" t="s">
        <v>70</v>
      </c>
      <c r="D35" s="21">
        <v>31</v>
      </c>
      <c r="E35" s="21" t="s">
        <v>271</v>
      </c>
      <c r="F35" s="65" t="s">
        <v>102</v>
      </c>
      <c r="G35" s="66" t="s">
        <v>329</v>
      </c>
      <c r="H35" s="59" t="s">
        <v>205</v>
      </c>
      <c r="I35" s="42"/>
      <c r="J35" s="42"/>
      <c r="K35" s="42"/>
      <c r="L35" s="42"/>
      <c r="M35" s="42"/>
      <c r="N35" s="24" t="s">
        <v>204</v>
      </c>
      <c r="O35" s="42"/>
      <c r="P35" s="42"/>
      <c r="Q35" s="42"/>
      <c r="R35" s="42"/>
      <c r="S35" s="42"/>
      <c r="T35" s="42"/>
      <c r="U35" s="42"/>
    </row>
    <row r="36" spans="1:66" ht="15.6" x14ac:dyDescent="0.3">
      <c r="A36" s="75">
        <v>32</v>
      </c>
      <c r="B36" s="21"/>
      <c r="C36" s="21" t="s">
        <v>71</v>
      </c>
      <c r="D36" s="65">
        <v>32</v>
      </c>
      <c r="E36" s="21" t="s">
        <v>282</v>
      </c>
      <c r="F36" s="65" t="s">
        <v>303</v>
      </c>
      <c r="G36" s="23" t="s">
        <v>328</v>
      </c>
      <c r="H36" s="59" t="s">
        <v>187</v>
      </c>
      <c r="I36" s="42"/>
      <c r="J36" s="42"/>
      <c r="K36" s="42"/>
      <c r="L36" s="42"/>
      <c r="M36" s="42"/>
      <c r="N36" s="24" t="s">
        <v>186</v>
      </c>
      <c r="O36" s="42"/>
      <c r="P36" s="42"/>
      <c r="Q36" s="42"/>
      <c r="R36" s="42"/>
      <c r="S36" s="42"/>
      <c r="T36" s="42"/>
      <c r="U36" s="42"/>
    </row>
    <row r="37" spans="1:66" ht="15.6" x14ac:dyDescent="0.3">
      <c r="A37" s="75">
        <v>33</v>
      </c>
      <c r="B37" s="21"/>
      <c r="C37" s="21" t="s">
        <v>517</v>
      </c>
      <c r="D37" s="21">
        <v>33</v>
      </c>
      <c r="E37" s="21" t="s">
        <v>516</v>
      </c>
      <c r="F37" s="65" t="s">
        <v>102</v>
      </c>
      <c r="G37" s="66" t="s">
        <v>322</v>
      </c>
      <c r="H37" s="59" t="s">
        <v>193</v>
      </c>
      <c r="I37" s="42"/>
      <c r="J37" s="42"/>
      <c r="K37" s="42"/>
      <c r="L37" s="42"/>
      <c r="M37" s="42"/>
      <c r="N37" s="24" t="s">
        <v>192</v>
      </c>
      <c r="O37" s="42"/>
      <c r="P37" s="42"/>
      <c r="Q37" s="42"/>
      <c r="R37" s="42"/>
      <c r="S37" s="42"/>
      <c r="T37" s="42"/>
      <c r="U37" s="42"/>
    </row>
    <row r="38" spans="1:66" x14ac:dyDescent="0.3">
      <c r="A38" s="75">
        <v>34</v>
      </c>
      <c r="B38" s="67"/>
      <c r="C38" s="67" t="s">
        <v>72</v>
      </c>
      <c r="D38" s="65">
        <v>34</v>
      </c>
      <c r="E38" s="67" t="s">
        <v>72</v>
      </c>
      <c r="F38" s="65" t="s">
        <v>319</v>
      </c>
      <c r="G38" s="65" t="s">
        <v>324</v>
      </c>
      <c r="H38" s="59" t="s">
        <v>199</v>
      </c>
      <c r="I38" s="42"/>
      <c r="J38" s="42"/>
      <c r="K38" s="42"/>
      <c r="L38" s="42"/>
      <c r="M38" s="42"/>
      <c r="N38" s="42" t="s">
        <v>198</v>
      </c>
      <c r="O38" s="42"/>
      <c r="P38" s="42"/>
      <c r="Q38" s="42"/>
      <c r="R38" s="42"/>
      <c r="S38" s="42"/>
      <c r="T38" s="42"/>
      <c r="U38" s="42"/>
    </row>
    <row r="39" spans="1:66" ht="15.6" x14ac:dyDescent="0.3">
      <c r="A39" s="75">
        <v>35</v>
      </c>
      <c r="B39" s="21"/>
      <c r="C39" s="21" t="s">
        <v>263</v>
      </c>
      <c r="D39" s="21">
        <v>35</v>
      </c>
      <c r="E39" s="21" t="s">
        <v>275</v>
      </c>
      <c r="F39" s="21" t="s">
        <v>102</v>
      </c>
      <c r="G39" s="23" t="s">
        <v>263</v>
      </c>
      <c r="H39" s="59" t="s">
        <v>197</v>
      </c>
      <c r="I39" s="42"/>
      <c r="J39" s="42"/>
      <c r="K39" s="42"/>
      <c r="L39" s="42"/>
      <c r="M39" s="42"/>
      <c r="N39" s="24" t="s">
        <v>196</v>
      </c>
      <c r="O39" s="42"/>
      <c r="P39" s="42"/>
      <c r="Q39" s="42"/>
      <c r="R39" s="42"/>
      <c r="S39" s="42"/>
      <c r="T39" s="42"/>
      <c r="U39" s="42"/>
    </row>
    <row r="40" spans="1:66" ht="15.6" x14ac:dyDescent="0.3">
      <c r="A40" s="75">
        <v>36</v>
      </c>
      <c r="B40" s="21"/>
      <c r="C40" s="21" t="s">
        <v>264</v>
      </c>
      <c r="D40" s="65">
        <v>36</v>
      </c>
      <c r="E40" s="21" t="s">
        <v>276</v>
      </c>
      <c r="F40" s="21" t="s">
        <v>102</v>
      </c>
      <c r="G40" s="23" t="s">
        <v>264</v>
      </c>
      <c r="H40" s="59" t="s">
        <v>195</v>
      </c>
      <c r="I40" s="42"/>
      <c r="J40" s="42"/>
      <c r="K40" s="42"/>
      <c r="L40" s="42"/>
      <c r="M40" s="42"/>
      <c r="N40" s="24" t="s">
        <v>194</v>
      </c>
      <c r="O40" s="42"/>
      <c r="P40" s="42"/>
      <c r="Q40" s="42"/>
      <c r="R40" s="42"/>
      <c r="S40" s="42"/>
      <c r="T40" s="42"/>
      <c r="U40" s="42"/>
    </row>
    <row r="41" spans="1:66" ht="15.6" x14ac:dyDescent="0.3">
      <c r="A41" s="2">
        <v>37</v>
      </c>
      <c r="B41" s="69"/>
      <c r="C41" s="69" t="s">
        <v>302</v>
      </c>
      <c r="D41" s="69">
        <v>37</v>
      </c>
      <c r="E41" s="69" t="s">
        <v>286</v>
      </c>
      <c r="F41" s="69" t="s">
        <v>303</v>
      </c>
      <c r="G41" s="69" t="s">
        <v>323</v>
      </c>
      <c r="H41" s="60" t="s">
        <v>190</v>
      </c>
      <c r="I41" s="2"/>
      <c r="J41" s="2"/>
      <c r="K41" s="2"/>
      <c r="L41" s="2"/>
      <c r="M41" s="2"/>
      <c r="N41" s="52" t="s">
        <v>191</v>
      </c>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row>
    <row r="42" spans="1:66" x14ac:dyDescent="0.3">
      <c r="B42" s="21" t="s">
        <v>107</v>
      </c>
      <c r="C42" s="21"/>
      <c r="D42" s="65"/>
      <c r="E42" s="21"/>
      <c r="F42" s="21"/>
      <c r="G42" s="21"/>
      <c r="H42" s="21"/>
    </row>
    <row r="43" spans="1:66" x14ac:dyDescent="0.3">
      <c r="B43" s="21" t="s">
        <v>108</v>
      </c>
      <c r="C43" s="68" t="s">
        <v>110</v>
      </c>
      <c r="D43" s="68"/>
      <c r="E43" s="68"/>
      <c r="F43" s="21"/>
      <c r="G43" s="21"/>
      <c r="H43" s="21"/>
    </row>
    <row r="44" spans="1:66" x14ac:dyDescent="0.3">
      <c r="B44" s="21" t="s">
        <v>64</v>
      </c>
      <c r="C44" s="21" t="s">
        <v>113</v>
      </c>
      <c r="D44" s="21"/>
      <c r="E44" s="21"/>
      <c r="F44" s="21"/>
      <c r="G44" s="21"/>
      <c r="H44" s="21"/>
    </row>
    <row r="45" spans="1:66" x14ac:dyDescent="0.3">
      <c r="B45" s="21" t="s">
        <v>109</v>
      </c>
      <c r="C45" s="21" t="s">
        <v>317</v>
      </c>
      <c r="D45" s="21"/>
      <c r="E45" s="21"/>
      <c r="F45" s="21"/>
      <c r="G45" s="21"/>
      <c r="H45" s="21"/>
    </row>
  </sheetData>
  <sortState ref="B31:T40">
    <sortCondition ref="C31:C40"/>
  </sortState>
  <hyperlinks>
    <hyperlink ref="H7" r:id="rId1"/>
    <hyperlink ref="H8" r:id="rId2"/>
    <hyperlink ref="H9" r:id="rId3"/>
    <hyperlink ref="H21" r:id="rId4"/>
    <hyperlink ref="H20" r:id="rId5"/>
    <hyperlink ref="H36" r:id="rId6"/>
    <hyperlink ref="H37" r:id="rId7"/>
    <hyperlink ref="H38" r:id="rId8"/>
    <hyperlink ref="H39" r:id="rId9"/>
    <hyperlink ref="H40" r:id="rId10"/>
    <hyperlink ref="H41" r:id="rId11"/>
    <hyperlink ref="H34" r:id="rId12"/>
    <hyperlink ref="H35" r:id="rId13"/>
    <hyperlink ref="H33" r:id="rId14"/>
  </hyperlinks>
  <pageMargins left="0.7" right="0.7" top="0.75" bottom="0.75" header="0.3" footer="0.3"/>
  <pageSetup paperSize="9" orientation="portrait" horizontalDpi="1200" verticalDpi="1200" r:id="rId15"/>
  <drawing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1"/>
  <sheetViews>
    <sheetView topLeftCell="A3" zoomScale="70" zoomScaleNormal="70" workbookViewId="0">
      <selection activeCell="G24" sqref="G24"/>
    </sheetView>
  </sheetViews>
  <sheetFormatPr defaultRowHeight="13.95" customHeight="1" x14ac:dyDescent="0.3"/>
  <cols>
    <col min="1" max="1" width="40" style="75" customWidth="1"/>
    <col min="2" max="2" width="8.109375" hidden="1" customWidth="1"/>
    <col min="4" max="4" width="20.6640625" customWidth="1"/>
    <col min="5" max="6" width="4.44140625" customWidth="1"/>
    <col min="7" max="7" width="7.77734375" customWidth="1"/>
    <col min="8" max="8" width="5.88671875" customWidth="1"/>
    <col min="9" max="29" width="4.44140625" customWidth="1"/>
    <col min="30" max="30" width="5.44140625" customWidth="1"/>
    <col min="31" max="38" width="4.44140625" customWidth="1"/>
    <col min="39" max="39" width="7" customWidth="1"/>
    <col min="40" max="40" width="5.44140625" customWidth="1"/>
    <col min="41" max="43" width="4.44140625" customWidth="1"/>
    <col min="44" max="44" width="5.33203125" customWidth="1"/>
    <col min="45" max="45" width="12.44140625" customWidth="1"/>
  </cols>
  <sheetData>
    <row r="1" spans="2:47" ht="13.95" customHeight="1" x14ac:dyDescent="0.3">
      <c r="C1" s="5"/>
      <c r="D1" s="5" t="s">
        <v>29</v>
      </c>
      <c r="E1" s="5" t="s">
        <v>0</v>
      </c>
      <c r="F1" s="7"/>
      <c r="G1" s="5"/>
      <c r="H1" s="7"/>
      <c r="I1" s="5" t="s">
        <v>30</v>
      </c>
      <c r="J1" s="7"/>
      <c r="K1" s="5"/>
      <c r="L1" s="7"/>
      <c r="M1" s="5"/>
      <c r="N1" s="7"/>
      <c r="O1" s="5"/>
      <c r="P1" s="7"/>
      <c r="Q1" s="5" t="s">
        <v>1</v>
      </c>
      <c r="R1" s="7"/>
      <c r="S1" s="5"/>
      <c r="T1" s="7"/>
      <c r="U1" s="5"/>
      <c r="V1" s="7"/>
      <c r="W1" s="5"/>
      <c r="X1" s="7"/>
      <c r="Y1" s="5"/>
      <c r="Z1" s="7"/>
      <c r="AA1" s="5" t="s">
        <v>2</v>
      </c>
      <c r="AB1" s="7"/>
      <c r="AC1" s="5"/>
      <c r="AD1" s="7"/>
      <c r="AE1" s="5" t="s">
        <v>31</v>
      </c>
      <c r="AF1" s="7"/>
      <c r="AG1" s="5"/>
      <c r="AH1" s="7"/>
      <c r="AI1" s="5"/>
      <c r="AJ1" s="7"/>
      <c r="AK1" s="5"/>
      <c r="AL1" s="7"/>
      <c r="AM1" s="5"/>
      <c r="AN1" s="7"/>
      <c r="AO1" s="5"/>
      <c r="AP1" s="7"/>
      <c r="AQ1" s="5"/>
      <c r="AR1" s="3"/>
      <c r="AS1" s="3" t="s">
        <v>24</v>
      </c>
      <c r="AU1" t="s">
        <v>498</v>
      </c>
    </row>
    <row r="2" spans="2:47" ht="13.95" customHeight="1" x14ac:dyDescent="0.3">
      <c r="C2" s="6" t="s">
        <v>20</v>
      </c>
      <c r="D2" s="6"/>
      <c r="E2" s="6" t="s">
        <v>10</v>
      </c>
      <c r="F2" s="8"/>
      <c r="G2" s="6" t="s">
        <v>11</v>
      </c>
      <c r="H2" s="8"/>
      <c r="I2" s="6" t="s">
        <v>32</v>
      </c>
      <c r="J2" s="8"/>
      <c r="K2" s="6" t="s">
        <v>57</v>
      </c>
      <c r="L2" s="8"/>
      <c r="M2" s="6" t="s">
        <v>58</v>
      </c>
      <c r="N2" s="8"/>
      <c r="O2" s="6" t="s">
        <v>59</v>
      </c>
      <c r="P2" s="8"/>
      <c r="Q2" s="6" t="s">
        <v>12</v>
      </c>
      <c r="R2" s="8"/>
      <c r="S2" s="6" t="s">
        <v>13</v>
      </c>
      <c r="T2" s="8"/>
      <c r="U2" s="6" t="s">
        <v>14</v>
      </c>
      <c r="V2" s="8"/>
      <c r="W2" s="6" t="s">
        <v>15</v>
      </c>
      <c r="X2" s="8"/>
      <c r="Y2" s="6" t="s">
        <v>16</v>
      </c>
      <c r="Z2" s="8"/>
      <c r="AA2" s="6" t="s">
        <v>17</v>
      </c>
      <c r="AB2" s="8"/>
      <c r="AC2" s="6" t="s">
        <v>80</v>
      </c>
      <c r="AD2" s="8"/>
      <c r="AE2" s="6" t="s">
        <v>3</v>
      </c>
      <c r="AF2" s="8"/>
      <c r="AG2" s="6" t="s">
        <v>4</v>
      </c>
      <c r="AH2" s="8"/>
      <c r="AI2" s="6" t="s">
        <v>5</v>
      </c>
      <c r="AJ2" s="8"/>
      <c r="AK2" s="6" t="s">
        <v>6</v>
      </c>
      <c r="AL2" s="8"/>
      <c r="AM2" s="6" t="s">
        <v>7</v>
      </c>
      <c r="AN2" s="8"/>
      <c r="AO2" s="6" t="s">
        <v>8</v>
      </c>
      <c r="AP2" s="8"/>
      <c r="AQ2" s="6" t="s">
        <v>9</v>
      </c>
      <c r="AR2" s="2"/>
      <c r="AS2" s="2" t="s">
        <v>18</v>
      </c>
    </row>
    <row r="3" spans="2:47" ht="13.95" customHeight="1" x14ac:dyDescent="0.3">
      <c r="B3">
        <v>1</v>
      </c>
      <c r="C3" s="45" t="s">
        <v>21</v>
      </c>
      <c r="D3" s="45" t="s">
        <v>270</v>
      </c>
      <c r="E3" s="15">
        <v>15</v>
      </c>
      <c r="F3" s="16">
        <v>16</v>
      </c>
      <c r="G3" s="15">
        <v>77</v>
      </c>
      <c r="H3" s="16">
        <v>84</v>
      </c>
      <c r="I3" s="15">
        <v>7</v>
      </c>
      <c r="J3" s="16">
        <v>8</v>
      </c>
      <c r="K3" s="15">
        <v>61</v>
      </c>
      <c r="L3" s="16">
        <v>66</v>
      </c>
      <c r="M3" s="15">
        <v>19</v>
      </c>
      <c r="N3" s="16">
        <v>21</v>
      </c>
      <c r="O3" s="15">
        <v>5</v>
      </c>
      <c r="P3" s="16">
        <v>5</v>
      </c>
      <c r="Q3" s="15">
        <v>5</v>
      </c>
      <c r="R3" s="16">
        <v>5</v>
      </c>
      <c r="S3" s="15">
        <v>7</v>
      </c>
      <c r="T3" s="16">
        <v>8</v>
      </c>
      <c r="U3" s="15">
        <v>5</v>
      </c>
      <c r="V3" s="16">
        <v>5</v>
      </c>
      <c r="W3" s="15">
        <v>53</v>
      </c>
      <c r="X3" s="16">
        <v>58</v>
      </c>
      <c r="Y3" s="15">
        <v>22</v>
      </c>
      <c r="Z3" s="16">
        <v>24</v>
      </c>
      <c r="AA3" s="15">
        <v>11</v>
      </c>
      <c r="AB3" s="16">
        <v>12</v>
      </c>
      <c r="AC3" s="15">
        <v>81</v>
      </c>
      <c r="AD3" s="16">
        <v>88</v>
      </c>
      <c r="AE3" s="15">
        <v>6</v>
      </c>
      <c r="AF3" s="16">
        <v>7</v>
      </c>
      <c r="AG3" s="15">
        <v>51</v>
      </c>
      <c r="AH3" s="16">
        <v>55</v>
      </c>
      <c r="AI3" s="15"/>
      <c r="AJ3" s="16"/>
      <c r="AK3" s="15"/>
      <c r="AL3" s="16"/>
      <c r="AM3" s="15">
        <v>10</v>
      </c>
      <c r="AN3" s="16">
        <v>11</v>
      </c>
      <c r="AO3" s="15">
        <v>25</v>
      </c>
      <c r="AP3" s="16">
        <v>27</v>
      </c>
      <c r="AQ3" s="15"/>
      <c r="AR3" s="16"/>
      <c r="AS3" s="45">
        <v>92</v>
      </c>
    </row>
    <row r="4" spans="2:47" ht="13.95" customHeight="1" x14ac:dyDescent="0.3">
      <c r="B4">
        <v>2</v>
      </c>
      <c r="C4" s="45"/>
      <c r="D4" s="45" t="s">
        <v>74</v>
      </c>
      <c r="E4" s="15">
        <v>8</v>
      </c>
      <c r="F4" s="16">
        <v>6</v>
      </c>
      <c r="G4" s="15">
        <v>125</v>
      </c>
      <c r="H4" s="16">
        <v>94</v>
      </c>
      <c r="I4" s="15">
        <v>14</v>
      </c>
      <c r="J4" s="16">
        <v>11</v>
      </c>
      <c r="K4" s="15">
        <v>74</v>
      </c>
      <c r="L4" s="16">
        <v>56</v>
      </c>
      <c r="M4" s="15">
        <v>33</v>
      </c>
      <c r="N4" s="16">
        <v>25</v>
      </c>
      <c r="O4" s="15">
        <v>12</v>
      </c>
      <c r="P4" s="16">
        <v>9</v>
      </c>
      <c r="Q4" s="15">
        <v>16</v>
      </c>
      <c r="R4" s="16">
        <v>12</v>
      </c>
      <c r="S4" s="15">
        <v>13</v>
      </c>
      <c r="T4" s="16">
        <v>10</v>
      </c>
      <c r="U4" s="15">
        <v>8</v>
      </c>
      <c r="V4" s="16">
        <v>6</v>
      </c>
      <c r="W4" s="15">
        <v>33</v>
      </c>
      <c r="X4" s="16">
        <v>25</v>
      </c>
      <c r="Y4" s="15">
        <v>63</v>
      </c>
      <c r="Z4" s="16">
        <v>47</v>
      </c>
      <c r="AA4" s="15">
        <v>20</v>
      </c>
      <c r="AB4" s="16">
        <v>15</v>
      </c>
      <c r="AC4" s="15">
        <v>113</v>
      </c>
      <c r="AD4" s="16">
        <v>85</v>
      </c>
      <c r="AE4" s="15">
        <v>22</v>
      </c>
      <c r="AF4" s="16">
        <v>17</v>
      </c>
      <c r="AG4" s="15">
        <v>30</v>
      </c>
      <c r="AH4" s="16">
        <v>23</v>
      </c>
      <c r="AI4" s="15"/>
      <c r="AJ4" s="16"/>
      <c r="AK4" s="15"/>
      <c r="AL4" s="16"/>
      <c r="AM4" s="15">
        <v>26</v>
      </c>
      <c r="AN4" s="16">
        <v>20</v>
      </c>
      <c r="AO4" s="15">
        <v>50</v>
      </c>
      <c r="AP4" s="16">
        <v>38</v>
      </c>
      <c r="AQ4" s="15">
        <v>5</v>
      </c>
      <c r="AR4" s="16">
        <v>4</v>
      </c>
      <c r="AS4" s="15">
        <v>133</v>
      </c>
    </row>
    <row r="5" spans="2:47" ht="13.95" customHeight="1" x14ac:dyDescent="0.3">
      <c r="B5">
        <v>3</v>
      </c>
      <c r="C5" s="45"/>
      <c r="D5" s="45" t="s">
        <v>287</v>
      </c>
      <c r="E5" s="15"/>
      <c r="F5" s="16"/>
      <c r="G5" s="15">
        <v>137</v>
      </c>
      <c r="H5" s="16">
        <v>100</v>
      </c>
      <c r="I5" s="15">
        <v>16</v>
      </c>
      <c r="J5" s="16">
        <v>12</v>
      </c>
      <c r="K5" s="15">
        <v>88</v>
      </c>
      <c r="L5" s="16">
        <v>64</v>
      </c>
      <c r="M5" s="15">
        <v>27</v>
      </c>
      <c r="N5" s="16">
        <v>20</v>
      </c>
      <c r="O5" s="15">
        <v>6</v>
      </c>
      <c r="P5" s="16">
        <v>4</v>
      </c>
      <c r="Q5" s="15">
        <v>7</v>
      </c>
      <c r="R5" s="16">
        <v>5</v>
      </c>
      <c r="S5" s="15">
        <v>5</v>
      </c>
      <c r="T5" s="16">
        <v>4</v>
      </c>
      <c r="U5" s="15">
        <v>8</v>
      </c>
      <c r="V5" s="16">
        <v>6</v>
      </c>
      <c r="W5" s="15">
        <v>50</v>
      </c>
      <c r="X5" s="16">
        <v>36</v>
      </c>
      <c r="Y5" s="15">
        <v>67</v>
      </c>
      <c r="Z5" s="16">
        <v>49</v>
      </c>
      <c r="AA5" s="15">
        <v>9</v>
      </c>
      <c r="AB5" s="16">
        <v>7</v>
      </c>
      <c r="AC5" s="15">
        <v>128</v>
      </c>
      <c r="AD5" s="16">
        <v>93</v>
      </c>
      <c r="AE5" s="15">
        <v>6</v>
      </c>
      <c r="AF5" s="16">
        <v>4</v>
      </c>
      <c r="AG5" s="15">
        <v>50</v>
      </c>
      <c r="AH5" s="16">
        <v>36</v>
      </c>
      <c r="AI5" s="15"/>
      <c r="AJ5" s="16"/>
      <c r="AK5" s="15"/>
      <c r="AL5" s="16"/>
      <c r="AM5" s="15">
        <v>18</v>
      </c>
      <c r="AN5" s="16">
        <v>13</v>
      </c>
      <c r="AO5" s="15">
        <v>59</v>
      </c>
      <c r="AP5" s="16">
        <v>43</v>
      </c>
      <c r="AQ5" s="15">
        <v>4</v>
      </c>
      <c r="AR5" s="16">
        <v>3</v>
      </c>
      <c r="AS5" s="15">
        <v>137</v>
      </c>
    </row>
    <row r="6" spans="2:47" ht="13.95" customHeight="1" x14ac:dyDescent="0.3">
      <c r="B6">
        <v>4</v>
      </c>
      <c r="C6" s="45"/>
      <c r="D6" s="45" t="s">
        <v>514</v>
      </c>
      <c r="E6" s="15">
        <v>196</v>
      </c>
      <c r="F6" s="16">
        <v>42</v>
      </c>
      <c r="G6" s="15">
        <v>273</v>
      </c>
      <c r="H6" s="16">
        <v>58</v>
      </c>
      <c r="I6" s="15">
        <v>66</v>
      </c>
      <c r="J6" s="16">
        <v>14</v>
      </c>
      <c r="K6" s="15">
        <v>247</v>
      </c>
      <c r="L6" s="16">
        <v>53</v>
      </c>
      <c r="M6" s="15">
        <v>148</v>
      </c>
      <c r="N6" s="16">
        <v>32</v>
      </c>
      <c r="O6" s="15">
        <v>8</v>
      </c>
      <c r="P6" s="16">
        <v>2</v>
      </c>
      <c r="Q6" s="15">
        <v>35</v>
      </c>
      <c r="R6" s="16">
        <v>7</v>
      </c>
      <c r="S6" s="15">
        <v>11</v>
      </c>
      <c r="T6" s="16">
        <v>2</v>
      </c>
      <c r="U6" s="15">
        <v>46</v>
      </c>
      <c r="V6" s="16">
        <v>10</v>
      </c>
      <c r="W6" s="15">
        <v>90</v>
      </c>
      <c r="X6" s="16">
        <v>19</v>
      </c>
      <c r="Y6" s="15">
        <v>287</v>
      </c>
      <c r="Z6" s="16">
        <v>61</v>
      </c>
      <c r="AA6" s="15">
        <v>25</v>
      </c>
      <c r="AB6" s="16">
        <v>5</v>
      </c>
      <c r="AC6" s="15">
        <v>444</v>
      </c>
      <c r="AD6" s="16">
        <v>95</v>
      </c>
      <c r="AE6" s="15">
        <v>52</v>
      </c>
      <c r="AF6" s="16">
        <v>11</v>
      </c>
      <c r="AG6" s="15">
        <v>66</v>
      </c>
      <c r="AH6" s="16">
        <v>14</v>
      </c>
      <c r="AI6" s="15">
        <v>8</v>
      </c>
      <c r="AJ6" s="16">
        <v>2</v>
      </c>
      <c r="AK6" s="15">
        <v>12</v>
      </c>
      <c r="AL6" s="16">
        <v>3</v>
      </c>
      <c r="AM6" s="15">
        <v>62</v>
      </c>
      <c r="AN6" s="16">
        <v>13</v>
      </c>
      <c r="AO6" s="15">
        <v>259</v>
      </c>
      <c r="AP6" s="16">
        <v>55</v>
      </c>
      <c r="AQ6" s="15">
        <v>10</v>
      </c>
      <c r="AR6" s="16">
        <v>2</v>
      </c>
      <c r="AS6" s="15">
        <v>469</v>
      </c>
    </row>
    <row r="7" spans="2:47" ht="13.95" customHeight="1" x14ac:dyDescent="0.3">
      <c r="B7">
        <v>5</v>
      </c>
      <c r="C7" s="45"/>
      <c r="D7" s="45" t="s">
        <v>273</v>
      </c>
      <c r="E7" s="15">
        <v>130</v>
      </c>
      <c r="F7" s="16">
        <v>35</v>
      </c>
      <c r="G7" s="15">
        <v>246</v>
      </c>
      <c r="H7" s="16">
        <v>65</v>
      </c>
      <c r="I7" s="15">
        <v>44</v>
      </c>
      <c r="J7" s="16">
        <v>12</v>
      </c>
      <c r="K7" s="15">
        <v>213</v>
      </c>
      <c r="L7" s="16">
        <v>57</v>
      </c>
      <c r="M7" s="15">
        <v>110</v>
      </c>
      <c r="N7" s="16">
        <v>29</v>
      </c>
      <c r="O7" s="15">
        <v>9</v>
      </c>
      <c r="P7" s="16">
        <v>2</v>
      </c>
      <c r="Q7" s="15">
        <v>24</v>
      </c>
      <c r="R7" s="16">
        <v>6</v>
      </c>
      <c r="S7" s="15">
        <v>8</v>
      </c>
      <c r="T7" s="16">
        <v>2</v>
      </c>
      <c r="U7" s="15">
        <v>44</v>
      </c>
      <c r="V7" s="16">
        <v>12</v>
      </c>
      <c r="W7" s="15">
        <v>76</v>
      </c>
      <c r="X7" s="16">
        <v>20</v>
      </c>
      <c r="Y7" s="15">
        <v>224</v>
      </c>
      <c r="Z7" s="16">
        <v>60</v>
      </c>
      <c r="AA7" s="15">
        <v>17</v>
      </c>
      <c r="AB7" s="16">
        <v>5</v>
      </c>
      <c r="AC7" s="15">
        <v>359</v>
      </c>
      <c r="AD7" s="16">
        <v>95</v>
      </c>
      <c r="AE7" s="15">
        <v>35</v>
      </c>
      <c r="AF7" s="16">
        <v>9</v>
      </c>
      <c r="AG7" s="15">
        <v>66</v>
      </c>
      <c r="AH7" s="16">
        <v>18</v>
      </c>
      <c r="AI7" s="15">
        <v>8</v>
      </c>
      <c r="AJ7" s="16">
        <v>2</v>
      </c>
      <c r="AK7" s="15">
        <v>12</v>
      </c>
      <c r="AL7" s="16">
        <v>3</v>
      </c>
      <c r="AM7" s="15">
        <v>62</v>
      </c>
      <c r="AN7" s="16">
        <v>16</v>
      </c>
      <c r="AO7" s="15">
        <v>182</v>
      </c>
      <c r="AP7" s="16">
        <v>48</v>
      </c>
      <c r="AQ7" s="15">
        <v>11</v>
      </c>
      <c r="AR7" s="16">
        <v>3</v>
      </c>
      <c r="AS7" s="15">
        <v>376</v>
      </c>
    </row>
    <row r="8" spans="2:47" ht="13.95" customHeight="1" x14ac:dyDescent="0.3">
      <c r="B8">
        <v>6</v>
      </c>
      <c r="C8" s="45"/>
      <c r="D8" s="45" t="s">
        <v>65</v>
      </c>
      <c r="E8" s="15">
        <v>131</v>
      </c>
      <c r="F8" s="16">
        <v>26</v>
      </c>
      <c r="G8" s="15">
        <v>368</v>
      </c>
      <c r="H8" s="16">
        <v>74</v>
      </c>
      <c r="I8" s="15">
        <v>70</v>
      </c>
      <c r="J8" s="16">
        <v>14</v>
      </c>
      <c r="K8" s="15">
        <v>268</v>
      </c>
      <c r="L8" s="16">
        <v>54</v>
      </c>
      <c r="M8" s="15">
        <v>144</v>
      </c>
      <c r="N8" s="16">
        <v>29</v>
      </c>
      <c r="O8" s="15">
        <v>17</v>
      </c>
      <c r="P8" s="16">
        <v>3</v>
      </c>
      <c r="Q8" s="15">
        <v>30</v>
      </c>
      <c r="R8" s="16">
        <v>6</v>
      </c>
      <c r="S8" s="15">
        <v>16</v>
      </c>
      <c r="T8" s="16">
        <v>3</v>
      </c>
      <c r="U8" s="15">
        <v>47</v>
      </c>
      <c r="V8" s="16">
        <v>9</v>
      </c>
      <c r="W8" s="15">
        <v>85</v>
      </c>
      <c r="X8" s="16">
        <v>17</v>
      </c>
      <c r="Y8" s="15">
        <v>321</v>
      </c>
      <c r="Z8" s="16">
        <v>64</v>
      </c>
      <c r="AA8" s="15">
        <v>28</v>
      </c>
      <c r="AB8" s="16">
        <v>6</v>
      </c>
      <c r="AC8" s="15">
        <v>471</v>
      </c>
      <c r="AD8" s="16">
        <v>94</v>
      </c>
      <c r="AE8" s="15">
        <v>44</v>
      </c>
      <c r="AF8" s="16">
        <v>9</v>
      </c>
      <c r="AG8" s="15">
        <v>66</v>
      </c>
      <c r="AH8" s="16">
        <v>13</v>
      </c>
      <c r="AI8" s="15">
        <v>7</v>
      </c>
      <c r="AJ8" s="16">
        <v>1</v>
      </c>
      <c r="AK8" s="15">
        <v>12</v>
      </c>
      <c r="AL8" s="16">
        <v>2</v>
      </c>
      <c r="AM8" s="15">
        <v>85</v>
      </c>
      <c r="AN8" s="16">
        <v>17</v>
      </c>
      <c r="AO8" s="15">
        <v>274</v>
      </c>
      <c r="AP8" s="16">
        <v>55</v>
      </c>
      <c r="AQ8" s="15">
        <v>11</v>
      </c>
      <c r="AR8" s="16">
        <v>2</v>
      </c>
      <c r="AS8" s="15">
        <v>499</v>
      </c>
    </row>
    <row r="9" spans="2:47" ht="13.95" customHeight="1" x14ac:dyDescent="0.3">
      <c r="B9">
        <v>7</v>
      </c>
      <c r="C9" s="45"/>
      <c r="D9" s="45" t="s">
        <v>283</v>
      </c>
      <c r="E9" s="15">
        <v>65</v>
      </c>
      <c r="F9" s="16">
        <v>21</v>
      </c>
      <c r="G9" s="15">
        <v>245</v>
      </c>
      <c r="H9" s="16">
        <v>79</v>
      </c>
      <c r="I9" s="15">
        <v>49</v>
      </c>
      <c r="J9" s="16">
        <v>16</v>
      </c>
      <c r="K9" s="15">
        <v>189</v>
      </c>
      <c r="L9" s="16">
        <v>61</v>
      </c>
      <c r="M9" s="15">
        <v>64</v>
      </c>
      <c r="N9" s="16">
        <v>21</v>
      </c>
      <c r="O9" s="15">
        <v>8</v>
      </c>
      <c r="P9" s="16">
        <v>3</v>
      </c>
      <c r="Q9" s="15">
        <v>18</v>
      </c>
      <c r="R9" s="16">
        <v>6</v>
      </c>
      <c r="S9" s="15">
        <v>11</v>
      </c>
      <c r="T9" s="16">
        <v>4</v>
      </c>
      <c r="U9" s="15">
        <v>27</v>
      </c>
      <c r="V9" s="16">
        <v>9</v>
      </c>
      <c r="W9" s="15">
        <v>73</v>
      </c>
      <c r="X9" s="16">
        <v>24</v>
      </c>
      <c r="Y9" s="15">
        <v>181</v>
      </c>
      <c r="Z9" s="16">
        <v>58</v>
      </c>
      <c r="AA9" s="15">
        <v>13</v>
      </c>
      <c r="AB9" s="16">
        <v>4</v>
      </c>
      <c r="AC9" s="15">
        <v>297</v>
      </c>
      <c r="AD9" s="16">
        <v>96</v>
      </c>
      <c r="AE9" s="15">
        <v>17</v>
      </c>
      <c r="AF9" s="16">
        <v>5</v>
      </c>
      <c r="AG9" s="15">
        <v>66</v>
      </c>
      <c r="AH9" s="16">
        <v>21</v>
      </c>
      <c r="AI9" s="15">
        <v>8</v>
      </c>
      <c r="AJ9" s="16">
        <v>3</v>
      </c>
      <c r="AK9" s="15"/>
      <c r="AL9" s="16"/>
      <c r="AM9" s="15">
        <v>53</v>
      </c>
      <c r="AN9" s="16">
        <v>17</v>
      </c>
      <c r="AO9" s="15">
        <v>157</v>
      </c>
      <c r="AP9" s="16">
        <v>51</v>
      </c>
      <c r="AQ9" s="15">
        <v>9</v>
      </c>
      <c r="AR9" s="16">
        <v>3</v>
      </c>
      <c r="AS9" s="15">
        <v>310</v>
      </c>
    </row>
    <row r="10" spans="2:47" ht="13.95" customHeight="1" x14ac:dyDescent="0.3">
      <c r="B10">
        <v>8</v>
      </c>
      <c r="C10" s="45"/>
      <c r="D10" s="45" t="s">
        <v>62</v>
      </c>
      <c r="E10" s="15">
        <v>43</v>
      </c>
      <c r="F10" s="16">
        <v>11</v>
      </c>
      <c r="G10" s="15">
        <v>360</v>
      </c>
      <c r="H10" s="16">
        <v>89</v>
      </c>
      <c r="I10" s="15">
        <v>46</v>
      </c>
      <c r="J10" s="16">
        <v>11</v>
      </c>
      <c r="K10" s="15">
        <v>241</v>
      </c>
      <c r="L10" s="16">
        <v>60</v>
      </c>
      <c r="M10" s="15">
        <v>100</v>
      </c>
      <c r="N10" s="16">
        <v>25</v>
      </c>
      <c r="O10" s="15">
        <v>16</v>
      </c>
      <c r="P10" s="16">
        <v>4</v>
      </c>
      <c r="Q10" s="15">
        <v>22</v>
      </c>
      <c r="R10" s="16">
        <v>5</v>
      </c>
      <c r="S10" s="15">
        <v>14</v>
      </c>
      <c r="T10" s="16">
        <v>3</v>
      </c>
      <c r="U10" s="15">
        <v>33</v>
      </c>
      <c r="V10" s="16">
        <v>8</v>
      </c>
      <c r="W10" s="15">
        <v>77</v>
      </c>
      <c r="X10" s="16">
        <v>19</v>
      </c>
      <c r="Y10" s="15">
        <v>257</v>
      </c>
      <c r="Z10" s="16">
        <v>64</v>
      </c>
      <c r="AA10" s="15">
        <v>22</v>
      </c>
      <c r="AB10" s="16">
        <v>5</v>
      </c>
      <c r="AC10" s="15">
        <v>381</v>
      </c>
      <c r="AD10" s="16">
        <v>95</v>
      </c>
      <c r="AE10" s="15">
        <v>33</v>
      </c>
      <c r="AF10" s="16">
        <v>8</v>
      </c>
      <c r="AG10" s="15">
        <v>66</v>
      </c>
      <c r="AH10" s="16">
        <v>16</v>
      </c>
      <c r="AI10" s="15">
        <v>1</v>
      </c>
      <c r="AJ10" s="16">
        <v>0</v>
      </c>
      <c r="AK10" s="15"/>
      <c r="AL10" s="16"/>
      <c r="AM10" s="15">
        <v>68</v>
      </c>
      <c r="AN10" s="16">
        <v>17</v>
      </c>
      <c r="AO10" s="15">
        <v>224</v>
      </c>
      <c r="AP10" s="16">
        <v>56</v>
      </c>
      <c r="AQ10" s="15">
        <v>11</v>
      </c>
      <c r="AR10" s="16">
        <v>3</v>
      </c>
      <c r="AS10" s="15">
        <v>403</v>
      </c>
    </row>
    <row r="11" spans="2:47" ht="13.95" customHeight="1" x14ac:dyDescent="0.3">
      <c r="B11">
        <v>9</v>
      </c>
      <c r="C11" s="45"/>
      <c r="D11" s="45" t="s">
        <v>61</v>
      </c>
      <c r="E11" s="15">
        <v>34</v>
      </c>
      <c r="F11" s="16">
        <v>10</v>
      </c>
      <c r="G11" s="15">
        <v>314</v>
      </c>
      <c r="H11" s="16">
        <v>90</v>
      </c>
      <c r="I11" s="15">
        <v>31</v>
      </c>
      <c r="J11" s="16">
        <v>9</v>
      </c>
      <c r="K11" s="15">
        <v>207</v>
      </c>
      <c r="L11" s="16">
        <v>59</v>
      </c>
      <c r="M11" s="15">
        <v>94</v>
      </c>
      <c r="N11" s="16">
        <v>27</v>
      </c>
      <c r="O11" s="15">
        <v>16</v>
      </c>
      <c r="P11" s="16">
        <v>5</v>
      </c>
      <c r="Q11" s="15">
        <v>20</v>
      </c>
      <c r="R11" s="16">
        <v>6</v>
      </c>
      <c r="S11" s="15">
        <v>14</v>
      </c>
      <c r="T11" s="16">
        <v>4</v>
      </c>
      <c r="U11" s="15">
        <v>26</v>
      </c>
      <c r="V11" s="16">
        <v>7</v>
      </c>
      <c r="W11" s="15">
        <v>74</v>
      </c>
      <c r="X11" s="16">
        <v>21</v>
      </c>
      <c r="Y11" s="15">
        <v>214</v>
      </c>
      <c r="Z11" s="16">
        <v>61</v>
      </c>
      <c r="AA11" s="15">
        <v>23</v>
      </c>
      <c r="AB11" s="16">
        <v>7</v>
      </c>
      <c r="AC11" s="15">
        <v>325</v>
      </c>
      <c r="AD11" s="16">
        <v>93</v>
      </c>
      <c r="AE11" s="15">
        <v>31</v>
      </c>
      <c r="AF11" s="16">
        <v>9</v>
      </c>
      <c r="AG11" s="15">
        <v>66</v>
      </c>
      <c r="AH11" s="16">
        <v>19</v>
      </c>
      <c r="AI11" s="15">
        <v>1</v>
      </c>
      <c r="AJ11" s="16">
        <v>0</v>
      </c>
      <c r="AK11" s="15"/>
      <c r="AL11" s="16"/>
      <c r="AM11" s="15">
        <v>65</v>
      </c>
      <c r="AN11" s="16">
        <v>19</v>
      </c>
      <c r="AO11" s="15">
        <v>175</v>
      </c>
      <c r="AP11" s="16">
        <v>50</v>
      </c>
      <c r="AQ11" s="15">
        <v>10</v>
      </c>
      <c r="AR11" s="16">
        <v>3</v>
      </c>
      <c r="AS11" s="15">
        <v>348</v>
      </c>
    </row>
    <row r="12" spans="2:47" ht="13.95" customHeight="1" x14ac:dyDescent="0.3">
      <c r="B12">
        <v>10</v>
      </c>
      <c r="C12" s="45"/>
      <c r="D12" s="45" t="s">
        <v>280</v>
      </c>
      <c r="E12" s="15">
        <v>23</v>
      </c>
      <c r="F12" s="16">
        <v>28</v>
      </c>
      <c r="G12" s="15">
        <v>59</v>
      </c>
      <c r="H12" s="16">
        <v>72</v>
      </c>
      <c r="I12" s="15">
        <v>7</v>
      </c>
      <c r="J12" s="16">
        <v>9</v>
      </c>
      <c r="K12" s="15">
        <v>27</v>
      </c>
      <c r="L12" s="16">
        <v>33</v>
      </c>
      <c r="M12" s="15">
        <v>40</v>
      </c>
      <c r="N12" s="16">
        <v>49</v>
      </c>
      <c r="O12" s="15">
        <v>8</v>
      </c>
      <c r="P12" s="16">
        <v>10</v>
      </c>
      <c r="Q12" s="15">
        <v>11</v>
      </c>
      <c r="R12" s="16">
        <v>13</v>
      </c>
      <c r="S12" s="15">
        <v>7</v>
      </c>
      <c r="T12" s="16">
        <v>9</v>
      </c>
      <c r="U12" s="15">
        <v>12</v>
      </c>
      <c r="V12" s="16">
        <v>15</v>
      </c>
      <c r="W12" s="15">
        <v>2</v>
      </c>
      <c r="X12" s="16">
        <v>2</v>
      </c>
      <c r="Y12" s="15">
        <v>50</v>
      </c>
      <c r="Z12" s="16">
        <v>61</v>
      </c>
      <c r="AA12" s="15">
        <v>13</v>
      </c>
      <c r="AB12" s="16">
        <v>16</v>
      </c>
      <c r="AC12" s="15">
        <v>69</v>
      </c>
      <c r="AD12" s="16">
        <v>84</v>
      </c>
      <c r="AE12" s="15">
        <v>26</v>
      </c>
      <c r="AF12" s="16">
        <v>32</v>
      </c>
      <c r="AG12" s="15"/>
      <c r="AH12" s="16"/>
      <c r="AI12" s="15"/>
      <c r="AJ12" s="16"/>
      <c r="AK12" s="15"/>
      <c r="AL12" s="16"/>
      <c r="AM12" s="15">
        <v>13</v>
      </c>
      <c r="AN12" s="16">
        <v>16</v>
      </c>
      <c r="AO12" s="15">
        <v>42</v>
      </c>
      <c r="AP12" s="16">
        <v>51</v>
      </c>
      <c r="AQ12" s="15">
        <v>1</v>
      </c>
      <c r="AR12" s="16">
        <v>1</v>
      </c>
      <c r="AS12" s="15">
        <v>82</v>
      </c>
    </row>
    <row r="13" spans="2:47" ht="13.95" customHeight="1" x14ac:dyDescent="0.3">
      <c r="B13">
        <v>11</v>
      </c>
      <c r="C13" s="45"/>
      <c r="D13" s="45" t="s">
        <v>63</v>
      </c>
      <c r="E13" s="15">
        <v>4</v>
      </c>
      <c r="F13" s="16">
        <v>4</v>
      </c>
      <c r="G13" s="15">
        <v>102</v>
      </c>
      <c r="H13" s="16">
        <v>96</v>
      </c>
      <c r="I13" s="15">
        <v>9</v>
      </c>
      <c r="J13" s="16">
        <v>8</v>
      </c>
      <c r="K13" s="15">
        <v>81</v>
      </c>
      <c r="L13" s="16">
        <v>76</v>
      </c>
      <c r="M13" s="15">
        <v>13</v>
      </c>
      <c r="N13" s="16">
        <v>12</v>
      </c>
      <c r="O13" s="15">
        <v>3</v>
      </c>
      <c r="P13" s="16">
        <v>3</v>
      </c>
      <c r="Q13" s="15">
        <v>6</v>
      </c>
      <c r="R13" s="16">
        <v>6</v>
      </c>
      <c r="S13" s="15">
        <v>3</v>
      </c>
      <c r="T13" s="16">
        <v>3</v>
      </c>
      <c r="U13" s="15">
        <v>1</v>
      </c>
      <c r="V13" s="16">
        <v>1</v>
      </c>
      <c r="W13" s="15">
        <v>63</v>
      </c>
      <c r="X13" s="16">
        <v>59</v>
      </c>
      <c r="Y13" s="15">
        <v>33</v>
      </c>
      <c r="Z13" s="16">
        <v>31</v>
      </c>
      <c r="AA13" s="15">
        <v>5</v>
      </c>
      <c r="AB13" s="16">
        <v>5</v>
      </c>
      <c r="AC13" s="15">
        <v>101</v>
      </c>
      <c r="AD13" s="16">
        <v>95</v>
      </c>
      <c r="AE13" s="15">
        <v>3</v>
      </c>
      <c r="AF13" s="16">
        <v>3</v>
      </c>
      <c r="AG13" s="15">
        <v>63</v>
      </c>
      <c r="AH13" s="16">
        <v>59</v>
      </c>
      <c r="AI13" s="15"/>
      <c r="AJ13" s="16"/>
      <c r="AK13" s="15"/>
      <c r="AL13" s="16"/>
      <c r="AM13" s="15">
        <v>9</v>
      </c>
      <c r="AN13" s="16">
        <v>8</v>
      </c>
      <c r="AO13" s="15">
        <v>31</v>
      </c>
      <c r="AP13" s="16">
        <v>29</v>
      </c>
      <c r="AQ13" s="15"/>
      <c r="AR13" s="16"/>
      <c r="AS13" s="15">
        <v>106</v>
      </c>
    </row>
    <row r="14" spans="2:47" ht="13.95" customHeight="1" x14ac:dyDescent="0.3">
      <c r="B14">
        <v>12</v>
      </c>
      <c r="C14" s="45"/>
      <c r="D14" s="45" t="s">
        <v>19</v>
      </c>
      <c r="E14" s="15">
        <v>8</v>
      </c>
      <c r="F14" s="16">
        <v>6</v>
      </c>
      <c r="G14" s="15">
        <v>119</v>
      </c>
      <c r="H14" s="16">
        <v>94</v>
      </c>
      <c r="I14" s="15">
        <v>10</v>
      </c>
      <c r="J14" s="16">
        <v>8</v>
      </c>
      <c r="K14" s="15">
        <v>72</v>
      </c>
      <c r="L14" s="16">
        <v>57</v>
      </c>
      <c r="M14" s="15">
        <v>36</v>
      </c>
      <c r="N14" s="16">
        <v>28</v>
      </c>
      <c r="O14" s="15">
        <v>9</v>
      </c>
      <c r="P14" s="16">
        <v>7</v>
      </c>
      <c r="Q14" s="15">
        <v>13</v>
      </c>
      <c r="R14" s="16">
        <v>10</v>
      </c>
      <c r="S14" s="15">
        <v>9</v>
      </c>
      <c r="T14" s="16">
        <v>7</v>
      </c>
      <c r="U14" s="15">
        <v>11</v>
      </c>
      <c r="V14" s="16">
        <v>9</v>
      </c>
      <c r="W14" s="15">
        <v>33</v>
      </c>
      <c r="X14" s="16">
        <v>26</v>
      </c>
      <c r="Y14" s="15">
        <v>61</v>
      </c>
      <c r="Z14" s="16">
        <v>48</v>
      </c>
      <c r="AA14" s="15">
        <v>19</v>
      </c>
      <c r="AB14" s="16">
        <v>15</v>
      </c>
      <c r="AC14" s="15">
        <v>108</v>
      </c>
      <c r="AD14" s="16">
        <v>85</v>
      </c>
      <c r="AE14" s="15">
        <v>12</v>
      </c>
      <c r="AF14" s="16">
        <v>9</v>
      </c>
      <c r="AG14" s="15">
        <v>29</v>
      </c>
      <c r="AH14" s="16">
        <v>23</v>
      </c>
      <c r="AI14" s="15"/>
      <c r="AJ14" s="16"/>
      <c r="AK14" s="15"/>
      <c r="AL14" s="16"/>
      <c r="AM14" s="15">
        <v>24</v>
      </c>
      <c r="AN14" s="16">
        <v>19</v>
      </c>
      <c r="AO14" s="15">
        <v>58</v>
      </c>
      <c r="AP14" s="16">
        <v>46</v>
      </c>
      <c r="AQ14" s="15">
        <v>4</v>
      </c>
      <c r="AR14" s="16">
        <v>3</v>
      </c>
      <c r="AS14" s="15">
        <v>127</v>
      </c>
    </row>
    <row r="15" spans="2:47" ht="13.95" customHeight="1" x14ac:dyDescent="0.3">
      <c r="B15">
        <v>13</v>
      </c>
      <c r="C15" s="45"/>
      <c r="D15" s="45" t="s">
        <v>515</v>
      </c>
      <c r="E15" s="15">
        <v>6</v>
      </c>
      <c r="F15" s="16">
        <v>5</v>
      </c>
      <c r="G15" s="15">
        <v>126</v>
      </c>
      <c r="H15" s="16">
        <v>95</v>
      </c>
      <c r="I15" s="15">
        <v>21</v>
      </c>
      <c r="J15" s="16">
        <v>16</v>
      </c>
      <c r="K15" s="15">
        <v>89</v>
      </c>
      <c r="L15" s="16">
        <v>67</v>
      </c>
      <c r="M15" s="15">
        <v>20</v>
      </c>
      <c r="N15" s="16">
        <v>15</v>
      </c>
      <c r="O15" s="15">
        <v>2</v>
      </c>
      <c r="P15" s="16">
        <v>2</v>
      </c>
      <c r="Q15" s="15">
        <v>6</v>
      </c>
      <c r="R15" s="16">
        <v>5</v>
      </c>
      <c r="S15" s="15">
        <v>4</v>
      </c>
      <c r="T15" s="16">
        <v>3</v>
      </c>
      <c r="U15" s="15">
        <v>8</v>
      </c>
      <c r="V15" s="16">
        <v>6</v>
      </c>
      <c r="W15" s="15">
        <v>69</v>
      </c>
      <c r="X15" s="16">
        <v>52</v>
      </c>
      <c r="Y15" s="15">
        <v>45</v>
      </c>
      <c r="Z15" s="16">
        <v>34</v>
      </c>
      <c r="AA15" s="15">
        <v>6</v>
      </c>
      <c r="AB15" s="16">
        <v>5</v>
      </c>
      <c r="AC15" s="15">
        <v>126</v>
      </c>
      <c r="AD15" s="16">
        <v>95</v>
      </c>
      <c r="AE15" s="15">
        <v>3</v>
      </c>
      <c r="AF15" s="16">
        <v>2</v>
      </c>
      <c r="AG15" s="15">
        <v>66</v>
      </c>
      <c r="AH15" s="16">
        <v>50</v>
      </c>
      <c r="AI15" s="15"/>
      <c r="AJ15" s="16"/>
      <c r="AK15" s="15"/>
      <c r="AL15" s="16"/>
      <c r="AM15" s="15">
        <v>9</v>
      </c>
      <c r="AN15" s="16">
        <v>7</v>
      </c>
      <c r="AO15" s="15">
        <v>54</v>
      </c>
      <c r="AP15" s="16">
        <v>41</v>
      </c>
      <c r="AQ15" s="15"/>
      <c r="AR15" s="16"/>
      <c r="AS15" s="15">
        <v>132</v>
      </c>
    </row>
    <row r="16" spans="2:47" ht="13.95" customHeight="1" x14ac:dyDescent="0.3">
      <c r="B16">
        <v>14</v>
      </c>
      <c r="C16" s="45"/>
      <c r="D16" s="45" t="s">
        <v>64</v>
      </c>
      <c r="E16" s="15"/>
      <c r="F16" s="16"/>
      <c r="G16" s="15">
        <v>32</v>
      </c>
      <c r="H16" s="16">
        <v>100</v>
      </c>
      <c r="I16" s="15">
        <v>1</v>
      </c>
      <c r="J16" s="16">
        <v>3</v>
      </c>
      <c r="K16" s="15">
        <v>8</v>
      </c>
      <c r="L16" s="16">
        <v>25</v>
      </c>
      <c r="M16" s="15">
        <v>12</v>
      </c>
      <c r="N16" s="16">
        <v>38</v>
      </c>
      <c r="O16" s="15">
        <v>11</v>
      </c>
      <c r="P16" s="16">
        <v>34</v>
      </c>
      <c r="Q16" s="15">
        <v>12</v>
      </c>
      <c r="R16" s="16">
        <v>38</v>
      </c>
      <c r="S16" s="15">
        <v>10</v>
      </c>
      <c r="T16" s="16">
        <v>31</v>
      </c>
      <c r="U16" s="15">
        <v>2</v>
      </c>
      <c r="V16" s="16">
        <v>6</v>
      </c>
      <c r="W16" s="15"/>
      <c r="X16" s="16"/>
      <c r="Y16" s="15">
        <v>8</v>
      </c>
      <c r="Z16" s="16">
        <v>25</v>
      </c>
      <c r="AA16" s="15">
        <v>19</v>
      </c>
      <c r="AB16" s="16">
        <v>59</v>
      </c>
      <c r="AC16" s="15">
        <v>13</v>
      </c>
      <c r="AD16" s="16">
        <v>41</v>
      </c>
      <c r="AE16" s="15">
        <v>9</v>
      </c>
      <c r="AF16" s="16">
        <v>28</v>
      </c>
      <c r="AG16" s="15"/>
      <c r="AH16" s="16"/>
      <c r="AI16" s="15"/>
      <c r="AJ16" s="16"/>
      <c r="AK16" s="15"/>
      <c r="AL16" s="16"/>
      <c r="AM16" s="15">
        <v>11</v>
      </c>
      <c r="AN16" s="16">
        <v>34</v>
      </c>
      <c r="AO16" s="15">
        <v>12</v>
      </c>
      <c r="AP16" s="16">
        <v>38</v>
      </c>
      <c r="AQ16" s="15"/>
      <c r="AR16" s="16"/>
      <c r="AS16" s="15">
        <v>32</v>
      </c>
    </row>
    <row r="17" spans="2:45" ht="13.95" customHeight="1" x14ac:dyDescent="0.3">
      <c r="B17">
        <v>15</v>
      </c>
      <c r="C17" s="45"/>
      <c r="D17" s="45" t="s">
        <v>295</v>
      </c>
      <c r="E17" s="15">
        <v>55</v>
      </c>
      <c r="F17" s="16">
        <v>11</v>
      </c>
      <c r="G17" s="15">
        <v>447</v>
      </c>
      <c r="H17" s="16">
        <v>89</v>
      </c>
      <c r="I17" s="15">
        <v>65</v>
      </c>
      <c r="J17" s="16">
        <v>13</v>
      </c>
      <c r="K17" s="15">
        <v>285</v>
      </c>
      <c r="L17" s="16">
        <v>57</v>
      </c>
      <c r="M17" s="15">
        <v>136</v>
      </c>
      <c r="N17" s="16">
        <v>27</v>
      </c>
      <c r="O17" s="15">
        <v>16</v>
      </c>
      <c r="P17" s="16">
        <v>3</v>
      </c>
      <c r="Q17" s="15">
        <v>27</v>
      </c>
      <c r="R17" s="16">
        <v>5</v>
      </c>
      <c r="S17" s="15">
        <v>18</v>
      </c>
      <c r="T17" s="16">
        <v>4</v>
      </c>
      <c r="U17" s="15">
        <v>47</v>
      </c>
      <c r="V17" s="16">
        <v>9</v>
      </c>
      <c r="W17" s="15">
        <v>68</v>
      </c>
      <c r="X17" s="16">
        <v>14</v>
      </c>
      <c r="Y17" s="15">
        <v>342</v>
      </c>
      <c r="Z17" s="16">
        <v>68</v>
      </c>
      <c r="AA17" s="15">
        <v>27</v>
      </c>
      <c r="AB17" s="16">
        <v>5</v>
      </c>
      <c r="AC17" s="15">
        <v>475</v>
      </c>
      <c r="AD17" s="16">
        <v>95</v>
      </c>
      <c r="AE17" s="15">
        <v>46</v>
      </c>
      <c r="AF17" s="16">
        <v>9</v>
      </c>
      <c r="AG17" s="15">
        <v>66</v>
      </c>
      <c r="AH17" s="16">
        <v>13</v>
      </c>
      <c r="AI17" s="15">
        <v>7</v>
      </c>
      <c r="AJ17" s="16">
        <v>1</v>
      </c>
      <c r="AK17" s="15"/>
      <c r="AL17" s="16"/>
      <c r="AM17" s="15">
        <v>92</v>
      </c>
      <c r="AN17" s="16">
        <v>18</v>
      </c>
      <c r="AO17" s="15">
        <v>280</v>
      </c>
      <c r="AP17" s="16">
        <v>56</v>
      </c>
      <c r="AQ17" s="15">
        <v>11</v>
      </c>
      <c r="AR17" s="16">
        <v>2</v>
      </c>
      <c r="AS17" s="15">
        <v>502</v>
      </c>
    </row>
    <row r="18" spans="2:45" ht="13.95" customHeight="1" x14ac:dyDescent="0.3">
      <c r="B18">
        <v>16</v>
      </c>
      <c r="C18" s="18"/>
      <c r="D18" s="45" t="s">
        <v>281</v>
      </c>
      <c r="E18" s="15">
        <v>169</v>
      </c>
      <c r="F18" s="16">
        <v>39</v>
      </c>
      <c r="G18" s="15">
        <v>259</v>
      </c>
      <c r="H18" s="16">
        <v>61</v>
      </c>
      <c r="I18" s="15">
        <v>45</v>
      </c>
      <c r="J18" s="16">
        <v>11</v>
      </c>
      <c r="K18" s="15">
        <v>223</v>
      </c>
      <c r="L18" s="16">
        <v>52</v>
      </c>
      <c r="M18" s="15">
        <v>146</v>
      </c>
      <c r="N18" s="16">
        <v>34</v>
      </c>
      <c r="O18" s="15">
        <v>14</v>
      </c>
      <c r="P18" s="16">
        <v>3</v>
      </c>
      <c r="Q18" s="15">
        <v>37</v>
      </c>
      <c r="R18" s="16">
        <v>9</v>
      </c>
      <c r="S18" s="15">
        <v>13</v>
      </c>
      <c r="T18" s="16">
        <v>3</v>
      </c>
      <c r="U18" s="15">
        <v>44</v>
      </c>
      <c r="V18" s="16">
        <v>10</v>
      </c>
      <c r="W18" s="15">
        <v>90</v>
      </c>
      <c r="X18" s="16">
        <v>21</v>
      </c>
      <c r="Y18" s="15">
        <v>244</v>
      </c>
      <c r="Z18" s="16">
        <v>57</v>
      </c>
      <c r="AA18" s="15">
        <v>29</v>
      </c>
      <c r="AB18" s="16">
        <v>7</v>
      </c>
      <c r="AC18" s="15">
        <v>399</v>
      </c>
      <c r="AD18" s="16">
        <v>93</v>
      </c>
      <c r="AE18" s="15">
        <v>58</v>
      </c>
      <c r="AF18" s="16">
        <v>14</v>
      </c>
      <c r="AG18" s="15">
        <v>66</v>
      </c>
      <c r="AH18" s="16">
        <v>15</v>
      </c>
      <c r="AI18" s="15">
        <v>8</v>
      </c>
      <c r="AJ18" s="16">
        <v>2</v>
      </c>
      <c r="AK18" s="15">
        <v>12</v>
      </c>
      <c r="AL18" s="16">
        <v>3</v>
      </c>
      <c r="AM18" s="15">
        <v>78</v>
      </c>
      <c r="AN18" s="16">
        <v>18</v>
      </c>
      <c r="AO18" s="15">
        <v>197</v>
      </c>
      <c r="AP18" s="16">
        <v>46</v>
      </c>
      <c r="AQ18" s="15">
        <v>9</v>
      </c>
      <c r="AR18" s="16">
        <v>2</v>
      </c>
      <c r="AS18" s="15">
        <v>428</v>
      </c>
    </row>
    <row r="19" spans="2:45" ht="13.95" customHeight="1" x14ac:dyDescent="0.3">
      <c r="B19">
        <v>17</v>
      </c>
      <c r="C19" s="45" t="s">
        <v>22</v>
      </c>
      <c r="D19" s="45" t="s">
        <v>289</v>
      </c>
      <c r="E19" s="15">
        <v>3</v>
      </c>
      <c r="F19" s="16">
        <v>3</v>
      </c>
      <c r="G19" s="15">
        <v>95</v>
      </c>
      <c r="H19" s="16">
        <v>97</v>
      </c>
      <c r="I19" s="15">
        <v>10</v>
      </c>
      <c r="J19" s="16">
        <v>10</v>
      </c>
      <c r="K19" s="15">
        <v>74</v>
      </c>
      <c r="L19" s="16">
        <v>76</v>
      </c>
      <c r="M19" s="15">
        <v>12</v>
      </c>
      <c r="N19" s="16">
        <v>12</v>
      </c>
      <c r="O19" s="15">
        <v>2</v>
      </c>
      <c r="P19" s="16">
        <v>2</v>
      </c>
      <c r="Q19" s="15">
        <v>3</v>
      </c>
      <c r="R19" s="16">
        <v>3</v>
      </c>
      <c r="S19" s="15">
        <v>1</v>
      </c>
      <c r="T19" s="16">
        <v>1</v>
      </c>
      <c r="U19" s="15">
        <v>1</v>
      </c>
      <c r="V19" s="16">
        <v>1</v>
      </c>
      <c r="W19" s="15">
        <v>63</v>
      </c>
      <c r="X19" s="16">
        <v>64</v>
      </c>
      <c r="Y19" s="15">
        <v>30</v>
      </c>
      <c r="Z19" s="16">
        <v>31</v>
      </c>
      <c r="AA19" s="15">
        <v>3</v>
      </c>
      <c r="AB19" s="16">
        <v>3</v>
      </c>
      <c r="AC19" s="15">
        <v>95</v>
      </c>
      <c r="AD19" s="16">
        <v>97</v>
      </c>
      <c r="AE19" s="15">
        <v>4</v>
      </c>
      <c r="AF19" s="16">
        <v>4</v>
      </c>
      <c r="AG19" s="15">
        <v>63</v>
      </c>
      <c r="AH19" s="16">
        <v>64</v>
      </c>
      <c r="AI19" s="15"/>
      <c r="AJ19" s="16"/>
      <c r="AK19" s="15"/>
      <c r="AL19" s="16"/>
      <c r="AM19" s="15">
        <v>7</v>
      </c>
      <c r="AN19" s="16">
        <v>7</v>
      </c>
      <c r="AO19" s="15">
        <v>24</v>
      </c>
      <c r="AP19" s="16">
        <v>24</v>
      </c>
      <c r="AQ19" s="15"/>
      <c r="AR19" s="16"/>
      <c r="AS19" s="15">
        <v>98</v>
      </c>
    </row>
    <row r="20" spans="2:45" ht="13.95" customHeight="1" x14ac:dyDescent="0.3">
      <c r="B20">
        <v>18</v>
      </c>
      <c r="C20" s="45"/>
      <c r="D20" s="45" t="s">
        <v>290</v>
      </c>
      <c r="E20" s="15">
        <v>22</v>
      </c>
      <c r="F20" s="16">
        <v>44</v>
      </c>
      <c r="G20" s="15">
        <v>28</v>
      </c>
      <c r="H20" s="16">
        <v>56</v>
      </c>
      <c r="I20" s="15">
        <v>7</v>
      </c>
      <c r="J20" s="16">
        <v>14</v>
      </c>
      <c r="K20" s="15">
        <v>25</v>
      </c>
      <c r="L20" s="16">
        <v>50</v>
      </c>
      <c r="M20" s="15">
        <v>14</v>
      </c>
      <c r="N20" s="16">
        <v>28</v>
      </c>
      <c r="O20" s="15">
        <v>4</v>
      </c>
      <c r="P20" s="16">
        <v>8</v>
      </c>
      <c r="Q20" s="15">
        <v>2</v>
      </c>
      <c r="R20" s="16">
        <v>4</v>
      </c>
      <c r="S20" s="15">
        <v>4</v>
      </c>
      <c r="T20" s="16">
        <v>8</v>
      </c>
      <c r="U20" s="15">
        <v>6</v>
      </c>
      <c r="V20" s="16">
        <v>12</v>
      </c>
      <c r="W20" s="15">
        <v>6</v>
      </c>
      <c r="X20" s="16">
        <v>12</v>
      </c>
      <c r="Y20" s="15">
        <v>32</v>
      </c>
      <c r="Z20" s="16">
        <v>64</v>
      </c>
      <c r="AA20" s="15">
        <v>4</v>
      </c>
      <c r="AB20" s="16">
        <v>8</v>
      </c>
      <c r="AC20" s="15">
        <v>46</v>
      </c>
      <c r="AD20" s="16">
        <v>92</v>
      </c>
      <c r="AE20" s="15">
        <v>6</v>
      </c>
      <c r="AF20" s="16">
        <v>12</v>
      </c>
      <c r="AG20" s="15">
        <v>2</v>
      </c>
      <c r="AH20" s="16">
        <v>4</v>
      </c>
      <c r="AI20" s="15"/>
      <c r="AJ20" s="16"/>
      <c r="AK20" s="15"/>
      <c r="AL20" s="16"/>
      <c r="AM20" s="15">
        <v>11</v>
      </c>
      <c r="AN20" s="16">
        <v>22</v>
      </c>
      <c r="AO20" s="15">
        <v>31</v>
      </c>
      <c r="AP20" s="16">
        <v>62</v>
      </c>
      <c r="AQ20" s="15"/>
      <c r="AR20" s="16"/>
      <c r="AS20" s="15">
        <v>50</v>
      </c>
    </row>
    <row r="21" spans="2:45" ht="13.95" customHeight="1" x14ac:dyDescent="0.3">
      <c r="B21">
        <v>19</v>
      </c>
      <c r="C21" s="45"/>
      <c r="D21" s="45" t="s">
        <v>514</v>
      </c>
      <c r="E21" s="15">
        <v>192</v>
      </c>
      <c r="F21" s="16">
        <v>44</v>
      </c>
      <c r="G21" s="15">
        <v>249</v>
      </c>
      <c r="H21" s="16">
        <v>56</v>
      </c>
      <c r="I21" s="15">
        <v>64</v>
      </c>
      <c r="J21" s="16">
        <v>15</v>
      </c>
      <c r="K21" s="15">
        <v>229</v>
      </c>
      <c r="L21" s="16">
        <v>52</v>
      </c>
      <c r="M21" s="15">
        <v>142</v>
      </c>
      <c r="N21" s="16">
        <v>32</v>
      </c>
      <c r="O21" s="15">
        <v>6</v>
      </c>
      <c r="P21" s="16">
        <v>1</v>
      </c>
      <c r="Q21" s="15">
        <v>31</v>
      </c>
      <c r="R21" s="16">
        <v>7</v>
      </c>
      <c r="S21" s="15">
        <v>8</v>
      </c>
      <c r="T21" s="16">
        <v>2</v>
      </c>
      <c r="U21" s="15">
        <v>42</v>
      </c>
      <c r="V21" s="16">
        <v>10</v>
      </c>
      <c r="W21" s="15">
        <v>88</v>
      </c>
      <c r="X21" s="16">
        <v>20</v>
      </c>
      <c r="Y21" s="15">
        <v>272</v>
      </c>
      <c r="Z21" s="16">
        <v>62</v>
      </c>
      <c r="AA21" s="15">
        <v>21</v>
      </c>
      <c r="AB21" s="16">
        <v>5</v>
      </c>
      <c r="AC21" s="15">
        <v>420</v>
      </c>
      <c r="AD21" s="16">
        <v>95</v>
      </c>
      <c r="AE21" s="15">
        <v>49</v>
      </c>
      <c r="AF21" s="16">
        <v>11</v>
      </c>
      <c r="AG21" s="15">
        <v>66</v>
      </c>
      <c r="AH21" s="16">
        <v>15</v>
      </c>
      <c r="AI21" s="15">
        <v>8</v>
      </c>
      <c r="AJ21" s="16">
        <v>2</v>
      </c>
      <c r="AK21" s="15">
        <v>12</v>
      </c>
      <c r="AL21" s="16">
        <v>3</v>
      </c>
      <c r="AM21" s="15">
        <v>57</v>
      </c>
      <c r="AN21" s="16">
        <v>13</v>
      </c>
      <c r="AO21" s="15">
        <v>239</v>
      </c>
      <c r="AP21" s="16">
        <v>54</v>
      </c>
      <c r="AQ21" s="15">
        <v>10</v>
      </c>
      <c r="AR21" s="16">
        <v>2</v>
      </c>
      <c r="AS21" s="15">
        <v>441</v>
      </c>
    </row>
    <row r="22" spans="2:45" ht="13.95" customHeight="1" x14ac:dyDescent="0.3">
      <c r="B22">
        <v>20</v>
      </c>
      <c r="C22" s="45"/>
      <c r="D22" s="45" t="s">
        <v>273</v>
      </c>
      <c r="E22" s="15">
        <v>129</v>
      </c>
      <c r="F22" s="16">
        <v>35</v>
      </c>
      <c r="G22" s="15">
        <v>241</v>
      </c>
      <c r="H22" s="16">
        <v>65</v>
      </c>
      <c r="I22" s="15">
        <v>42</v>
      </c>
      <c r="J22" s="16">
        <v>11</v>
      </c>
      <c r="K22" s="15">
        <v>211</v>
      </c>
      <c r="L22" s="16">
        <v>57</v>
      </c>
      <c r="M22" s="15">
        <v>107</v>
      </c>
      <c r="N22" s="16">
        <v>29</v>
      </c>
      <c r="O22" s="15">
        <v>10</v>
      </c>
      <c r="P22" s="16">
        <v>3</v>
      </c>
      <c r="Q22" s="15">
        <v>23</v>
      </c>
      <c r="R22" s="16">
        <v>6</v>
      </c>
      <c r="S22" s="15">
        <v>9</v>
      </c>
      <c r="T22" s="16">
        <v>2</v>
      </c>
      <c r="U22" s="15">
        <v>44</v>
      </c>
      <c r="V22" s="16">
        <v>12</v>
      </c>
      <c r="W22" s="15">
        <v>76</v>
      </c>
      <c r="X22" s="16">
        <v>21</v>
      </c>
      <c r="Y22" s="15">
        <v>218</v>
      </c>
      <c r="Z22" s="16">
        <v>59</v>
      </c>
      <c r="AA22" s="15">
        <v>16</v>
      </c>
      <c r="AB22" s="16">
        <v>4</v>
      </c>
      <c r="AC22" s="15">
        <v>354</v>
      </c>
      <c r="AD22" s="16">
        <v>96</v>
      </c>
      <c r="AE22" s="15">
        <v>35</v>
      </c>
      <c r="AF22" s="16">
        <v>9</v>
      </c>
      <c r="AG22" s="15">
        <v>66</v>
      </c>
      <c r="AH22" s="16">
        <v>18</v>
      </c>
      <c r="AI22" s="15">
        <v>8</v>
      </c>
      <c r="AJ22" s="16">
        <v>2</v>
      </c>
      <c r="AK22" s="15">
        <v>12</v>
      </c>
      <c r="AL22" s="16">
        <v>3</v>
      </c>
      <c r="AM22" s="15">
        <v>63</v>
      </c>
      <c r="AN22" s="16">
        <v>17</v>
      </c>
      <c r="AO22" s="15">
        <v>175</v>
      </c>
      <c r="AP22" s="16">
        <v>47</v>
      </c>
      <c r="AQ22" s="15">
        <v>11</v>
      </c>
      <c r="AR22" s="16">
        <v>3</v>
      </c>
      <c r="AS22" s="15">
        <v>370</v>
      </c>
    </row>
    <row r="23" spans="2:45" ht="13.95" customHeight="1" x14ac:dyDescent="0.3">
      <c r="B23">
        <v>21</v>
      </c>
      <c r="C23" s="45"/>
      <c r="D23" s="45" t="s">
        <v>283</v>
      </c>
      <c r="E23" s="15">
        <v>64</v>
      </c>
      <c r="F23" s="16">
        <v>21</v>
      </c>
      <c r="G23" s="15">
        <v>248</v>
      </c>
      <c r="H23" s="16">
        <v>79</v>
      </c>
      <c r="I23" s="15">
        <v>48</v>
      </c>
      <c r="J23" s="16">
        <v>15</v>
      </c>
      <c r="K23" s="15">
        <v>190</v>
      </c>
      <c r="L23" s="16">
        <v>61</v>
      </c>
      <c r="M23" s="15">
        <v>66</v>
      </c>
      <c r="N23" s="16">
        <v>21</v>
      </c>
      <c r="O23" s="15">
        <v>8</v>
      </c>
      <c r="P23" s="16">
        <v>3</v>
      </c>
      <c r="Q23" s="15">
        <v>17</v>
      </c>
      <c r="R23" s="16">
        <v>5</v>
      </c>
      <c r="S23" s="15">
        <v>11</v>
      </c>
      <c r="T23" s="16">
        <v>4</v>
      </c>
      <c r="U23" s="15">
        <v>24</v>
      </c>
      <c r="V23" s="16">
        <v>8</v>
      </c>
      <c r="W23" s="15">
        <v>73</v>
      </c>
      <c r="X23" s="16">
        <v>23</v>
      </c>
      <c r="Y23" s="15">
        <v>187</v>
      </c>
      <c r="Z23" s="16">
        <v>60</v>
      </c>
      <c r="AA23" s="15">
        <v>13</v>
      </c>
      <c r="AB23" s="16">
        <v>4</v>
      </c>
      <c r="AC23" s="15">
        <v>299</v>
      </c>
      <c r="AD23" s="16">
        <v>96</v>
      </c>
      <c r="AE23" s="15">
        <v>19</v>
      </c>
      <c r="AF23" s="16">
        <v>6</v>
      </c>
      <c r="AG23" s="15">
        <v>66</v>
      </c>
      <c r="AH23" s="16">
        <v>21</v>
      </c>
      <c r="AI23" s="15">
        <v>8</v>
      </c>
      <c r="AJ23" s="16">
        <v>3</v>
      </c>
      <c r="AK23" s="15"/>
      <c r="AL23" s="16"/>
      <c r="AM23" s="15">
        <v>50</v>
      </c>
      <c r="AN23" s="16">
        <v>16</v>
      </c>
      <c r="AO23" s="15">
        <v>160</v>
      </c>
      <c r="AP23" s="16">
        <v>51</v>
      </c>
      <c r="AQ23" s="15">
        <v>9</v>
      </c>
      <c r="AR23" s="16">
        <v>3</v>
      </c>
      <c r="AS23" s="15">
        <v>312</v>
      </c>
    </row>
    <row r="24" spans="2:45" ht="13.95" customHeight="1" x14ac:dyDescent="0.3">
      <c r="B24">
        <v>22</v>
      </c>
      <c r="C24" s="45"/>
      <c r="D24" s="45" t="s">
        <v>284</v>
      </c>
      <c r="E24" s="15">
        <v>216</v>
      </c>
      <c r="F24" s="16">
        <v>36</v>
      </c>
      <c r="G24" s="15">
        <v>386</v>
      </c>
      <c r="H24" s="16">
        <v>64</v>
      </c>
      <c r="I24" s="15">
        <v>87</v>
      </c>
      <c r="J24" s="16">
        <v>14</v>
      </c>
      <c r="K24" s="15">
        <v>318</v>
      </c>
      <c r="L24" s="16">
        <v>53</v>
      </c>
      <c r="M24" s="15">
        <v>181</v>
      </c>
      <c r="N24" s="16">
        <v>30</v>
      </c>
      <c r="O24" s="15">
        <v>16</v>
      </c>
      <c r="P24" s="16">
        <v>3</v>
      </c>
      <c r="Q24" s="15">
        <v>44</v>
      </c>
      <c r="R24" s="16">
        <v>7</v>
      </c>
      <c r="S24" s="15">
        <v>16</v>
      </c>
      <c r="T24" s="16">
        <v>3</v>
      </c>
      <c r="U24" s="15">
        <v>57</v>
      </c>
      <c r="V24" s="16">
        <v>9</v>
      </c>
      <c r="W24" s="15">
        <v>95</v>
      </c>
      <c r="X24" s="16">
        <v>16</v>
      </c>
      <c r="Y24" s="15">
        <v>390</v>
      </c>
      <c r="Z24" s="16">
        <v>65</v>
      </c>
      <c r="AA24" s="15">
        <v>30</v>
      </c>
      <c r="AB24" s="16">
        <v>5</v>
      </c>
      <c r="AC24" s="15">
        <v>572</v>
      </c>
      <c r="AD24" s="16">
        <v>95</v>
      </c>
      <c r="AE24" s="15">
        <v>66</v>
      </c>
      <c r="AF24" s="16">
        <v>11</v>
      </c>
      <c r="AG24" s="15">
        <v>66</v>
      </c>
      <c r="AH24" s="16">
        <v>11</v>
      </c>
      <c r="AI24" s="15">
        <v>8</v>
      </c>
      <c r="AJ24" s="16">
        <v>1</v>
      </c>
      <c r="AK24" s="15">
        <v>12</v>
      </c>
      <c r="AL24" s="16">
        <v>2</v>
      </c>
      <c r="AM24" s="15">
        <v>93</v>
      </c>
      <c r="AN24" s="16">
        <v>15</v>
      </c>
      <c r="AO24" s="15">
        <v>346</v>
      </c>
      <c r="AP24" s="16">
        <v>57</v>
      </c>
      <c r="AQ24" s="15">
        <v>11</v>
      </c>
      <c r="AR24" s="16">
        <v>2</v>
      </c>
      <c r="AS24" s="15">
        <v>602</v>
      </c>
    </row>
    <row r="25" spans="2:45" ht="13.95" customHeight="1" x14ac:dyDescent="0.3">
      <c r="B25">
        <v>23</v>
      </c>
      <c r="C25" s="45"/>
      <c r="D25" s="45" t="s">
        <v>285</v>
      </c>
      <c r="E25" s="15">
        <v>217</v>
      </c>
      <c r="F25" s="16">
        <v>35</v>
      </c>
      <c r="G25" s="15">
        <v>403</v>
      </c>
      <c r="H25" s="16">
        <v>65</v>
      </c>
      <c r="I25" s="15">
        <v>89</v>
      </c>
      <c r="J25" s="16">
        <v>14</v>
      </c>
      <c r="K25" s="15">
        <v>333</v>
      </c>
      <c r="L25" s="16">
        <v>54</v>
      </c>
      <c r="M25" s="15">
        <v>182</v>
      </c>
      <c r="N25" s="16">
        <v>29</v>
      </c>
      <c r="O25" s="15">
        <v>16</v>
      </c>
      <c r="P25" s="16">
        <v>3</v>
      </c>
      <c r="Q25" s="15">
        <v>45</v>
      </c>
      <c r="R25" s="16">
        <v>7</v>
      </c>
      <c r="S25" s="15">
        <v>16</v>
      </c>
      <c r="T25" s="16">
        <v>3</v>
      </c>
      <c r="U25" s="15">
        <v>57</v>
      </c>
      <c r="V25" s="16">
        <v>9</v>
      </c>
      <c r="W25" s="15">
        <v>95</v>
      </c>
      <c r="X25" s="16">
        <v>15</v>
      </c>
      <c r="Y25" s="15">
        <v>407</v>
      </c>
      <c r="Z25" s="16">
        <v>66</v>
      </c>
      <c r="AA25" s="15">
        <v>30</v>
      </c>
      <c r="AB25" s="16">
        <v>5</v>
      </c>
      <c r="AC25" s="15">
        <v>590</v>
      </c>
      <c r="AD25" s="16">
        <v>95</v>
      </c>
      <c r="AE25" s="15">
        <v>66</v>
      </c>
      <c r="AF25" s="16">
        <v>11</v>
      </c>
      <c r="AG25" s="15">
        <v>66</v>
      </c>
      <c r="AH25" s="16">
        <v>11</v>
      </c>
      <c r="AI25" s="15">
        <v>8</v>
      </c>
      <c r="AJ25" s="16">
        <v>1</v>
      </c>
      <c r="AK25" s="15">
        <v>12</v>
      </c>
      <c r="AL25" s="16">
        <v>2</v>
      </c>
      <c r="AM25" s="15">
        <v>93</v>
      </c>
      <c r="AN25" s="16">
        <v>15</v>
      </c>
      <c r="AO25" s="15">
        <v>364</v>
      </c>
      <c r="AP25" s="16">
        <v>59</v>
      </c>
      <c r="AQ25" s="15">
        <v>11</v>
      </c>
      <c r="AR25" s="16">
        <v>2</v>
      </c>
      <c r="AS25" s="15">
        <v>620</v>
      </c>
    </row>
    <row r="26" spans="2:45" ht="13.95" customHeight="1" x14ac:dyDescent="0.3">
      <c r="B26">
        <v>24</v>
      </c>
      <c r="C26" s="45"/>
      <c r="D26" s="45" t="s">
        <v>261</v>
      </c>
      <c r="E26" s="15">
        <v>27</v>
      </c>
      <c r="F26" s="16">
        <v>28</v>
      </c>
      <c r="G26" s="15">
        <v>70</v>
      </c>
      <c r="H26" s="16">
        <v>72</v>
      </c>
      <c r="I26" s="15">
        <v>11</v>
      </c>
      <c r="J26" s="16">
        <v>11</v>
      </c>
      <c r="K26" s="15">
        <v>46</v>
      </c>
      <c r="L26" s="16">
        <v>47</v>
      </c>
      <c r="M26" s="15">
        <v>35</v>
      </c>
      <c r="N26" s="16">
        <v>36</v>
      </c>
      <c r="O26" s="15">
        <v>5</v>
      </c>
      <c r="P26" s="16">
        <v>5</v>
      </c>
      <c r="Q26" s="15">
        <v>8</v>
      </c>
      <c r="R26" s="16">
        <v>8</v>
      </c>
      <c r="S26" s="15">
        <v>3</v>
      </c>
      <c r="T26" s="16">
        <v>3</v>
      </c>
      <c r="U26" s="15">
        <v>11</v>
      </c>
      <c r="V26" s="16">
        <v>11</v>
      </c>
      <c r="W26" s="15">
        <v>3</v>
      </c>
      <c r="X26" s="16">
        <v>3</v>
      </c>
      <c r="Y26" s="15">
        <v>72</v>
      </c>
      <c r="Z26" s="16">
        <v>74</v>
      </c>
      <c r="AA26" s="15">
        <v>4</v>
      </c>
      <c r="AB26" s="16">
        <v>4</v>
      </c>
      <c r="AC26" s="15">
        <v>93</v>
      </c>
      <c r="AD26" s="16">
        <v>96</v>
      </c>
      <c r="AE26" s="15">
        <v>11</v>
      </c>
      <c r="AF26" s="16">
        <v>11</v>
      </c>
      <c r="AG26" s="15"/>
      <c r="AH26" s="16"/>
      <c r="AI26" s="15"/>
      <c r="AJ26" s="16"/>
      <c r="AK26" s="15"/>
      <c r="AL26" s="16"/>
      <c r="AM26" s="15">
        <v>16</v>
      </c>
      <c r="AN26" s="16">
        <v>16</v>
      </c>
      <c r="AO26" s="15">
        <v>65</v>
      </c>
      <c r="AP26" s="16">
        <v>67</v>
      </c>
      <c r="AQ26" s="15">
        <v>5</v>
      </c>
      <c r="AR26" s="16">
        <v>5</v>
      </c>
      <c r="AS26" s="15">
        <v>97</v>
      </c>
    </row>
    <row r="27" spans="2:45" ht="13.95" customHeight="1" x14ac:dyDescent="0.3">
      <c r="B27">
        <v>25</v>
      </c>
      <c r="C27" s="45"/>
      <c r="D27" s="45" t="s">
        <v>268</v>
      </c>
      <c r="E27" s="15">
        <v>15</v>
      </c>
      <c r="F27" s="16">
        <v>18</v>
      </c>
      <c r="G27" s="15">
        <v>67</v>
      </c>
      <c r="H27" s="16">
        <v>82</v>
      </c>
      <c r="I27" s="15">
        <v>9</v>
      </c>
      <c r="J27" s="16">
        <v>11</v>
      </c>
      <c r="K27" s="15">
        <v>42</v>
      </c>
      <c r="L27" s="16">
        <v>51</v>
      </c>
      <c r="M27" s="15">
        <v>29</v>
      </c>
      <c r="N27" s="16">
        <v>35</v>
      </c>
      <c r="O27" s="15">
        <v>2</v>
      </c>
      <c r="P27" s="16">
        <v>2</v>
      </c>
      <c r="Q27" s="15">
        <v>4</v>
      </c>
      <c r="R27" s="16">
        <v>5</v>
      </c>
      <c r="S27" s="15">
        <v>2</v>
      </c>
      <c r="T27" s="16">
        <v>2</v>
      </c>
      <c r="U27" s="15">
        <v>12</v>
      </c>
      <c r="V27" s="16">
        <v>15</v>
      </c>
      <c r="W27" s="15">
        <v>2</v>
      </c>
      <c r="X27" s="16">
        <v>2</v>
      </c>
      <c r="Y27" s="15">
        <v>62</v>
      </c>
      <c r="Z27" s="16">
        <v>76</v>
      </c>
      <c r="AA27" s="15">
        <v>4</v>
      </c>
      <c r="AB27" s="16">
        <v>5</v>
      </c>
      <c r="AC27" s="15">
        <v>78</v>
      </c>
      <c r="AD27" s="16">
        <v>95</v>
      </c>
      <c r="AE27" s="15">
        <v>8</v>
      </c>
      <c r="AF27" s="16">
        <v>10</v>
      </c>
      <c r="AG27" s="15"/>
      <c r="AH27" s="16"/>
      <c r="AI27" s="15"/>
      <c r="AJ27" s="16"/>
      <c r="AK27" s="15"/>
      <c r="AL27" s="16"/>
      <c r="AM27" s="15">
        <v>8</v>
      </c>
      <c r="AN27" s="16">
        <v>10</v>
      </c>
      <c r="AO27" s="15">
        <v>59</v>
      </c>
      <c r="AP27" s="16">
        <v>72</v>
      </c>
      <c r="AQ27" s="15">
        <v>7</v>
      </c>
      <c r="AR27" s="16">
        <v>9</v>
      </c>
      <c r="AS27" s="15">
        <v>82</v>
      </c>
    </row>
    <row r="28" spans="2:45" ht="13.95" customHeight="1" x14ac:dyDescent="0.3">
      <c r="B28">
        <v>26</v>
      </c>
      <c r="C28" s="45"/>
      <c r="D28" s="45" t="s">
        <v>515</v>
      </c>
      <c r="E28" s="15">
        <v>6</v>
      </c>
      <c r="F28" s="16">
        <v>6</v>
      </c>
      <c r="G28" s="15">
        <v>91</v>
      </c>
      <c r="H28" s="16">
        <v>94</v>
      </c>
      <c r="I28" s="15">
        <v>17</v>
      </c>
      <c r="J28" s="16">
        <v>18</v>
      </c>
      <c r="K28" s="15">
        <v>69</v>
      </c>
      <c r="L28" s="16">
        <v>71</v>
      </c>
      <c r="M28" s="15">
        <v>9</v>
      </c>
      <c r="N28" s="16">
        <v>9</v>
      </c>
      <c r="O28" s="15">
        <v>2</v>
      </c>
      <c r="P28" s="16">
        <v>2</v>
      </c>
      <c r="Q28" s="15">
        <v>2</v>
      </c>
      <c r="R28" s="16">
        <v>2</v>
      </c>
      <c r="S28" s="15">
        <v>1</v>
      </c>
      <c r="T28" s="16">
        <v>1</v>
      </c>
      <c r="U28" s="15">
        <v>3</v>
      </c>
      <c r="V28" s="16">
        <v>3</v>
      </c>
      <c r="W28" s="15">
        <v>69</v>
      </c>
      <c r="X28" s="16">
        <v>71</v>
      </c>
      <c r="Y28" s="15">
        <v>22</v>
      </c>
      <c r="Z28" s="16">
        <v>23</v>
      </c>
      <c r="AA28" s="15">
        <v>3</v>
      </c>
      <c r="AB28" s="16">
        <v>3</v>
      </c>
      <c r="AC28" s="15">
        <v>94</v>
      </c>
      <c r="AD28" s="16">
        <v>97</v>
      </c>
      <c r="AE28" s="15"/>
      <c r="AF28" s="16"/>
      <c r="AG28" s="15">
        <v>66</v>
      </c>
      <c r="AH28" s="16">
        <v>68</v>
      </c>
      <c r="AI28" s="15"/>
      <c r="AJ28" s="16"/>
      <c r="AK28" s="15"/>
      <c r="AL28" s="16"/>
      <c r="AM28" s="15">
        <v>5</v>
      </c>
      <c r="AN28" s="16">
        <v>5</v>
      </c>
      <c r="AO28" s="15">
        <v>25</v>
      </c>
      <c r="AP28" s="16">
        <v>26</v>
      </c>
      <c r="AQ28" s="15">
        <v>1</v>
      </c>
      <c r="AR28" s="16">
        <v>1</v>
      </c>
      <c r="AS28" s="15">
        <v>97</v>
      </c>
    </row>
    <row r="29" spans="2:45" ht="13.95" customHeight="1" x14ac:dyDescent="0.3">
      <c r="B29">
        <v>27</v>
      </c>
      <c r="C29" s="45"/>
      <c r="D29" s="45" t="s">
        <v>294</v>
      </c>
      <c r="E29" s="15">
        <v>53</v>
      </c>
      <c r="F29" s="16">
        <v>12</v>
      </c>
      <c r="G29" s="15">
        <v>395</v>
      </c>
      <c r="H29" s="16">
        <v>88</v>
      </c>
      <c r="I29" s="15">
        <v>57</v>
      </c>
      <c r="J29" s="16">
        <v>13</v>
      </c>
      <c r="K29" s="15">
        <v>249</v>
      </c>
      <c r="L29" s="16">
        <v>56</v>
      </c>
      <c r="M29" s="15">
        <v>127</v>
      </c>
      <c r="N29" s="16">
        <v>28</v>
      </c>
      <c r="O29" s="15">
        <v>15</v>
      </c>
      <c r="P29" s="16">
        <v>3</v>
      </c>
      <c r="Q29" s="15">
        <v>22</v>
      </c>
      <c r="R29" s="16">
        <v>5</v>
      </c>
      <c r="S29" s="15">
        <v>17</v>
      </c>
      <c r="T29" s="16">
        <v>4</v>
      </c>
      <c r="U29" s="15">
        <v>46</v>
      </c>
      <c r="V29" s="16">
        <v>10</v>
      </c>
      <c r="W29" s="15">
        <v>68</v>
      </c>
      <c r="X29" s="16">
        <v>15</v>
      </c>
      <c r="Y29" s="15">
        <v>295</v>
      </c>
      <c r="Z29" s="16">
        <v>66</v>
      </c>
      <c r="AA29" s="15">
        <v>24</v>
      </c>
      <c r="AB29" s="16">
        <v>5</v>
      </c>
      <c r="AC29" s="15">
        <v>424</v>
      </c>
      <c r="AD29" s="16">
        <v>95</v>
      </c>
      <c r="AE29" s="15">
        <v>43</v>
      </c>
      <c r="AF29" s="16">
        <v>10</v>
      </c>
      <c r="AG29" s="15">
        <v>66</v>
      </c>
      <c r="AH29" s="16">
        <v>15</v>
      </c>
      <c r="AI29" s="15">
        <v>7</v>
      </c>
      <c r="AJ29" s="16">
        <v>2</v>
      </c>
      <c r="AK29" s="15"/>
      <c r="AL29" s="16"/>
      <c r="AM29" s="15">
        <v>92</v>
      </c>
      <c r="AN29" s="16">
        <v>21</v>
      </c>
      <c r="AO29" s="15">
        <v>229</v>
      </c>
      <c r="AP29" s="16">
        <v>51</v>
      </c>
      <c r="AQ29" s="15">
        <v>11</v>
      </c>
      <c r="AR29" s="16">
        <v>2</v>
      </c>
      <c r="AS29" s="45">
        <v>448</v>
      </c>
    </row>
    <row r="30" spans="2:45" ht="13.95" customHeight="1" x14ac:dyDescent="0.3">
      <c r="B30">
        <v>28</v>
      </c>
      <c r="C30" s="45" t="s">
        <v>23</v>
      </c>
      <c r="D30" s="45" t="s">
        <v>283</v>
      </c>
      <c r="E30" s="15">
        <v>3</v>
      </c>
      <c r="F30" s="16">
        <v>3</v>
      </c>
      <c r="G30" s="15">
        <v>90</v>
      </c>
      <c r="H30" s="16">
        <v>97</v>
      </c>
      <c r="I30" s="15">
        <v>9</v>
      </c>
      <c r="J30" s="16">
        <v>10</v>
      </c>
      <c r="K30" s="15">
        <v>76</v>
      </c>
      <c r="L30" s="16">
        <v>82</v>
      </c>
      <c r="M30" s="15">
        <v>7</v>
      </c>
      <c r="N30" s="16">
        <v>8</v>
      </c>
      <c r="O30" s="15">
        <v>1</v>
      </c>
      <c r="P30" s="16">
        <v>1</v>
      </c>
      <c r="Q30" s="15">
        <v>4</v>
      </c>
      <c r="R30" s="16">
        <v>4</v>
      </c>
      <c r="S30" s="15">
        <v>2</v>
      </c>
      <c r="T30" s="16">
        <v>2</v>
      </c>
      <c r="U30" s="15">
        <v>2</v>
      </c>
      <c r="V30" s="16">
        <v>2</v>
      </c>
      <c r="W30" s="15">
        <v>68</v>
      </c>
      <c r="X30" s="16">
        <v>73</v>
      </c>
      <c r="Y30" s="15">
        <v>17</v>
      </c>
      <c r="Z30" s="16">
        <v>18</v>
      </c>
      <c r="AA30" s="15">
        <v>3</v>
      </c>
      <c r="AB30" s="16">
        <v>3</v>
      </c>
      <c r="AC30" s="15">
        <v>90</v>
      </c>
      <c r="AD30" s="16">
        <v>97</v>
      </c>
      <c r="AE30" s="15"/>
      <c r="AF30" s="16"/>
      <c r="AG30" s="15">
        <v>68</v>
      </c>
      <c r="AH30" s="16">
        <v>73</v>
      </c>
      <c r="AI30" s="15"/>
      <c r="AJ30" s="16"/>
      <c r="AK30" s="15"/>
      <c r="AL30" s="16"/>
      <c r="AM30" s="15">
        <v>3</v>
      </c>
      <c r="AN30" s="16">
        <v>3</v>
      </c>
      <c r="AO30" s="15">
        <v>22</v>
      </c>
      <c r="AP30" s="16">
        <v>24</v>
      </c>
      <c r="AQ30" s="15"/>
      <c r="AR30" s="16"/>
      <c r="AS30" s="45">
        <v>93</v>
      </c>
    </row>
    <row r="31" spans="2:45" ht="13.95" customHeight="1" x14ac:dyDescent="0.3">
      <c r="B31">
        <v>29</v>
      </c>
      <c r="C31" s="45"/>
      <c r="D31" s="45" t="s">
        <v>265</v>
      </c>
      <c r="E31" s="15">
        <v>2</v>
      </c>
      <c r="F31" s="16">
        <v>2</v>
      </c>
      <c r="G31" s="15">
        <v>94</v>
      </c>
      <c r="H31" s="16">
        <v>98</v>
      </c>
      <c r="I31" s="15">
        <v>9</v>
      </c>
      <c r="J31" s="16">
        <v>9</v>
      </c>
      <c r="K31" s="15">
        <v>80</v>
      </c>
      <c r="L31" s="16">
        <v>83</v>
      </c>
      <c r="M31" s="15">
        <v>6</v>
      </c>
      <c r="N31" s="16">
        <v>6</v>
      </c>
      <c r="O31" s="15">
        <v>1</v>
      </c>
      <c r="P31" s="16">
        <v>1</v>
      </c>
      <c r="Q31" s="15">
        <v>4</v>
      </c>
      <c r="R31" s="16">
        <v>4</v>
      </c>
      <c r="S31" s="15">
        <v>2</v>
      </c>
      <c r="T31" s="16">
        <v>2</v>
      </c>
      <c r="U31" s="15">
        <v>1</v>
      </c>
      <c r="V31" s="16">
        <v>1</v>
      </c>
      <c r="W31" s="15">
        <v>69</v>
      </c>
      <c r="X31" s="16">
        <v>72</v>
      </c>
      <c r="Y31" s="15">
        <v>20</v>
      </c>
      <c r="Z31" s="16">
        <v>21</v>
      </c>
      <c r="AA31" s="15">
        <v>2</v>
      </c>
      <c r="AB31" s="16">
        <v>2</v>
      </c>
      <c r="AC31" s="15">
        <v>94</v>
      </c>
      <c r="AD31" s="16">
        <v>98</v>
      </c>
      <c r="AE31" s="15"/>
      <c r="AF31" s="16"/>
      <c r="AG31" s="15">
        <v>68</v>
      </c>
      <c r="AH31" s="16">
        <v>71</v>
      </c>
      <c r="AI31" s="15"/>
      <c r="AJ31" s="16"/>
      <c r="AK31" s="15"/>
      <c r="AL31" s="16"/>
      <c r="AM31" s="15">
        <v>4</v>
      </c>
      <c r="AN31" s="16">
        <v>4</v>
      </c>
      <c r="AO31" s="15">
        <v>24</v>
      </c>
      <c r="AP31" s="16">
        <v>25</v>
      </c>
      <c r="AQ31" s="15"/>
      <c r="AR31" s="16"/>
      <c r="AS31" s="45">
        <v>96</v>
      </c>
    </row>
    <row r="32" spans="2:45" ht="13.95" customHeight="1" x14ac:dyDescent="0.3">
      <c r="B32">
        <v>30</v>
      </c>
      <c r="C32" s="45"/>
      <c r="D32" s="45" t="s">
        <v>278</v>
      </c>
      <c r="E32" s="15"/>
      <c r="F32" s="16"/>
      <c r="G32" s="15">
        <v>67</v>
      </c>
      <c r="H32" s="16">
        <v>100</v>
      </c>
      <c r="I32" s="15">
        <v>7</v>
      </c>
      <c r="J32" s="16">
        <v>10</v>
      </c>
      <c r="K32" s="15">
        <v>59</v>
      </c>
      <c r="L32" s="16">
        <v>88</v>
      </c>
      <c r="M32" s="15">
        <v>1</v>
      </c>
      <c r="N32" s="16">
        <v>1</v>
      </c>
      <c r="O32" s="15"/>
      <c r="P32" s="16"/>
      <c r="Q32" s="15"/>
      <c r="R32" s="16"/>
      <c r="S32" s="15"/>
      <c r="T32" s="16"/>
      <c r="U32" s="15">
        <v>1</v>
      </c>
      <c r="V32" s="16">
        <v>1</v>
      </c>
      <c r="W32" s="15">
        <v>66</v>
      </c>
      <c r="X32" s="16">
        <v>99</v>
      </c>
      <c r="Y32" s="15"/>
      <c r="Z32" s="16"/>
      <c r="AA32" s="15"/>
      <c r="AB32" s="16"/>
      <c r="AC32" s="15">
        <v>67</v>
      </c>
      <c r="AD32" s="16">
        <v>100</v>
      </c>
      <c r="AE32" s="15"/>
      <c r="AF32" s="16"/>
      <c r="AG32" s="15">
        <v>66</v>
      </c>
      <c r="AH32" s="16">
        <v>99</v>
      </c>
      <c r="AI32" s="15"/>
      <c r="AJ32" s="16"/>
      <c r="AK32" s="15"/>
      <c r="AL32" s="16"/>
      <c r="AM32" s="15"/>
      <c r="AN32" s="16"/>
      <c r="AO32" s="15">
        <v>1</v>
      </c>
      <c r="AP32" s="16">
        <v>1</v>
      </c>
      <c r="AQ32" s="15"/>
      <c r="AR32" s="16"/>
      <c r="AS32" s="45">
        <v>67</v>
      </c>
    </row>
    <row r="33" spans="2:46" ht="13.95" customHeight="1" x14ac:dyDescent="0.3">
      <c r="B33">
        <v>31</v>
      </c>
      <c r="C33" s="45"/>
      <c r="D33" s="45" t="s">
        <v>271</v>
      </c>
      <c r="E33" s="15">
        <v>4</v>
      </c>
      <c r="F33" s="16">
        <v>4</v>
      </c>
      <c r="G33" s="15">
        <v>109</v>
      </c>
      <c r="H33" s="16">
        <v>96</v>
      </c>
      <c r="I33" s="15">
        <v>14</v>
      </c>
      <c r="J33" s="16">
        <v>12</v>
      </c>
      <c r="K33" s="15">
        <v>88</v>
      </c>
      <c r="L33" s="16">
        <v>78</v>
      </c>
      <c r="M33" s="15">
        <v>10</v>
      </c>
      <c r="N33" s="16">
        <v>9</v>
      </c>
      <c r="O33" s="15">
        <v>1</v>
      </c>
      <c r="P33" s="16">
        <v>1</v>
      </c>
      <c r="Q33" s="15">
        <v>6</v>
      </c>
      <c r="R33" s="16">
        <v>5</v>
      </c>
      <c r="S33" s="15">
        <v>3</v>
      </c>
      <c r="T33" s="16">
        <v>3</v>
      </c>
      <c r="U33" s="15"/>
      <c r="V33" s="16"/>
      <c r="W33" s="15">
        <v>68</v>
      </c>
      <c r="X33" s="16">
        <v>60</v>
      </c>
      <c r="Y33" s="15">
        <v>36</v>
      </c>
      <c r="Z33" s="16">
        <v>32</v>
      </c>
      <c r="AA33" s="15">
        <v>2</v>
      </c>
      <c r="AB33" s="16">
        <v>2</v>
      </c>
      <c r="AC33" s="15">
        <v>111</v>
      </c>
      <c r="AD33" s="16">
        <v>98</v>
      </c>
      <c r="AE33" s="15"/>
      <c r="AF33" s="16"/>
      <c r="AG33" s="15">
        <v>68</v>
      </c>
      <c r="AH33" s="16">
        <v>60</v>
      </c>
      <c r="AI33" s="15"/>
      <c r="AJ33" s="16"/>
      <c r="AK33" s="15"/>
      <c r="AL33" s="16"/>
      <c r="AM33" s="15">
        <v>7</v>
      </c>
      <c r="AN33" s="16">
        <v>6</v>
      </c>
      <c r="AO33" s="15">
        <v>38</v>
      </c>
      <c r="AP33" s="16">
        <v>34</v>
      </c>
      <c r="AQ33" s="15"/>
      <c r="AR33" s="16"/>
      <c r="AS33" s="45">
        <v>113</v>
      </c>
    </row>
    <row r="34" spans="2:46" ht="13.95" customHeight="1" x14ac:dyDescent="0.3">
      <c r="B34">
        <v>32</v>
      </c>
      <c r="C34" s="45"/>
      <c r="D34" s="45" t="s">
        <v>262</v>
      </c>
      <c r="E34" s="15">
        <v>2</v>
      </c>
      <c r="F34" s="16">
        <v>2</v>
      </c>
      <c r="G34" s="15">
        <v>92</v>
      </c>
      <c r="H34" s="16">
        <v>98</v>
      </c>
      <c r="I34" s="15">
        <v>11</v>
      </c>
      <c r="J34" s="16">
        <v>12</v>
      </c>
      <c r="K34" s="15">
        <v>75</v>
      </c>
      <c r="L34" s="16">
        <v>80</v>
      </c>
      <c r="M34" s="15">
        <v>7</v>
      </c>
      <c r="N34" s="16">
        <v>7</v>
      </c>
      <c r="O34" s="15">
        <v>1</v>
      </c>
      <c r="P34" s="16">
        <v>1</v>
      </c>
      <c r="Q34" s="15">
        <v>4</v>
      </c>
      <c r="R34" s="16">
        <v>4</v>
      </c>
      <c r="S34" s="15">
        <v>2</v>
      </c>
      <c r="T34" s="16">
        <v>2</v>
      </c>
      <c r="U34" s="15">
        <v>1</v>
      </c>
      <c r="V34" s="16">
        <v>1</v>
      </c>
      <c r="W34" s="15">
        <v>61</v>
      </c>
      <c r="X34" s="16">
        <v>65</v>
      </c>
      <c r="Y34" s="15">
        <v>26</v>
      </c>
      <c r="Z34" s="16">
        <v>28</v>
      </c>
      <c r="AA34" s="15">
        <v>3</v>
      </c>
      <c r="AB34" s="16">
        <v>3</v>
      </c>
      <c r="AC34" s="15">
        <v>91</v>
      </c>
      <c r="AD34" s="16">
        <v>97</v>
      </c>
      <c r="AE34" s="15"/>
      <c r="AF34" s="16"/>
      <c r="AG34" s="15">
        <v>60</v>
      </c>
      <c r="AH34" s="16">
        <v>64</v>
      </c>
      <c r="AI34" s="15"/>
      <c r="AJ34" s="16"/>
      <c r="AK34" s="15"/>
      <c r="AL34" s="16"/>
      <c r="AM34" s="15">
        <v>4</v>
      </c>
      <c r="AN34" s="16">
        <v>4</v>
      </c>
      <c r="AO34" s="15">
        <v>30</v>
      </c>
      <c r="AP34" s="16">
        <v>32</v>
      </c>
      <c r="AQ34" s="15"/>
      <c r="AR34" s="16"/>
      <c r="AS34" s="45">
        <v>94</v>
      </c>
    </row>
    <row r="35" spans="2:46" ht="13.95" customHeight="1" x14ac:dyDescent="0.3">
      <c r="B35">
        <v>33</v>
      </c>
      <c r="C35" s="45"/>
      <c r="D35" s="45" t="s">
        <v>516</v>
      </c>
      <c r="E35" s="15">
        <v>7</v>
      </c>
      <c r="F35" s="16">
        <v>6</v>
      </c>
      <c r="G35" s="15">
        <v>102</v>
      </c>
      <c r="H35" s="16">
        <v>94</v>
      </c>
      <c r="I35" s="15">
        <v>13</v>
      </c>
      <c r="J35" s="16">
        <v>12</v>
      </c>
      <c r="K35" s="15">
        <v>85</v>
      </c>
      <c r="L35" s="16">
        <v>78</v>
      </c>
      <c r="M35" s="15">
        <v>10</v>
      </c>
      <c r="N35" s="16">
        <v>9</v>
      </c>
      <c r="O35" s="15">
        <v>1</v>
      </c>
      <c r="P35" s="16">
        <v>1</v>
      </c>
      <c r="Q35" s="15">
        <v>7</v>
      </c>
      <c r="R35" s="16">
        <v>6</v>
      </c>
      <c r="S35" s="15"/>
      <c r="T35" s="16"/>
      <c r="U35" s="15"/>
      <c r="V35" s="16"/>
      <c r="W35" s="15">
        <v>70</v>
      </c>
      <c r="X35" s="16">
        <v>64</v>
      </c>
      <c r="Y35" s="15">
        <v>32</v>
      </c>
      <c r="Z35" s="16">
        <v>29</v>
      </c>
      <c r="AA35" s="15">
        <v>4</v>
      </c>
      <c r="AB35" s="16">
        <v>4</v>
      </c>
      <c r="AC35" s="15">
        <v>105</v>
      </c>
      <c r="AD35" s="16">
        <v>96</v>
      </c>
      <c r="AE35" s="15">
        <v>1</v>
      </c>
      <c r="AF35" s="16">
        <v>1</v>
      </c>
      <c r="AG35" s="15">
        <v>68</v>
      </c>
      <c r="AH35" s="16">
        <v>62</v>
      </c>
      <c r="AI35" s="15"/>
      <c r="AJ35" s="16"/>
      <c r="AK35" s="15"/>
      <c r="AL35" s="16"/>
      <c r="AM35" s="15">
        <v>5</v>
      </c>
      <c r="AN35" s="16">
        <v>5</v>
      </c>
      <c r="AO35" s="15">
        <v>35</v>
      </c>
      <c r="AP35" s="16">
        <v>32</v>
      </c>
      <c r="AQ35" s="15"/>
      <c r="AR35" s="16"/>
      <c r="AS35" s="45">
        <v>109</v>
      </c>
    </row>
    <row r="36" spans="2:46" ht="13.95" customHeight="1" x14ac:dyDescent="0.3">
      <c r="B36">
        <v>34</v>
      </c>
      <c r="C36" s="45"/>
      <c r="D36" s="45" t="s">
        <v>72</v>
      </c>
      <c r="E36" s="15">
        <v>2</v>
      </c>
      <c r="F36" s="16">
        <v>2</v>
      </c>
      <c r="G36" s="15">
        <v>105</v>
      </c>
      <c r="H36" s="16">
        <v>98</v>
      </c>
      <c r="I36" s="15">
        <v>12</v>
      </c>
      <c r="J36" s="16">
        <v>11</v>
      </c>
      <c r="K36" s="15">
        <v>85</v>
      </c>
      <c r="L36" s="16">
        <v>79</v>
      </c>
      <c r="M36" s="15">
        <v>10</v>
      </c>
      <c r="N36" s="16">
        <v>9</v>
      </c>
      <c r="O36" s="15"/>
      <c r="P36" s="16"/>
      <c r="Q36" s="15">
        <v>5</v>
      </c>
      <c r="R36" s="16">
        <v>5</v>
      </c>
      <c r="S36" s="15">
        <v>2</v>
      </c>
      <c r="T36" s="16">
        <v>2</v>
      </c>
      <c r="U36" s="15">
        <v>1</v>
      </c>
      <c r="V36" s="16">
        <v>1</v>
      </c>
      <c r="W36" s="15">
        <v>69</v>
      </c>
      <c r="X36" s="16">
        <v>64</v>
      </c>
      <c r="Y36" s="15">
        <v>30</v>
      </c>
      <c r="Z36" s="16">
        <v>28</v>
      </c>
      <c r="AA36" s="15">
        <v>2</v>
      </c>
      <c r="AB36" s="16">
        <v>2</v>
      </c>
      <c r="AC36" s="15">
        <v>105</v>
      </c>
      <c r="AD36" s="16">
        <v>98</v>
      </c>
      <c r="AE36" s="15">
        <v>1</v>
      </c>
      <c r="AF36" s="16">
        <v>1</v>
      </c>
      <c r="AG36" s="15">
        <v>68</v>
      </c>
      <c r="AH36" s="16">
        <v>64</v>
      </c>
      <c r="AI36" s="15"/>
      <c r="AJ36" s="16"/>
      <c r="AK36" s="15"/>
      <c r="AL36" s="16"/>
      <c r="AM36" s="15"/>
      <c r="AN36" s="16"/>
      <c r="AO36" s="15">
        <v>38</v>
      </c>
      <c r="AP36" s="16">
        <v>36</v>
      </c>
      <c r="AQ36" s="15"/>
      <c r="AR36" s="16"/>
      <c r="AS36" s="45">
        <v>107</v>
      </c>
    </row>
    <row r="37" spans="2:46" ht="13.95" customHeight="1" x14ac:dyDescent="0.3">
      <c r="B37">
        <v>35</v>
      </c>
      <c r="C37" s="45"/>
      <c r="D37" s="45" t="s">
        <v>292</v>
      </c>
      <c r="E37" s="15">
        <v>1</v>
      </c>
      <c r="F37" s="16">
        <v>1</v>
      </c>
      <c r="G37" s="15">
        <v>127</v>
      </c>
      <c r="H37" s="16">
        <v>99</v>
      </c>
      <c r="I37" s="15">
        <v>14</v>
      </c>
      <c r="J37" s="16">
        <v>11</v>
      </c>
      <c r="K37" s="15">
        <v>102</v>
      </c>
      <c r="L37" s="16">
        <v>80</v>
      </c>
      <c r="M37" s="15">
        <v>11</v>
      </c>
      <c r="N37" s="16">
        <v>9</v>
      </c>
      <c r="O37" s="15">
        <v>1</v>
      </c>
      <c r="P37" s="16">
        <v>1</v>
      </c>
      <c r="Q37" s="15">
        <v>4</v>
      </c>
      <c r="R37" s="16">
        <v>3</v>
      </c>
      <c r="S37" s="15">
        <v>4</v>
      </c>
      <c r="T37" s="16">
        <v>3</v>
      </c>
      <c r="U37" s="15">
        <v>1</v>
      </c>
      <c r="V37" s="16">
        <v>1</v>
      </c>
      <c r="W37" s="15">
        <v>68</v>
      </c>
      <c r="X37" s="16">
        <v>53</v>
      </c>
      <c r="Y37" s="15">
        <v>51</v>
      </c>
      <c r="Z37" s="16">
        <v>40</v>
      </c>
      <c r="AA37" s="15">
        <v>1</v>
      </c>
      <c r="AB37" s="16">
        <v>1</v>
      </c>
      <c r="AC37" s="15">
        <v>127</v>
      </c>
      <c r="AD37" s="16">
        <v>99</v>
      </c>
      <c r="AE37" s="15">
        <v>2</v>
      </c>
      <c r="AF37" s="16">
        <v>2</v>
      </c>
      <c r="AG37" s="15">
        <v>68</v>
      </c>
      <c r="AH37" s="16">
        <v>53</v>
      </c>
      <c r="AI37" s="15"/>
      <c r="AJ37" s="16"/>
      <c r="AK37" s="15"/>
      <c r="AL37" s="16"/>
      <c r="AM37" s="15">
        <v>6</v>
      </c>
      <c r="AN37" s="16">
        <v>5</v>
      </c>
      <c r="AO37" s="15">
        <v>52</v>
      </c>
      <c r="AP37" s="16">
        <v>41</v>
      </c>
      <c r="AQ37" s="15"/>
      <c r="AR37" s="16"/>
      <c r="AS37" s="45">
        <v>128</v>
      </c>
    </row>
    <row r="38" spans="2:46" ht="13.95" customHeight="1" x14ac:dyDescent="0.3">
      <c r="B38" s="13">
        <v>36</v>
      </c>
      <c r="C38" s="46"/>
      <c r="D38" s="46" t="s">
        <v>293</v>
      </c>
      <c r="E38" s="19">
        <v>1</v>
      </c>
      <c r="F38" s="20">
        <v>1</v>
      </c>
      <c r="G38" s="19">
        <v>101</v>
      </c>
      <c r="H38" s="20">
        <v>99</v>
      </c>
      <c r="I38" s="19">
        <v>12</v>
      </c>
      <c r="J38" s="20">
        <v>12</v>
      </c>
      <c r="K38" s="19">
        <v>81</v>
      </c>
      <c r="L38" s="20">
        <v>79</v>
      </c>
      <c r="M38" s="19">
        <v>9</v>
      </c>
      <c r="N38" s="20">
        <v>9</v>
      </c>
      <c r="O38" s="19"/>
      <c r="P38" s="20"/>
      <c r="Q38" s="19">
        <v>3</v>
      </c>
      <c r="R38" s="20">
        <v>3</v>
      </c>
      <c r="S38" s="19">
        <v>3</v>
      </c>
      <c r="T38" s="20">
        <v>3</v>
      </c>
      <c r="U38" s="19"/>
      <c r="V38" s="20"/>
      <c r="W38" s="19">
        <v>68</v>
      </c>
      <c r="X38" s="20">
        <v>67</v>
      </c>
      <c r="Y38" s="19">
        <v>28</v>
      </c>
      <c r="Z38" s="20">
        <v>27</v>
      </c>
      <c r="AA38" s="19">
        <v>1</v>
      </c>
      <c r="AB38" s="20">
        <v>1</v>
      </c>
      <c r="AC38" s="19">
        <v>101</v>
      </c>
      <c r="AD38" s="20">
        <v>99</v>
      </c>
      <c r="AE38" s="19">
        <v>1</v>
      </c>
      <c r="AF38" s="20">
        <v>1</v>
      </c>
      <c r="AG38" s="19">
        <v>68</v>
      </c>
      <c r="AH38" s="20">
        <v>67</v>
      </c>
      <c r="AI38" s="19"/>
      <c r="AJ38" s="20"/>
      <c r="AK38" s="19"/>
      <c r="AL38" s="20"/>
      <c r="AM38" s="19">
        <v>3</v>
      </c>
      <c r="AN38" s="20">
        <v>3</v>
      </c>
      <c r="AO38" s="19">
        <v>30</v>
      </c>
      <c r="AP38" s="20">
        <v>29</v>
      </c>
      <c r="AQ38" s="19"/>
      <c r="AR38" s="20"/>
      <c r="AS38" s="45">
        <v>102</v>
      </c>
    </row>
    <row r="39" spans="2:46" ht="13.95" customHeight="1" x14ac:dyDescent="0.3">
      <c r="B39" s="2">
        <v>37</v>
      </c>
      <c r="C39" s="44"/>
      <c r="D39" s="44" t="s">
        <v>286</v>
      </c>
      <c r="E39" s="47">
        <v>1</v>
      </c>
      <c r="F39" s="48">
        <v>1</v>
      </c>
      <c r="G39" s="47">
        <v>82</v>
      </c>
      <c r="H39" s="48">
        <v>99</v>
      </c>
      <c r="I39" s="47">
        <v>7</v>
      </c>
      <c r="J39" s="48">
        <v>8</v>
      </c>
      <c r="K39" s="47">
        <v>70</v>
      </c>
      <c r="L39" s="48">
        <v>84</v>
      </c>
      <c r="M39" s="47">
        <v>5</v>
      </c>
      <c r="N39" s="48">
        <v>6</v>
      </c>
      <c r="O39" s="47">
        <v>1</v>
      </c>
      <c r="P39" s="48">
        <v>1</v>
      </c>
      <c r="Q39" s="47">
        <v>3</v>
      </c>
      <c r="R39" s="48">
        <v>4</v>
      </c>
      <c r="S39" s="47">
        <v>1</v>
      </c>
      <c r="T39" s="48">
        <v>1</v>
      </c>
      <c r="U39" s="47">
        <v>1</v>
      </c>
      <c r="V39" s="48">
        <v>1</v>
      </c>
      <c r="W39" s="47">
        <v>60</v>
      </c>
      <c r="X39" s="48">
        <v>72</v>
      </c>
      <c r="Y39" s="47">
        <v>18</v>
      </c>
      <c r="Z39" s="48">
        <v>22</v>
      </c>
      <c r="AA39" s="47">
        <v>3</v>
      </c>
      <c r="AB39" s="48">
        <v>4</v>
      </c>
      <c r="AC39" s="47">
        <v>80</v>
      </c>
      <c r="AD39" s="48">
        <v>96</v>
      </c>
      <c r="AE39" s="47"/>
      <c r="AF39" s="48"/>
      <c r="AG39" s="47">
        <v>60</v>
      </c>
      <c r="AH39" s="48">
        <v>72</v>
      </c>
      <c r="AI39" s="47"/>
      <c r="AJ39" s="48"/>
      <c r="AK39" s="47"/>
      <c r="AL39" s="48"/>
      <c r="AM39" s="47">
        <v>4</v>
      </c>
      <c r="AN39" s="48">
        <v>5</v>
      </c>
      <c r="AO39" s="47">
        <v>19</v>
      </c>
      <c r="AP39" s="48">
        <v>23</v>
      </c>
      <c r="AQ39" s="47"/>
      <c r="AR39" s="48"/>
      <c r="AS39" s="49">
        <v>83</v>
      </c>
    </row>
    <row r="40" spans="2:46" ht="13.95" customHeight="1" x14ac:dyDescent="0.3">
      <c r="AD40" s="1"/>
      <c r="AE40" s="1"/>
      <c r="AF40" s="1"/>
      <c r="AG40" s="1"/>
      <c r="AH40" s="1"/>
      <c r="AI40" s="1"/>
      <c r="AJ40" s="1"/>
      <c r="AK40" s="1"/>
      <c r="AL40" s="1"/>
      <c r="AM40" s="1"/>
      <c r="AN40" s="1"/>
      <c r="AO40" s="1"/>
      <c r="AP40" s="1"/>
      <c r="AQ40" s="1"/>
      <c r="AS40">
        <f>MEDIAN(AS3:AS39)</f>
        <v>127</v>
      </c>
      <c r="AT40" t="s">
        <v>499</v>
      </c>
    </row>
    <row r="41" spans="2:46" ht="13.95" customHeight="1" x14ac:dyDescent="0.3">
      <c r="AD41" s="1"/>
      <c r="AF41" s="1"/>
      <c r="AH41" s="1"/>
      <c r="AJ41" s="1"/>
      <c r="AL41" s="1"/>
      <c r="AN41" s="1"/>
      <c r="AP41" s="1"/>
    </row>
  </sheetData>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9"/>
  <sheetViews>
    <sheetView topLeftCell="A15" workbookViewId="0">
      <selection activeCell="C35" sqref="C35"/>
    </sheetView>
  </sheetViews>
  <sheetFormatPr defaultRowHeight="14.4" x14ac:dyDescent="0.3"/>
  <cols>
    <col min="1" max="1" width="28.44140625" style="75" customWidth="1"/>
    <col min="3" max="3" width="22.44140625" customWidth="1"/>
    <col min="4" max="4" width="4.6640625" customWidth="1"/>
    <col min="5" max="5" width="4" customWidth="1"/>
    <col min="6" max="6" width="4.6640625" customWidth="1"/>
    <col min="7" max="7" width="4.109375" customWidth="1"/>
    <col min="8" max="8" width="4.6640625" customWidth="1"/>
    <col min="9" max="9" width="4.5546875" customWidth="1"/>
    <col min="10" max="10" width="4.6640625" customWidth="1"/>
    <col min="11" max="11" width="4.44140625" customWidth="1"/>
    <col min="12" max="12" width="4.6640625" customWidth="1"/>
    <col min="13" max="13" width="4.77734375" customWidth="1"/>
    <col min="14" max="14" width="5.6640625" customWidth="1"/>
  </cols>
  <sheetData>
    <row r="1" spans="2:40" x14ac:dyDescent="0.3">
      <c r="B1" s="5"/>
      <c r="C1" s="3"/>
      <c r="D1" s="131" t="s">
        <v>500</v>
      </c>
      <c r="E1" s="131"/>
      <c r="F1" s="131"/>
      <c r="G1" s="131"/>
      <c r="H1" s="131"/>
      <c r="I1" s="131"/>
      <c r="J1" s="131"/>
      <c r="K1" s="131"/>
      <c r="L1" s="131"/>
      <c r="M1" s="131"/>
      <c r="N1" s="3" t="s">
        <v>24</v>
      </c>
    </row>
    <row r="2" spans="2:40" x14ac:dyDescent="0.3">
      <c r="B2" s="6" t="s">
        <v>20</v>
      </c>
      <c r="C2" s="2" t="s">
        <v>79</v>
      </c>
      <c r="D2" s="2" t="s">
        <v>34</v>
      </c>
      <c r="E2" s="2"/>
      <c r="F2" s="2" t="s">
        <v>35</v>
      </c>
      <c r="G2" s="2"/>
      <c r="H2" s="2" t="s">
        <v>36</v>
      </c>
      <c r="I2" s="2"/>
      <c r="J2" s="2" t="s">
        <v>37</v>
      </c>
      <c r="K2" s="2"/>
      <c r="L2" s="2" t="s">
        <v>38</v>
      </c>
      <c r="M2" s="2"/>
      <c r="N2" s="2" t="s">
        <v>18</v>
      </c>
    </row>
    <row r="3" spans="2:40" x14ac:dyDescent="0.3">
      <c r="B3" s="4" t="s">
        <v>21</v>
      </c>
      <c r="C3" t="s">
        <v>270</v>
      </c>
      <c r="D3">
        <v>27</v>
      </c>
      <c r="E3" s="57">
        <v>10</v>
      </c>
      <c r="F3">
        <v>33</v>
      </c>
      <c r="G3" s="57">
        <v>12</v>
      </c>
      <c r="H3">
        <v>34</v>
      </c>
      <c r="I3" s="57">
        <v>13</v>
      </c>
      <c r="J3">
        <v>86</v>
      </c>
      <c r="K3" s="57">
        <v>32</v>
      </c>
      <c r="L3">
        <v>88</v>
      </c>
      <c r="M3" s="57">
        <v>33</v>
      </c>
      <c r="N3">
        <v>268</v>
      </c>
      <c r="AN3">
        <v>1375</v>
      </c>
    </row>
    <row r="4" spans="2:40" x14ac:dyDescent="0.3">
      <c r="B4" s="4"/>
      <c r="C4" t="s">
        <v>74</v>
      </c>
      <c r="D4">
        <v>93</v>
      </c>
      <c r="E4" s="57">
        <v>18</v>
      </c>
      <c r="F4">
        <v>98</v>
      </c>
      <c r="G4" s="57">
        <v>19</v>
      </c>
      <c r="H4">
        <v>92</v>
      </c>
      <c r="I4" s="57">
        <v>18</v>
      </c>
      <c r="J4">
        <v>120</v>
      </c>
      <c r="K4" s="57">
        <v>23</v>
      </c>
      <c r="L4">
        <v>122</v>
      </c>
      <c r="M4" s="57">
        <v>23</v>
      </c>
      <c r="N4">
        <v>525</v>
      </c>
      <c r="O4" s="53"/>
      <c r="AN4">
        <v>1845</v>
      </c>
    </row>
    <row r="5" spans="2:40" x14ac:dyDescent="0.3">
      <c r="B5" s="4"/>
      <c r="C5" t="s">
        <v>287</v>
      </c>
      <c r="D5">
        <v>69</v>
      </c>
      <c r="E5" s="57">
        <v>14</v>
      </c>
      <c r="F5">
        <v>78</v>
      </c>
      <c r="G5" s="57">
        <v>16</v>
      </c>
      <c r="H5">
        <v>75</v>
      </c>
      <c r="I5" s="57">
        <v>15</v>
      </c>
      <c r="J5">
        <v>129</v>
      </c>
      <c r="K5" s="57">
        <v>27</v>
      </c>
      <c r="L5">
        <v>133</v>
      </c>
      <c r="M5" s="57">
        <v>27</v>
      </c>
      <c r="N5">
        <v>484</v>
      </c>
      <c r="O5" s="53"/>
      <c r="AN5">
        <v>1586</v>
      </c>
    </row>
    <row r="6" spans="2:40" x14ac:dyDescent="0.3">
      <c r="B6" s="4"/>
      <c r="C6" t="s">
        <v>514</v>
      </c>
      <c r="D6">
        <v>379</v>
      </c>
      <c r="E6" s="57">
        <v>18</v>
      </c>
      <c r="F6">
        <v>441</v>
      </c>
      <c r="G6" s="57">
        <v>21</v>
      </c>
      <c r="H6">
        <v>435</v>
      </c>
      <c r="I6" s="57">
        <v>20</v>
      </c>
      <c r="J6">
        <v>435</v>
      </c>
      <c r="K6" s="57">
        <v>20</v>
      </c>
      <c r="L6">
        <v>438</v>
      </c>
      <c r="M6" s="57">
        <v>21</v>
      </c>
      <c r="N6">
        <v>2128</v>
      </c>
      <c r="O6" s="53"/>
      <c r="AN6">
        <v>493</v>
      </c>
    </row>
    <row r="7" spans="2:40" x14ac:dyDescent="0.3">
      <c r="B7" s="4"/>
      <c r="C7" t="s">
        <v>273</v>
      </c>
      <c r="D7">
        <v>281</v>
      </c>
      <c r="E7" s="57">
        <v>17</v>
      </c>
      <c r="F7">
        <v>324</v>
      </c>
      <c r="G7" s="57">
        <v>20</v>
      </c>
      <c r="H7">
        <v>334</v>
      </c>
      <c r="I7" s="57">
        <v>20</v>
      </c>
      <c r="J7">
        <v>349</v>
      </c>
      <c r="K7" s="57">
        <v>21</v>
      </c>
      <c r="L7">
        <v>356</v>
      </c>
      <c r="M7" s="57">
        <v>22</v>
      </c>
      <c r="N7">
        <v>1644</v>
      </c>
      <c r="O7" s="53"/>
      <c r="AN7">
        <v>525</v>
      </c>
    </row>
    <row r="8" spans="2:40" x14ac:dyDescent="0.3">
      <c r="B8" s="4"/>
      <c r="C8" t="s">
        <v>65</v>
      </c>
      <c r="D8">
        <v>416</v>
      </c>
      <c r="E8" s="57">
        <v>18</v>
      </c>
      <c r="F8">
        <v>452</v>
      </c>
      <c r="G8" s="57">
        <v>20</v>
      </c>
      <c r="H8">
        <v>459</v>
      </c>
      <c r="I8" s="57">
        <v>20</v>
      </c>
      <c r="J8">
        <v>471</v>
      </c>
      <c r="K8" s="57">
        <v>21</v>
      </c>
      <c r="L8">
        <v>476</v>
      </c>
      <c r="M8" s="57">
        <v>21</v>
      </c>
      <c r="N8">
        <v>2274</v>
      </c>
      <c r="O8" s="53"/>
      <c r="AN8">
        <v>407</v>
      </c>
    </row>
    <row r="9" spans="2:40" x14ac:dyDescent="0.3">
      <c r="B9" s="4"/>
      <c r="C9" t="s">
        <v>283</v>
      </c>
      <c r="D9">
        <v>260</v>
      </c>
      <c r="E9" s="57">
        <v>19</v>
      </c>
      <c r="F9">
        <v>274</v>
      </c>
      <c r="G9" s="57">
        <v>20</v>
      </c>
      <c r="H9">
        <v>272</v>
      </c>
      <c r="I9" s="57">
        <v>20</v>
      </c>
      <c r="J9">
        <v>282</v>
      </c>
      <c r="K9" s="57">
        <v>21</v>
      </c>
      <c r="L9">
        <v>287</v>
      </c>
      <c r="M9" s="57">
        <v>21</v>
      </c>
      <c r="N9">
        <v>1375</v>
      </c>
      <c r="O9" s="53"/>
      <c r="AN9">
        <v>484</v>
      </c>
    </row>
    <row r="10" spans="2:40" x14ac:dyDescent="0.3">
      <c r="B10" s="4"/>
      <c r="C10" t="s">
        <v>62</v>
      </c>
      <c r="D10">
        <v>360</v>
      </c>
      <c r="E10" s="57">
        <v>20</v>
      </c>
      <c r="F10">
        <v>377</v>
      </c>
      <c r="G10" s="57">
        <v>20</v>
      </c>
      <c r="H10">
        <v>370</v>
      </c>
      <c r="I10" s="57">
        <v>20</v>
      </c>
      <c r="J10">
        <v>365</v>
      </c>
      <c r="K10" s="57">
        <v>20</v>
      </c>
      <c r="L10">
        <v>373</v>
      </c>
      <c r="M10" s="57">
        <v>20</v>
      </c>
      <c r="N10">
        <v>1845</v>
      </c>
      <c r="O10" s="53"/>
      <c r="AN10">
        <v>584</v>
      </c>
    </row>
    <row r="11" spans="2:40" x14ac:dyDescent="0.3">
      <c r="B11" s="4"/>
      <c r="C11" t="s">
        <v>61</v>
      </c>
      <c r="D11">
        <v>320</v>
      </c>
      <c r="E11" s="57">
        <v>20</v>
      </c>
      <c r="F11">
        <v>331</v>
      </c>
      <c r="G11" s="57">
        <v>21</v>
      </c>
      <c r="H11">
        <v>323</v>
      </c>
      <c r="I11" s="57">
        <v>20</v>
      </c>
      <c r="J11">
        <v>304</v>
      </c>
      <c r="K11" s="57">
        <v>19</v>
      </c>
      <c r="L11">
        <v>308</v>
      </c>
      <c r="M11" s="57">
        <v>19</v>
      </c>
      <c r="N11">
        <v>1586</v>
      </c>
      <c r="O11" s="53"/>
      <c r="AN11">
        <v>2133</v>
      </c>
    </row>
    <row r="12" spans="2:40" x14ac:dyDescent="0.3">
      <c r="B12" s="4"/>
      <c r="C12" t="s">
        <v>280</v>
      </c>
      <c r="D12">
        <v>69</v>
      </c>
      <c r="E12" s="57">
        <v>19</v>
      </c>
      <c r="F12">
        <v>74</v>
      </c>
      <c r="G12" s="57">
        <v>20</v>
      </c>
      <c r="H12">
        <v>72</v>
      </c>
      <c r="I12" s="57">
        <v>20</v>
      </c>
      <c r="J12">
        <v>72</v>
      </c>
      <c r="K12" s="57">
        <v>20</v>
      </c>
      <c r="L12">
        <v>74</v>
      </c>
      <c r="M12" s="57">
        <v>20</v>
      </c>
      <c r="N12">
        <v>361</v>
      </c>
      <c r="O12" s="53"/>
      <c r="AN12">
        <v>361</v>
      </c>
    </row>
    <row r="13" spans="2:40" x14ac:dyDescent="0.3">
      <c r="B13" s="4"/>
      <c r="C13" t="s">
        <v>63</v>
      </c>
      <c r="D13">
        <v>29</v>
      </c>
      <c r="E13" s="127">
        <v>7</v>
      </c>
      <c r="F13">
        <v>96</v>
      </c>
      <c r="G13" s="57">
        <v>24</v>
      </c>
      <c r="H13">
        <v>93</v>
      </c>
      <c r="I13" s="57">
        <v>23</v>
      </c>
      <c r="J13">
        <v>94</v>
      </c>
      <c r="K13" s="57">
        <v>23</v>
      </c>
      <c r="L13">
        <v>95</v>
      </c>
      <c r="M13" s="57">
        <v>23</v>
      </c>
      <c r="N13">
        <v>407</v>
      </c>
      <c r="O13" s="53"/>
      <c r="AN13">
        <v>1945</v>
      </c>
    </row>
    <row r="14" spans="2:40" x14ac:dyDescent="0.3">
      <c r="B14" s="4"/>
      <c r="C14" t="s">
        <v>19</v>
      </c>
      <c r="D14">
        <v>84</v>
      </c>
      <c r="E14" s="57">
        <v>17</v>
      </c>
      <c r="F14">
        <v>89</v>
      </c>
      <c r="G14" s="57">
        <v>18</v>
      </c>
      <c r="H14">
        <v>84</v>
      </c>
      <c r="I14" s="57">
        <v>17</v>
      </c>
      <c r="J14">
        <v>115</v>
      </c>
      <c r="K14" s="57">
        <v>23</v>
      </c>
      <c r="L14">
        <v>121</v>
      </c>
      <c r="M14" s="57">
        <v>25</v>
      </c>
      <c r="N14">
        <v>493</v>
      </c>
      <c r="O14" s="53"/>
      <c r="AN14">
        <v>1649</v>
      </c>
    </row>
    <row r="15" spans="2:40" x14ac:dyDescent="0.3">
      <c r="B15" s="4"/>
      <c r="C15" t="s">
        <v>515</v>
      </c>
      <c r="D15">
        <v>117</v>
      </c>
      <c r="E15" s="57">
        <v>20</v>
      </c>
      <c r="F15">
        <v>120</v>
      </c>
      <c r="G15" s="57">
        <v>21</v>
      </c>
      <c r="H15">
        <v>118</v>
      </c>
      <c r="I15" s="57">
        <v>20</v>
      </c>
      <c r="J15">
        <v>113</v>
      </c>
      <c r="K15" s="57">
        <v>19</v>
      </c>
      <c r="L15">
        <v>116</v>
      </c>
      <c r="M15" s="57">
        <v>20</v>
      </c>
      <c r="N15">
        <v>584</v>
      </c>
      <c r="O15" s="53"/>
      <c r="AN15">
        <v>268</v>
      </c>
    </row>
    <row r="16" spans="2:40" x14ac:dyDescent="0.3">
      <c r="B16" s="4"/>
      <c r="C16" t="s">
        <v>64</v>
      </c>
      <c r="D16">
        <v>23</v>
      </c>
      <c r="E16" s="57">
        <v>17</v>
      </c>
      <c r="F16">
        <v>26</v>
      </c>
      <c r="G16" s="57">
        <v>19</v>
      </c>
      <c r="H16">
        <v>27</v>
      </c>
      <c r="I16" s="57">
        <v>20</v>
      </c>
      <c r="J16">
        <v>30</v>
      </c>
      <c r="K16" s="57">
        <v>22</v>
      </c>
      <c r="L16">
        <v>30</v>
      </c>
      <c r="M16" s="57">
        <v>22</v>
      </c>
      <c r="N16">
        <v>136</v>
      </c>
      <c r="O16" s="53"/>
      <c r="AN16">
        <v>2211</v>
      </c>
    </row>
    <row r="17" spans="2:40" x14ac:dyDescent="0.3">
      <c r="B17" s="4"/>
      <c r="C17" t="s">
        <v>295</v>
      </c>
      <c r="D17">
        <v>418</v>
      </c>
      <c r="E17" s="57">
        <v>19</v>
      </c>
      <c r="F17">
        <v>422</v>
      </c>
      <c r="G17" s="57">
        <v>19</v>
      </c>
      <c r="H17">
        <v>426</v>
      </c>
      <c r="I17" s="57">
        <v>19</v>
      </c>
      <c r="J17">
        <v>467</v>
      </c>
      <c r="K17" s="57">
        <v>21</v>
      </c>
      <c r="L17">
        <v>478</v>
      </c>
      <c r="M17" s="57">
        <v>22</v>
      </c>
      <c r="N17">
        <v>2211</v>
      </c>
      <c r="O17" s="53"/>
      <c r="AN17">
        <v>136</v>
      </c>
    </row>
    <row r="18" spans="2:40" x14ac:dyDescent="0.3">
      <c r="C18" t="s">
        <v>281</v>
      </c>
      <c r="D18">
        <v>360</v>
      </c>
      <c r="E18" s="57">
        <v>19</v>
      </c>
      <c r="F18">
        <v>399</v>
      </c>
      <c r="G18" s="57">
        <v>21</v>
      </c>
      <c r="H18">
        <v>397</v>
      </c>
      <c r="I18" s="57">
        <v>20</v>
      </c>
      <c r="J18">
        <v>391</v>
      </c>
      <c r="K18" s="57">
        <v>20</v>
      </c>
      <c r="L18">
        <v>393</v>
      </c>
      <c r="M18" s="57">
        <v>20</v>
      </c>
      <c r="N18">
        <v>1940</v>
      </c>
      <c r="O18" s="53"/>
      <c r="AN18">
        <v>426</v>
      </c>
    </row>
    <row r="19" spans="2:40" x14ac:dyDescent="0.3">
      <c r="B19" s="4" t="s">
        <v>22</v>
      </c>
      <c r="C19" t="s">
        <v>289</v>
      </c>
      <c r="D19">
        <v>27</v>
      </c>
      <c r="E19" s="127">
        <v>7</v>
      </c>
      <c r="F19">
        <v>90</v>
      </c>
      <c r="G19" s="57">
        <v>24</v>
      </c>
      <c r="H19">
        <v>89</v>
      </c>
      <c r="I19" s="57">
        <v>24</v>
      </c>
      <c r="J19">
        <v>85</v>
      </c>
      <c r="K19" s="57">
        <v>22</v>
      </c>
      <c r="L19">
        <v>87</v>
      </c>
      <c r="M19" s="57">
        <v>23</v>
      </c>
      <c r="N19">
        <v>378</v>
      </c>
      <c r="O19" s="53"/>
      <c r="AN19">
        <v>1383</v>
      </c>
    </row>
    <row r="20" spans="2:40" x14ac:dyDescent="0.3">
      <c r="B20" s="4"/>
      <c r="C20" t="s">
        <v>290</v>
      </c>
      <c r="D20">
        <v>32</v>
      </c>
      <c r="E20" s="57">
        <v>15</v>
      </c>
      <c r="F20">
        <v>41</v>
      </c>
      <c r="G20" s="57">
        <v>20</v>
      </c>
      <c r="H20">
        <v>43</v>
      </c>
      <c r="I20" s="57">
        <v>20</v>
      </c>
      <c r="J20">
        <v>46</v>
      </c>
      <c r="K20" s="57">
        <v>22</v>
      </c>
      <c r="L20">
        <v>48</v>
      </c>
      <c r="M20" s="57">
        <v>23</v>
      </c>
      <c r="N20">
        <v>210</v>
      </c>
      <c r="O20" s="53"/>
      <c r="AN20">
        <v>2758</v>
      </c>
    </row>
    <row r="21" spans="2:40" x14ac:dyDescent="0.3">
      <c r="B21" s="4"/>
      <c r="C21" t="s">
        <v>514</v>
      </c>
      <c r="D21">
        <v>350</v>
      </c>
      <c r="E21" s="57">
        <v>18</v>
      </c>
      <c r="F21">
        <v>412</v>
      </c>
      <c r="G21" s="57">
        <v>21</v>
      </c>
      <c r="H21">
        <v>408</v>
      </c>
      <c r="I21" s="57">
        <v>20</v>
      </c>
      <c r="J21">
        <v>409</v>
      </c>
      <c r="K21" s="57">
        <v>21</v>
      </c>
      <c r="L21">
        <v>412</v>
      </c>
      <c r="M21" s="57">
        <v>21</v>
      </c>
      <c r="N21">
        <v>1991</v>
      </c>
      <c r="O21" s="53"/>
      <c r="AN21">
        <v>2854</v>
      </c>
    </row>
    <row r="22" spans="2:40" x14ac:dyDescent="0.3">
      <c r="B22" s="4"/>
      <c r="C22" t="s">
        <v>273</v>
      </c>
      <c r="D22">
        <v>277</v>
      </c>
      <c r="E22" s="57">
        <v>17</v>
      </c>
      <c r="F22">
        <v>322</v>
      </c>
      <c r="G22" s="57">
        <v>20</v>
      </c>
      <c r="H22">
        <v>329</v>
      </c>
      <c r="I22" s="57">
        <v>20</v>
      </c>
      <c r="J22">
        <v>344</v>
      </c>
      <c r="K22" s="57">
        <v>21</v>
      </c>
      <c r="L22">
        <v>350</v>
      </c>
      <c r="M22" s="57">
        <v>22</v>
      </c>
      <c r="N22">
        <v>1622</v>
      </c>
      <c r="O22" s="53"/>
      <c r="AN22">
        <v>1996</v>
      </c>
    </row>
    <row r="23" spans="2:40" x14ac:dyDescent="0.3">
      <c r="B23" s="4"/>
      <c r="C23" t="s">
        <v>283</v>
      </c>
      <c r="D23">
        <v>256</v>
      </c>
      <c r="E23" s="57">
        <v>19</v>
      </c>
      <c r="F23">
        <v>273</v>
      </c>
      <c r="G23" s="57">
        <v>20</v>
      </c>
      <c r="H23">
        <v>274</v>
      </c>
      <c r="I23" s="57">
        <v>20</v>
      </c>
      <c r="J23">
        <v>287</v>
      </c>
      <c r="K23" s="57">
        <v>21</v>
      </c>
      <c r="L23">
        <v>293</v>
      </c>
      <c r="M23" s="57">
        <v>21</v>
      </c>
      <c r="N23">
        <v>1383</v>
      </c>
      <c r="O23" s="53"/>
      <c r="AN23">
        <v>368</v>
      </c>
    </row>
    <row r="24" spans="2:40" x14ac:dyDescent="0.3">
      <c r="B24" s="4"/>
      <c r="C24" t="s">
        <v>284</v>
      </c>
      <c r="D24">
        <v>503</v>
      </c>
      <c r="E24" s="57">
        <v>18</v>
      </c>
      <c r="F24">
        <v>565</v>
      </c>
      <c r="G24" s="57">
        <v>21</v>
      </c>
      <c r="H24">
        <v>558</v>
      </c>
      <c r="I24" s="57">
        <v>20</v>
      </c>
      <c r="J24">
        <v>560</v>
      </c>
      <c r="K24" s="57">
        <v>20</v>
      </c>
      <c r="L24">
        <v>567</v>
      </c>
      <c r="M24" s="57">
        <v>21</v>
      </c>
      <c r="N24">
        <v>2753</v>
      </c>
      <c r="O24" s="53"/>
      <c r="AN24">
        <v>378</v>
      </c>
    </row>
    <row r="25" spans="2:40" x14ac:dyDescent="0.3">
      <c r="B25" s="4"/>
      <c r="C25" t="s">
        <v>285</v>
      </c>
      <c r="D25">
        <v>519</v>
      </c>
      <c r="E25" s="57">
        <v>18</v>
      </c>
      <c r="F25">
        <v>581</v>
      </c>
      <c r="G25" s="57">
        <v>20</v>
      </c>
      <c r="H25">
        <v>575</v>
      </c>
      <c r="I25" s="57">
        <v>20</v>
      </c>
      <c r="J25">
        <v>584</v>
      </c>
      <c r="K25" s="57">
        <v>20</v>
      </c>
      <c r="L25">
        <v>590</v>
      </c>
      <c r="M25" s="57">
        <v>21</v>
      </c>
      <c r="N25">
        <v>2849</v>
      </c>
      <c r="O25" s="53"/>
      <c r="AN25">
        <v>423</v>
      </c>
    </row>
    <row r="26" spans="2:40" x14ac:dyDescent="0.3">
      <c r="B26" s="4"/>
      <c r="C26" t="s">
        <v>261</v>
      </c>
      <c r="D26">
        <v>75</v>
      </c>
      <c r="E26" s="57">
        <v>18</v>
      </c>
      <c r="F26">
        <v>92</v>
      </c>
      <c r="G26" s="57">
        <v>22</v>
      </c>
      <c r="H26">
        <v>86</v>
      </c>
      <c r="I26" s="57">
        <v>20</v>
      </c>
      <c r="J26">
        <v>85</v>
      </c>
      <c r="K26" s="57">
        <v>20</v>
      </c>
      <c r="L26">
        <v>85</v>
      </c>
      <c r="M26" s="57">
        <v>20</v>
      </c>
      <c r="N26">
        <v>423</v>
      </c>
      <c r="O26" s="53"/>
      <c r="AN26">
        <v>2133</v>
      </c>
    </row>
    <row r="27" spans="2:40" x14ac:dyDescent="0.3">
      <c r="B27" s="4"/>
      <c r="C27" t="s">
        <v>268</v>
      </c>
      <c r="D27">
        <v>67</v>
      </c>
      <c r="E27" s="57">
        <v>18</v>
      </c>
      <c r="F27">
        <v>75</v>
      </c>
      <c r="G27" s="57">
        <v>20</v>
      </c>
      <c r="H27">
        <v>74</v>
      </c>
      <c r="I27" s="57">
        <v>20</v>
      </c>
      <c r="J27">
        <v>75</v>
      </c>
      <c r="K27" s="57">
        <v>20</v>
      </c>
      <c r="L27">
        <v>77</v>
      </c>
      <c r="M27" s="57">
        <v>21</v>
      </c>
      <c r="N27">
        <v>368</v>
      </c>
      <c r="O27" s="53"/>
      <c r="AN27">
        <v>1947</v>
      </c>
    </row>
    <row r="28" spans="2:40" x14ac:dyDescent="0.3">
      <c r="B28" s="4"/>
      <c r="C28" t="s">
        <v>515</v>
      </c>
      <c r="D28">
        <v>86</v>
      </c>
      <c r="E28" s="57">
        <v>20</v>
      </c>
      <c r="F28">
        <v>87</v>
      </c>
      <c r="G28" s="57">
        <v>20</v>
      </c>
      <c r="H28">
        <v>87</v>
      </c>
      <c r="I28" s="57">
        <v>20</v>
      </c>
      <c r="J28">
        <v>82</v>
      </c>
      <c r="K28" s="57">
        <v>19</v>
      </c>
      <c r="L28">
        <v>84</v>
      </c>
      <c r="M28" s="57">
        <v>20</v>
      </c>
      <c r="N28">
        <v>426</v>
      </c>
      <c r="O28" s="53"/>
      <c r="AN28">
        <v>1627</v>
      </c>
    </row>
    <row r="29" spans="2:40" x14ac:dyDescent="0.3">
      <c r="B29" s="4"/>
      <c r="C29" t="s">
        <v>294</v>
      </c>
      <c r="D29">
        <v>369</v>
      </c>
      <c r="E29" s="57">
        <v>19</v>
      </c>
      <c r="F29">
        <v>373</v>
      </c>
      <c r="G29" s="57">
        <v>19</v>
      </c>
      <c r="H29">
        <v>372</v>
      </c>
      <c r="I29" s="57">
        <v>19</v>
      </c>
      <c r="J29">
        <v>413</v>
      </c>
      <c r="K29" s="57">
        <v>21</v>
      </c>
      <c r="L29">
        <v>420</v>
      </c>
      <c r="M29" s="57">
        <v>22</v>
      </c>
      <c r="N29">
        <v>1947</v>
      </c>
      <c r="O29" s="53"/>
      <c r="AM29">
        <v>210</v>
      </c>
    </row>
    <row r="30" spans="2:40" x14ac:dyDescent="0.3">
      <c r="B30" s="4" t="s">
        <v>23</v>
      </c>
      <c r="C30" t="s">
        <v>283</v>
      </c>
      <c r="D30">
        <v>87</v>
      </c>
      <c r="E30" s="57">
        <v>20</v>
      </c>
      <c r="F30">
        <v>89</v>
      </c>
      <c r="G30" s="57">
        <v>21</v>
      </c>
      <c r="H30">
        <v>89</v>
      </c>
      <c r="I30" s="57">
        <v>21</v>
      </c>
      <c r="J30">
        <v>83</v>
      </c>
      <c r="K30" s="57">
        <v>19</v>
      </c>
      <c r="L30">
        <v>84</v>
      </c>
      <c r="M30" s="57">
        <v>19</v>
      </c>
      <c r="N30">
        <v>432</v>
      </c>
      <c r="O30" s="53"/>
      <c r="AN30">
        <v>246</v>
      </c>
    </row>
    <row r="31" spans="2:40" x14ac:dyDescent="0.3">
      <c r="B31" s="4"/>
      <c r="C31" t="s">
        <v>265</v>
      </c>
      <c r="D31">
        <v>88</v>
      </c>
      <c r="E31" s="57">
        <v>20</v>
      </c>
      <c r="F31">
        <v>89</v>
      </c>
      <c r="G31" s="57">
        <v>20</v>
      </c>
      <c r="H31">
        <v>89</v>
      </c>
      <c r="I31" s="57">
        <v>20</v>
      </c>
      <c r="J31">
        <v>86</v>
      </c>
      <c r="K31" s="57">
        <v>20</v>
      </c>
      <c r="L31">
        <v>87</v>
      </c>
      <c r="M31" s="57">
        <v>20</v>
      </c>
      <c r="N31">
        <v>439</v>
      </c>
      <c r="O31" s="53"/>
      <c r="AN31">
        <v>501</v>
      </c>
    </row>
    <row r="32" spans="2:40" x14ac:dyDescent="0.3">
      <c r="B32" s="4"/>
      <c r="C32" t="s">
        <v>278</v>
      </c>
      <c r="E32" s="57"/>
      <c r="F32">
        <v>63</v>
      </c>
      <c r="G32" s="57">
        <v>26</v>
      </c>
      <c r="H32">
        <v>62</v>
      </c>
      <c r="I32" s="57">
        <v>25</v>
      </c>
      <c r="J32">
        <v>60</v>
      </c>
      <c r="K32" s="57">
        <v>24</v>
      </c>
      <c r="L32">
        <v>61</v>
      </c>
      <c r="M32" s="57">
        <v>25</v>
      </c>
      <c r="N32">
        <v>246</v>
      </c>
      <c r="O32" s="53"/>
      <c r="AN32">
        <v>463</v>
      </c>
    </row>
    <row r="33" spans="2:40" x14ac:dyDescent="0.3">
      <c r="B33" s="4"/>
      <c r="C33" t="s">
        <v>271</v>
      </c>
      <c r="D33">
        <v>100</v>
      </c>
      <c r="E33" s="57">
        <v>19</v>
      </c>
      <c r="F33">
        <v>106</v>
      </c>
      <c r="G33" s="57">
        <v>21</v>
      </c>
      <c r="H33">
        <v>107</v>
      </c>
      <c r="I33" s="57">
        <v>21</v>
      </c>
      <c r="J33">
        <v>104</v>
      </c>
      <c r="K33" s="57">
        <v>20</v>
      </c>
      <c r="L33">
        <v>100</v>
      </c>
      <c r="M33" s="57">
        <v>19</v>
      </c>
      <c r="N33">
        <v>517</v>
      </c>
      <c r="O33" s="53"/>
      <c r="AN33">
        <v>576</v>
      </c>
    </row>
    <row r="34" spans="2:40" x14ac:dyDescent="0.3">
      <c r="B34" s="4"/>
      <c r="C34" t="s">
        <v>262</v>
      </c>
      <c r="D34">
        <v>29</v>
      </c>
      <c r="E34" s="57">
        <v>10</v>
      </c>
      <c r="F34">
        <v>33</v>
      </c>
      <c r="G34" s="57">
        <v>12</v>
      </c>
      <c r="H34">
        <v>34</v>
      </c>
      <c r="I34" s="57">
        <v>12</v>
      </c>
      <c r="J34">
        <v>93</v>
      </c>
      <c r="K34" s="57">
        <v>33</v>
      </c>
      <c r="L34">
        <v>93</v>
      </c>
      <c r="M34" s="57">
        <v>33</v>
      </c>
      <c r="N34">
        <v>282</v>
      </c>
      <c r="O34" s="53"/>
      <c r="AN34">
        <v>224</v>
      </c>
    </row>
    <row r="35" spans="2:40" x14ac:dyDescent="0.3">
      <c r="B35" s="4"/>
      <c r="C35" t="s">
        <v>516</v>
      </c>
      <c r="D35">
        <v>101</v>
      </c>
      <c r="E35" s="57">
        <v>20</v>
      </c>
      <c r="F35">
        <v>101</v>
      </c>
      <c r="G35" s="57">
        <v>20</v>
      </c>
      <c r="H35">
        <v>101</v>
      </c>
      <c r="I35" s="57">
        <v>20</v>
      </c>
      <c r="J35">
        <v>99</v>
      </c>
      <c r="K35" s="57">
        <v>20</v>
      </c>
      <c r="L35">
        <v>99</v>
      </c>
      <c r="M35" s="57">
        <v>20</v>
      </c>
      <c r="N35">
        <v>501</v>
      </c>
      <c r="O35" s="53"/>
      <c r="AN35">
        <v>517</v>
      </c>
    </row>
    <row r="36" spans="2:40" x14ac:dyDescent="0.3">
      <c r="B36" s="4"/>
      <c r="C36" t="s">
        <v>72</v>
      </c>
      <c r="D36">
        <v>97</v>
      </c>
      <c r="E36" s="57">
        <v>20</v>
      </c>
      <c r="F36">
        <v>99</v>
      </c>
      <c r="G36" s="57">
        <v>20</v>
      </c>
      <c r="H36">
        <v>102</v>
      </c>
      <c r="I36" s="57">
        <v>21</v>
      </c>
      <c r="J36">
        <v>98</v>
      </c>
      <c r="K36" s="57">
        <v>20</v>
      </c>
      <c r="L36">
        <v>98</v>
      </c>
      <c r="M36" s="57">
        <v>20</v>
      </c>
      <c r="N36">
        <v>494</v>
      </c>
      <c r="O36" s="53"/>
      <c r="AN36">
        <v>282</v>
      </c>
    </row>
    <row r="37" spans="2:40" x14ac:dyDescent="0.3">
      <c r="B37" s="4"/>
      <c r="C37" t="s">
        <v>292</v>
      </c>
      <c r="D37">
        <v>111</v>
      </c>
      <c r="E37" s="57">
        <v>19</v>
      </c>
      <c r="F37">
        <v>116</v>
      </c>
      <c r="G37" s="57">
        <v>20</v>
      </c>
      <c r="H37">
        <v>117</v>
      </c>
      <c r="I37" s="57">
        <v>20</v>
      </c>
      <c r="J37">
        <v>115</v>
      </c>
      <c r="K37" s="57">
        <v>20</v>
      </c>
      <c r="L37">
        <v>117</v>
      </c>
      <c r="M37" s="57">
        <v>20</v>
      </c>
      <c r="N37">
        <v>576</v>
      </c>
      <c r="O37" s="53"/>
      <c r="AN37">
        <v>494</v>
      </c>
    </row>
    <row r="38" spans="2:40" x14ac:dyDescent="0.3">
      <c r="B38" s="14"/>
      <c r="C38" t="s">
        <v>293</v>
      </c>
      <c r="D38">
        <v>94</v>
      </c>
      <c r="E38" s="57">
        <v>20</v>
      </c>
      <c r="F38">
        <v>92</v>
      </c>
      <c r="G38" s="57">
        <v>20</v>
      </c>
      <c r="H38">
        <v>94</v>
      </c>
      <c r="I38" s="57">
        <v>20</v>
      </c>
      <c r="J38">
        <v>92</v>
      </c>
      <c r="K38" s="57">
        <v>20</v>
      </c>
      <c r="L38">
        <v>91</v>
      </c>
      <c r="M38" s="57">
        <v>20</v>
      </c>
      <c r="N38">
        <v>463</v>
      </c>
      <c r="O38" s="53"/>
      <c r="AN38">
        <v>432</v>
      </c>
    </row>
    <row r="39" spans="2:40" x14ac:dyDescent="0.3">
      <c r="B39" s="2"/>
      <c r="C39" s="2" t="s">
        <v>286</v>
      </c>
      <c r="D39" s="2">
        <v>19</v>
      </c>
      <c r="E39" s="127">
        <v>8</v>
      </c>
      <c r="F39" s="2">
        <v>19</v>
      </c>
      <c r="G39" s="127">
        <v>8</v>
      </c>
      <c r="H39" s="2">
        <v>22</v>
      </c>
      <c r="I39" s="58">
        <v>10</v>
      </c>
      <c r="J39" s="2">
        <v>82</v>
      </c>
      <c r="K39" s="58">
        <v>37</v>
      </c>
      <c r="L39" s="2">
        <v>82</v>
      </c>
      <c r="M39" s="58">
        <v>37</v>
      </c>
      <c r="N39" s="2">
        <v>224</v>
      </c>
      <c r="O39" s="2"/>
    </row>
  </sheetData>
  <mergeCells count="1">
    <mergeCell ref="D1:M1"/>
  </mergeCells>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46"/>
  <sheetViews>
    <sheetView topLeftCell="A18" zoomScale="80" zoomScaleNormal="80" workbookViewId="0">
      <selection activeCell="I23" sqref="I23"/>
    </sheetView>
  </sheetViews>
  <sheetFormatPr defaultRowHeight="12" customHeight="1" x14ac:dyDescent="0.25"/>
  <cols>
    <col min="1" max="1" width="39.109375" style="37" customWidth="1"/>
    <col min="2" max="2" width="7.109375" style="37" customWidth="1"/>
    <col min="3" max="3" width="17.33203125" style="37" customWidth="1"/>
    <col min="4" max="11" width="8.33203125" style="37" customWidth="1"/>
    <col min="12" max="13" width="9.21875" style="37" customWidth="1"/>
    <col min="14" max="16" width="1.88671875" style="37" customWidth="1"/>
    <col min="17" max="17" width="6.88671875" style="37" customWidth="1"/>
    <col min="18" max="18" width="28.33203125" style="37" customWidth="1"/>
    <col min="19" max="26" width="7.21875" style="37" customWidth="1"/>
    <col min="27" max="27" width="10" style="37" customWidth="1"/>
    <col min="28" max="28" width="8.88671875" style="37" customWidth="1"/>
    <col min="29" max="16384" width="8.88671875" style="37"/>
  </cols>
  <sheetData>
    <row r="1" spans="1:28" s="99" customFormat="1" ht="12" customHeight="1" x14ac:dyDescent="0.25"/>
    <row r="4" spans="1:28" ht="12" customHeight="1" x14ac:dyDescent="0.25">
      <c r="B4" s="37" t="s">
        <v>508</v>
      </c>
      <c r="Q4" s="37" t="s">
        <v>344</v>
      </c>
    </row>
    <row r="5" spans="1:28" ht="12" customHeight="1" thickBot="1" x14ac:dyDescent="0.3"/>
    <row r="6" spans="1:28" ht="12" customHeight="1" x14ac:dyDescent="0.25">
      <c r="A6" s="100"/>
      <c r="B6" s="100"/>
      <c r="C6" s="100"/>
      <c r="D6" s="100"/>
      <c r="E6" s="100"/>
      <c r="F6" s="100"/>
      <c r="G6" s="100"/>
      <c r="H6" s="100"/>
      <c r="I6" s="100"/>
      <c r="J6" s="100"/>
      <c r="K6" s="100"/>
      <c r="L6" s="100"/>
      <c r="M6" s="100"/>
    </row>
    <row r="7" spans="1:28" ht="26.4" customHeight="1" x14ac:dyDescent="0.25">
      <c r="A7" s="101"/>
      <c r="B7" s="102" t="s">
        <v>20</v>
      </c>
      <c r="C7" s="102" t="s">
        <v>79</v>
      </c>
      <c r="D7" s="102" t="s">
        <v>18</v>
      </c>
      <c r="E7" s="102" t="s">
        <v>25</v>
      </c>
      <c r="F7" s="102" t="s">
        <v>297</v>
      </c>
      <c r="G7" s="102" t="s">
        <v>117</v>
      </c>
      <c r="H7" s="102" t="s">
        <v>26</v>
      </c>
      <c r="I7" s="102" t="s">
        <v>27</v>
      </c>
      <c r="J7" s="102" t="s">
        <v>28</v>
      </c>
      <c r="K7" s="102" t="s">
        <v>118</v>
      </c>
      <c r="L7" s="102" t="s">
        <v>55</v>
      </c>
      <c r="M7" s="102" t="s">
        <v>56</v>
      </c>
      <c r="Q7" s="103" t="s">
        <v>20</v>
      </c>
      <c r="R7" s="103" t="s">
        <v>79</v>
      </c>
      <c r="S7" s="102" t="s">
        <v>18</v>
      </c>
      <c r="T7" s="102" t="s">
        <v>25</v>
      </c>
      <c r="U7" s="102" t="s">
        <v>297</v>
      </c>
      <c r="V7" s="102" t="s">
        <v>117</v>
      </c>
      <c r="W7" s="102" t="s">
        <v>26</v>
      </c>
      <c r="X7" s="102" t="s">
        <v>27</v>
      </c>
      <c r="Y7" s="102" t="s">
        <v>28</v>
      </c>
      <c r="Z7" s="102" t="s">
        <v>118</v>
      </c>
      <c r="AA7" s="102" t="s">
        <v>55</v>
      </c>
      <c r="AB7" s="102" t="s">
        <v>56</v>
      </c>
    </row>
    <row r="8" spans="1:28" ht="12" customHeight="1" x14ac:dyDescent="0.25">
      <c r="A8" s="101"/>
      <c r="B8" s="37" t="s">
        <v>21</v>
      </c>
      <c r="C8" s="37" t="s">
        <v>270</v>
      </c>
      <c r="D8" s="104">
        <v>268</v>
      </c>
      <c r="E8" s="104">
        <v>1203.27</v>
      </c>
      <c r="F8" s="104">
        <v>505.91539260000002</v>
      </c>
      <c r="G8" s="104">
        <v>468</v>
      </c>
      <c r="H8" s="104">
        <v>990</v>
      </c>
      <c r="I8" s="104">
        <v>990</v>
      </c>
      <c r="J8" s="104">
        <v>1375</v>
      </c>
      <c r="K8" s="104">
        <v>2884</v>
      </c>
      <c r="L8" s="105">
        <v>1.2515938</v>
      </c>
      <c r="M8" s="105">
        <v>1.178822</v>
      </c>
      <c r="Q8" s="37" t="s">
        <v>21</v>
      </c>
      <c r="R8" s="37" t="s">
        <v>270</v>
      </c>
      <c r="S8" s="101">
        <v>268</v>
      </c>
      <c r="T8" s="106">
        <v>4.5896974000000004</v>
      </c>
      <c r="U8" s="106">
        <v>0.38813619999999999</v>
      </c>
      <c r="V8" s="106">
        <v>3.6798286</v>
      </c>
      <c r="W8" s="106">
        <v>4.4524035</v>
      </c>
      <c r="X8" s="106">
        <v>4.4908697999999996</v>
      </c>
      <c r="Y8" s="106">
        <v>4.7906636999999996</v>
      </c>
      <c r="Z8" s="106">
        <v>5.5600984000000002</v>
      </c>
      <c r="AA8" s="106">
        <v>0.32387129999999997</v>
      </c>
      <c r="AB8" s="107">
        <v>-9.1513600000000001E-2</v>
      </c>
    </row>
    <row r="9" spans="1:28" ht="12" customHeight="1" x14ac:dyDescent="0.25">
      <c r="A9" s="101"/>
      <c r="C9" s="37" t="s">
        <v>74</v>
      </c>
      <c r="D9" s="104">
        <v>525</v>
      </c>
      <c r="E9" s="104">
        <v>26203.919999999998</v>
      </c>
      <c r="F9" s="104">
        <v>8675.25</v>
      </c>
      <c r="G9" s="104">
        <v>7940</v>
      </c>
      <c r="H9" s="104">
        <v>20000</v>
      </c>
      <c r="I9" s="104">
        <v>25325</v>
      </c>
      <c r="J9" s="104">
        <v>30000</v>
      </c>
      <c r="K9" s="104">
        <v>60000</v>
      </c>
      <c r="L9" s="105">
        <v>0.91428359999999997</v>
      </c>
      <c r="M9" s="105">
        <v>2.0137163</v>
      </c>
      <c r="R9" s="37" t="s">
        <v>74</v>
      </c>
      <c r="S9" s="101">
        <v>525</v>
      </c>
      <c r="T9" s="106">
        <v>7.6894444000000002</v>
      </c>
      <c r="U9" s="106">
        <v>0.33968900000000002</v>
      </c>
      <c r="V9" s="106">
        <v>6.5271917999999998</v>
      </c>
      <c r="W9" s="106">
        <v>7.4944302</v>
      </c>
      <c r="X9" s="106">
        <v>7.7030076999999997</v>
      </c>
      <c r="Y9" s="106">
        <v>7.8998952999999998</v>
      </c>
      <c r="Z9" s="106">
        <v>8.5952646999999995</v>
      </c>
      <c r="AA9" s="107">
        <v>-0.50325609999999998</v>
      </c>
      <c r="AB9" s="106">
        <v>1.3247542999999999</v>
      </c>
    </row>
    <row r="10" spans="1:28" ht="12" customHeight="1" x14ac:dyDescent="0.25">
      <c r="A10" s="101"/>
      <c r="C10" s="37" t="s">
        <v>287</v>
      </c>
      <c r="D10" s="104">
        <v>484</v>
      </c>
      <c r="E10" s="104">
        <v>3610.53</v>
      </c>
      <c r="F10" s="104">
        <v>1512.58</v>
      </c>
      <c r="G10" s="104">
        <v>1180</v>
      </c>
      <c r="H10" s="104">
        <v>2790</v>
      </c>
      <c r="I10" s="104">
        <v>3445</v>
      </c>
      <c r="J10" s="104">
        <v>4000</v>
      </c>
      <c r="K10" s="104">
        <v>10000</v>
      </c>
      <c r="L10" s="105">
        <v>1.6616134</v>
      </c>
      <c r="M10" s="105">
        <v>3.9440978000000002</v>
      </c>
      <c r="R10" s="37" t="s">
        <v>287</v>
      </c>
      <c r="S10" s="101">
        <v>484</v>
      </c>
      <c r="T10" s="106">
        <v>5.6864169000000002</v>
      </c>
      <c r="U10" s="106">
        <v>0.38487519999999997</v>
      </c>
      <c r="V10" s="106">
        <v>4.6279683</v>
      </c>
      <c r="W10" s="106">
        <v>5.5038263000000001</v>
      </c>
      <c r="X10" s="106">
        <v>5.6993777999999997</v>
      </c>
      <c r="Y10" s="106">
        <v>5.8487482000000002</v>
      </c>
      <c r="Z10" s="106">
        <v>6.8035053000000003</v>
      </c>
      <c r="AA10" s="106">
        <v>0.1419725</v>
      </c>
      <c r="AB10" s="106">
        <v>0.56528009999999995</v>
      </c>
    </row>
    <row r="11" spans="1:28" ht="13.8" customHeight="1" x14ac:dyDescent="0.25">
      <c r="A11" s="101"/>
      <c r="C11" s="37" t="s">
        <v>514</v>
      </c>
      <c r="D11" s="104">
        <v>2128</v>
      </c>
      <c r="E11" s="104">
        <v>3374.43</v>
      </c>
      <c r="F11" s="104">
        <v>1018.52</v>
      </c>
      <c r="G11" s="104">
        <v>900</v>
      </c>
      <c r="H11" s="104">
        <v>2660</v>
      </c>
      <c r="I11" s="104">
        <v>3340</v>
      </c>
      <c r="J11" s="104">
        <v>4000</v>
      </c>
      <c r="K11" s="104">
        <v>8500</v>
      </c>
      <c r="L11" s="105">
        <v>0.50301910000000005</v>
      </c>
      <c r="M11" s="105">
        <v>0.70071539999999999</v>
      </c>
      <c r="R11" s="37" t="s">
        <v>514</v>
      </c>
      <c r="S11" s="101">
        <v>2128</v>
      </c>
      <c r="T11" s="106">
        <v>5.6505599999999996</v>
      </c>
      <c r="U11" s="106">
        <v>0.31813059999999999</v>
      </c>
      <c r="V11" s="106">
        <v>4.3423897</v>
      </c>
      <c r="W11" s="106">
        <v>5.4584045000000003</v>
      </c>
      <c r="X11" s="106">
        <v>5.6684247000000001</v>
      </c>
      <c r="Y11" s="106">
        <v>5.8704261999999998</v>
      </c>
      <c r="Z11" s="106">
        <v>6.6409862999999998</v>
      </c>
      <c r="AA11" s="107">
        <v>-0.59463169999999999</v>
      </c>
      <c r="AB11" s="106">
        <v>1.0124664999999999</v>
      </c>
    </row>
    <row r="12" spans="1:28" ht="12" customHeight="1" x14ac:dyDescent="0.25">
      <c r="A12" s="101"/>
      <c r="C12" s="37" t="s">
        <v>273</v>
      </c>
      <c r="D12" s="104">
        <v>1644</v>
      </c>
      <c r="E12" s="104">
        <v>290.8832117</v>
      </c>
      <c r="F12" s="104">
        <v>105.5114592</v>
      </c>
      <c r="G12" s="104">
        <v>50</v>
      </c>
      <c r="H12" s="104">
        <v>230</v>
      </c>
      <c r="I12" s="104">
        <v>280</v>
      </c>
      <c r="J12" s="104">
        <v>330</v>
      </c>
      <c r="K12" s="104">
        <v>980</v>
      </c>
      <c r="L12" s="105">
        <v>1.752308</v>
      </c>
      <c r="M12" s="105">
        <v>6.2824325999999999</v>
      </c>
      <c r="R12" s="37" t="s">
        <v>273</v>
      </c>
      <c r="S12" s="101">
        <v>1644</v>
      </c>
      <c r="T12" s="106">
        <v>3.1884654000000001</v>
      </c>
      <c r="U12" s="106">
        <v>0.33611609999999997</v>
      </c>
      <c r="V12" s="106">
        <v>1.5591843999999999</v>
      </c>
      <c r="W12" s="106">
        <v>3.0172675999999998</v>
      </c>
      <c r="X12" s="106">
        <v>3.1894882</v>
      </c>
      <c r="Y12" s="106">
        <v>3.3603059000000002</v>
      </c>
      <c r="Z12" s="106">
        <v>4.4807174999999999</v>
      </c>
      <c r="AA12" s="106">
        <v>7.9440200000000002E-2</v>
      </c>
      <c r="AB12" s="106">
        <v>0.97100730000000002</v>
      </c>
    </row>
    <row r="13" spans="1:28" ht="12" customHeight="1" x14ac:dyDescent="0.25">
      <c r="A13" s="101"/>
      <c r="C13" s="37" t="s">
        <v>65</v>
      </c>
      <c r="D13" s="104">
        <v>2274</v>
      </c>
      <c r="E13" s="104">
        <v>675.10180300000002</v>
      </c>
      <c r="F13" s="104">
        <v>158.60372480000001</v>
      </c>
      <c r="G13" s="104">
        <v>250</v>
      </c>
      <c r="H13" s="104">
        <v>575</v>
      </c>
      <c r="I13" s="104">
        <v>687.5</v>
      </c>
      <c r="J13" s="104">
        <v>750</v>
      </c>
      <c r="K13" s="104">
        <v>1950</v>
      </c>
      <c r="L13" s="105">
        <v>1.3631344999999999</v>
      </c>
      <c r="M13" s="105">
        <v>7.2978006999999998</v>
      </c>
      <c r="R13" s="37" t="s">
        <v>65</v>
      </c>
      <c r="S13" s="101">
        <v>2274</v>
      </c>
      <c r="T13" s="106">
        <v>4.0612652000000002</v>
      </c>
      <c r="U13" s="106">
        <v>0.23024249999999999</v>
      </c>
      <c r="V13" s="106">
        <v>3.0528211999999999</v>
      </c>
      <c r="W13" s="106">
        <v>3.9199217000000002</v>
      </c>
      <c r="X13" s="106">
        <v>4.0986105000000004</v>
      </c>
      <c r="Y13" s="106">
        <v>4.1906542</v>
      </c>
      <c r="Z13" s="106">
        <v>5.1687494999999997</v>
      </c>
      <c r="AA13" s="107">
        <v>-0.1037261</v>
      </c>
      <c r="AB13" s="106">
        <v>1.2931565</v>
      </c>
    </row>
    <row r="14" spans="1:28" ht="12" customHeight="1" x14ac:dyDescent="0.25">
      <c r="A14" s="101"/>
      <c r="C14" s="37" t="s">
        <v>283</v>
      </c>
      <c r="D14" s="104">
        <v>1375</v>
      </c>
      <c r="E14" s="104">
        <v>1637.45</v>
      </c>
      <c r="F14" s="104">
        <v>564.17989909999994</v>
      </c>
      <c r="G14" s="104">
        <v>730</v>
      </c>
      <c r="H14" s="104">
        <v>1380</v>
      </c>
      <c r="I14" s="104">
        <v>1450</v>
      </c>
      <c r="J14" s="104">
        <v>1718</v>
      </c>
      <c r="K14" s="104">
        <v>4186.67</v>
      </c>
      <c r="L14" s="105">
        <v>1.7832796</v>
      </c>
      <c r="M14" s="105">
        <v>3.3167418999999998</v>
      </c>
      <c r="R14" s="37" t="s">
        <v>283</v>
      </c>
      <c r="S14" s="101">
        <v>1375</v>
      </c>
      <c r="T14" s="106">
        <v>4.9239889000000003</v>
      </c>
      <c r="U14" s="106">
        <v>0.3000852</v>
      </c>
      <c r="V14" s="106">
        <v>4.1796604000000004</v>
      </c>
      <c r="W14" s="106">
        <v>4.8084049000000002</v>
      </c>
      <c r="X14" s="106">
        <v>4.8556954000000001</v>
      </c>
      <c r="Y14" s="106">
        <v>5.0277677000000001</v>
      </c>
      <c r="Z14" s="106">
        <v>5.9504565999999999</v>
      </c>
      <c r="AA14" s="106">
        <v>0.85554180000000002</v>
      </c>
      <c r="AB14" s="106">
        <v>0.96968169999999998</v>
      </c>
    </row>
    <row r="15" spans="1:28" ht="12" customHeight="1" x14ac:dyDescent="0.25">
      <c r="A15" s="101"/>
      <c r="C15" s="37" t="s">
        <v>62</v>
      </c>
      <c r="D15" s="104">
        <v>1586</v>
      </c>
      <c r="E15" s="104">
        <v>7768.84</v>
      </c>
      <c r="F15" s="104">
        <v>1415.94</v>
      </c>
      <c r="G15" s="104">
        <v>4470</v>
      </c>
      <c r="H15" s="104">
        <v>6930</v>
      </c>
      <c r="I15" s="104">
        <v>7631.67</v>
      </c>
      <c r="J15" s="104">
        <v>8189</v>
      </c>
      <c r="K15" s="104">
        <v>16816.669999999998</v>
      </c>
      <c r="L15" s="105">
        <v>1.6874560000000001</v>
      </c>
      <c r="M15" s="105">
        <v>6.3146776999999998</v>
      </c>
      <c r="R15" s="37" t="s">
        <v>62</v>
      </c>
      <c r="S15" s="101">
        <v>1586</v>
      </c>
      <c r="T15" s="106">
        <v>6.5120804999999997</v>
      </c>
      <c r="U15" s="106">
        <v>0.1720563</v>
      </c>
      <c r="V15" s="106">
        <v>5.9853702000000002</v>
      </c>
      <c r="W15" s="106">
        <v>6.4048284000000004</v>
      </c>
      <c r="X15" s="106">
        <v>6.5122875000000002</v>
      </c>
      <c r="Y15" s="106">
        <v>6.5822349999999998</v>
      </c>
      <c r="Z15" s="106">
        <v>7.2939626999999998</v>
      </c>
      <c r="AA15" s="106">
        <v>0.62966149999999999</v>
      </c>
      <c r="AB15" s="106">
        <v>2.018329</v>
      </c>
    </row>
    <row r="16" spans="1:28" ht="12" customHeight="1" x14ac:dyDescent="0.25">
      <c r="A16" s="101"/>
      <c r="C16" s="37" t="s">
        <v>61</v>
      </c>
      <c r="D16" s="104">
        <v>1845</v>
      </c>
      <c r="E16" s="104">
        <v>4564.66</v>
      </c>
      <c r="F16" s="104">
        <v>933.67351819999999</v>
      </c>
      <c r="G16" s="104">
        <v>1933.33</v>
      </c>
      <c r="H16" s="104">
        <v>3933.33</v>
      </c>
      <c r="I16" s="104">
        <v>4533.33</v>
      </c>
      <c r="J16" s="104">
        <v>4995</v>
      </c>
      <c r="K16" s="104">
        <v>9176.67</v>
      </c>
      <c r="L16" s="105">
        <v>0.89565090000000003</v>
      </c>
      <c r="M16" s="105">
        <v>2.2796139000000002</v>
      </c>
      <c r="R16" s="37" t="s">
        <v>61</v>
      </c>
      <c r="S16" s="101">
        <v>1845</v>
      </c>
      <c r="T16" s="106">
        <v>5.9748386</v>
      </c>
      <c r="U16" s="106">
        <v>0.2033625</v>
      </c>
      <c r="V16" s="106">
        <v>5.0971425999999997</v>
      </c>
      <c r="W16" s="106">
        <v>5.8504809</v>
      </c>
      <c r="X16" s="106">
        <v>5.9700226000000001</v>
      </c>
      <c r="Y16" s="106">
        <v>6.0840141000000001</v>
      </c>
      <c r="Z16" s="106">
        <v>6.6947450999999996</v>
      </c>
      <c r="AA16" s="107">
        <v>-6.9111400000000003E-2</v>
      </c>
      <c r="AB16" s="106">
        <v>1.4752476000000001</v>
      </c>
    </row>
    <row r="17" spans="1:28" ht="12" customHeight="1" x14ac:dyDescent="0.25">
      <c r="A17" s="101"/>
      <c r="C17" s="37" t="s">
        <v>280</v>
      </c>
      <c r="D17" s="104">
        <v>361</v>
      </c>
      <c r="E17" s="104">
        <v>1095.49</v>
      </c>
      <c r="F17" s="104">
        <v>334.99832079999999</v>
      </c>
      <c r="G17" s="104">
        <v>670</v>
      </c>
      <c r="H17" s="104">
        <v>875</v>
      </c>
      <c r="I17" s="104">
        <v>995</v>
      </c>
      <c r="J17" s="104">
        <v>1200</v>
      </c>
      <c r="K17" s="104">
        <v>2270</v>
      </c>
      <c r="L17" s="105">
        <v>1.3640840999999999</v>
      </c>
      <c r="M17" s="105">
        <v>1.4976119000000001</v>
      </c>
      <c r="R17" s="37" t="s">
        <v>280</v>
      </c>
      <c r="S17" s="101">
        <v>361</v>
      </c>
      <c r="T17" s="106">
        <v>4.5318972999999998</v>
      </c>
      <c r="U17" s="106">
        <v>0.27959400000000001</v>
      </c>
      <c r="V17" s="106">
        <v>4.0460729999999998</v>
      </c>
      <c r="W17" s="106">
        <v>4.3361789999999996</v>
      </c>
      <c r="X17" s="106">
        <v>4.4672073000000001</v>
      </c>
      <c r="Y17" s="106">
        <v>4.6721909000000004</v>
      </c>
      <c r="Z17" s="106">
        <v>5.3067234000000001</v>
      </c>
      <c r="AA17" s="106">
        <v>0.76475919999999997</v>
      </c>
      <c r="AB17" s="107">
        <v>-2.76999E-2</v>
      </c>
    </row>
    <row r="18" spans="1:28" ht="12" customHeight="1" x14ac:dyDescent="0.25">
      <c r="A18" s="101"/>
      <c r="C18" s="37" t="s">
        <v>63</v>
      </c>
      <c r="D18" s="104">
        <v>407</v>
      </c>
      <c r="E18" s="104">
        <v>1834.61</v>
      </c>
      <c r="F18" s="104">
        <v>580.13193439999998</v>
      </c>
      <c r="G18" s="104">
        <v>650</v>
      </c>
      <c r="H18" s="104">
        <v>1830</v>
      </c>
      <c r="I18" s="104">
        <v>1830</v>
      </c>
      <c r="J18" s="104">
        <v>1830</v>
      </c>
      <c r="K18" s="104">
        <v>4929</v>
      </c>
      <c r="L18" s="105">
        <v>1.9370107000000001</v>
      </c>
      <c r="M18" s="105">
        <v>7.1531523000000004</v>
      </c>
      <c r="R18" s="37" t="s">
        <v>63</v>
      </c>
      <c r="S18" s="101">
        <v>407</v>
      </c>
      <c r="T18" s="106">
        <v>5.0371356</v>
      </c>
      <c r="U18" s="106">
        <v>0.29743720000000001</v>
      </c>
      <c r="V18" s="106">
        <v>4.0083327000000004</v>
      </c>
      <c r="W18" s="106">
        <v>5.0434315999999999</v>
      </c>
      <c r="X18" s="106">
        <v>5.0667698999999997</v>
      </c>
      <c r="Y18" s="106">
        <v>5.1052360999999999</v>
      </c>
      <c r="Z18" s="106">
        <v>6.0960562999999999</v>
      </c>
      <c r="AA18" s="107">
        <v>-0.1108402</v>
      </c>
      <c r="AB18" s="106">
        <v>2.5527891999999999</v>
      </c>
    </row>
    <row r="19" spans="1:28" ht="12" customHeight="1" x14ac:dyDescent="0.25">
      <c r="A19" s="101"/>
      <c r="C19" s="37" t="s">
        <v>19</v>
      </c>
      <c r="D19" s="104">
        <v>493</v>
      </c>
      <c r="E19" s="104">
        <v>22869.31</v>
      </c>
      <c r="F19" s="104">
        <v>8137.92</v>
      </c>
      <c r="G19" s="104">
        <v>7685</v>
      </c>
      <c r="H19" s="104">
        <v>17700</v>
      </c>
      <c r="I19" s="104">
        <v>22200</v>
      </c>
      <c r="J19" s="104">
        <v>25325</v>
      </c>
      <c r="K19" s="104">
        <v>65392</v>
      </c>
      <c r="L19" s="105">
        <v>1.2554581</v>
      </c>
      <c r="M19" s="105">
        <v>3.3606809000000002</v>
      </c>
      <c r="R19" s="37" t="s">
        <v>19</v>
      </c>
      <c r="S19" s="101">
        <v>493</v>
      </c>
      <c r="T19" s="106">
        <v>7.5487506</v>
      </c>
      <c r="U19" s="106">
        <v>0.35157850000000002</v>
      </c>
      <c r="V19" s="106">
        <v>6.5017243000000002</v>
      </c>
      <c r="W19" s="106">
        <v>7.3360184999999998</v>
      </c>
      <c r="X19" s="106">
        <v>7.5919625999999996</v>
      </c>
      <c r="Y19" s="106">
        <v>7.7327121999999999</v>
      </c>
      <c r="Z19" s="106">
        <v>8.6813201000000007</v>
      </c>
      <c r="AA19" s="107">
        <v>-0.23779230000000001</v>
      </c>
      <c r="AB19" s="106">
        <v>0.7841901</v>
      </c>
    </row>
    <row r="20" spans="1:28" ht="12" customHeight="1" x14ac:dyDescent="0.25">
      <c r="A20" s="101"/>
      <c r="C20" s="37" t="s">
        <v>515</v>
      </c>
      <c r="D20" s="104">
        <v>584</v>
      </c>
      <c r="E20" s="104">
        <v>7667.82</v>
      </c>
      <c r="F20" s="104">
        <v>2676.61</v>
      </c>
      <c r="G20" s="104">
        <v>1740</v>
      </c>
      <c r="H20" s="104">
        <v>5708</v>
      </c>
      <c r="I20" s="104">
        <v>8810</v>
      </c>
      <c r="J20" s="104">
        <v>9250</v>
      </c>
      <c r="K20" s="104">
        <v>18300</v>
      </c>
      <c r="L20" s="108">
        <v>-0.13252040000000001</v>
      </c>
      <c r="M20" s="105">
        <v>1.4176067000000001</v>
      </c>
      <c r="R20" s="37" t="s">
        <v>515</v>
      </c>
      <c r="S20" s="101">
        <v>584</v>
      </c>
      <c r="T20" s="106">
        <v>6.4315483999999996</v>
      </c>
      <c r="U20" s="106">
        <v>0.45126660000000002</v>
      </c>
      <c r="V20" s="106">
        <v>5.0073660000000002</v>
      </c>
      <c r="W20" s="106">
        <v>6.2113779999999998</v>
      </c>
      <c r="X20" s="106">
        <v>6.6637392000000002</v>
      </c>
      <c r="Y20" s="106">
        <v>6.7087554000000003</v>
      </c>
      <c r="Z20" s="106">
        <v>7.4078211999999999</v>
      </c>
      <c r="AA20" s="107">
        <v>-1.4132562</v>
      </c>
      <c r="AB20" s="106">
        <v>1.624287</v>
      </c>
    </row>
    <row r="21" spans="1:28" ht="12" customHeight="1" x14ac:dyDescent="0.25">
      <c r="A21" s="101"/>
      <c r="C21" s="37" t="s">
        <v>64</v>
      </c>
      <c r="D21" s="104">
        <v>136</v>
      </c>
      <c r="E21" s="104">
        <v>48340.51</v>
      </c>
      <c r="F21" s="104">
        <v>9336.64</v>
      </c>
      <c r="G21" s="104">
        <v>32000</v>
      </c>
      <c r="H21" s="104">
        <v>42111.5</v>
      </c>
      <c r="I21" s="104">
        <v>46980</v>
      </c>
      <c r="J21" s="104">
        <v>55000</v>
      </c>
      <c r="K21" s="104">
        <v>70000</v>
      </c>
      <c r="L21" s="105">
        <v>0.3045292</v>
      </c>
      <c r="M21" s="108">
        <v>-0.46629690000000001</v>
      </c>
      <c r="R21" s="37" t="s">
        <v>64</v>
      </c>
      <c r="S21" s="101">
        <v>136</v>
      </c>
      <c r="T21" s="106">
        <v>8.3362373999999999</v>
      </c>
      <c r="U21" s="106">
        <v>0.19825429999999999</v>
      </c>
      <c r="V21" s="106">
        <v>7.9048515000000004</v>
      </c>
      <c r="W21" s="106">
        <v>8.2101161000000005</v>
      </c>
      <c r="X21" s="106">
        <v>8.3313582999999998</v>
      </c>
      <c r="Y21" s="106">
        <v>8.4983356000000008</v>
      </c>
      <c r="Z21" s="106">
        <v>8.7494154000000002</v>
      </c>
      <c r="AA21" s="107">
        <v>-0.1086366</v>
      </c>
      <c r="AB21" s="107">
        <v>-0.62500120000000003</v>
      </c>
    </row>
    <row r="22" spans="1:28" ht="12" customHeight="1" x14ac:dyDescent="0.25">
      <c r="A22" s="101"/>
      <c r="C22" s="37" t="s">
        <v>295</v>
      </c>
      <c r="D22" s="104">
        <v>2210</v>
      </c>
      <c r="E22" s="104">
        <v>530.82624429999998</v>
      </c>
      <c r="F22" s="104">
        <v>145.94668909999999</v>
      </c>
      <c r="G22" s="104">
        <v>300</v>
      </c>
      <c r="H22" s="104">
        <v>450</v>
      </c>
      <c r="I22" s="104">
        <v>499</v>
      </c>
      <c r="J22" s="104">
        <v>550</v>
      </c>
      <c r="K22" s="104">
        <v>1300</v>
      </c>
      <c r="L22" s="105">
        <v>2.6212773999999999</v>
      </c>
      <c r="M22" s="105">
        <v>7.8459703999999997</v>
      </c>
      <c r="R22" s="37" t="s">
        <v>295</v>
      </c>
      <c r="S22" s="101">
        <v>2210</v>
      </c>
      <c r="T22" s="106">
        <v>3.8164596</v>
      </c>
      <c r="U22" s="106">
        <v>0.22537889999999999</v>
      </c>
      <c r="V22" s="106">
        <v>3.2351428000000002</v>
      </c>
      <c r="W22" s="106">
        <v>3.6859251</v>
      </c>
      <c r="X22" s="106">
        <v>3.7853481000000002</v>
      </c>
      <c r="Y22" s="106">
        <v>3.8660418999999999</v>
      </c>
      <c r="Z22" s="106">
        <v>4.7632843999999999</v>
      </c>
      <c r="AA22" s="106">
        <v>1.6461965999999999</v>
      </c>
      <c r="AB22" s="106">
        <v>3.6387969</v>
      </c>
    </row>
    <row r="23" spans="1:28" ht="12" customHeight="1" x14ac:dyDescent="0.25">
      <c r="A23" s="101"/>
      <c r="C23" s="37" t="s">
        <v>281</v>
      </c>
      <c r="D23" s="104">
        <v>1939</v>
      </c>
      <c r="E23" s="104">
        <v>2087.08</v>
      </c>
      <c r="F23" s="104">
        <v>578.84980270000005</v>
      </c>
      <c r="G23" s="104">
        <v>950</v>
      </c>
      <c r="H23" s="104">
        <v>1700</v>
      </c>
      <c r="I23" s="104">
        <v>1900</v>
      </c>
      <c r="J23" s="104">
        <v>2418</v>
      </c>
      <c r="K23" s="104">
        <v>4020</v>
      </c>
      <c r="L23" s="105">
        <v>0.92711699999999997</v>
      </c>
      <c r="M23" s="105">
        <v>0.16134509999999999</v>
      </c>
      <c r="R23" s="37" t="s">
        <v>281</v>
      </c>
      <c r="S23" s="101">
        <v>1939</v>
      </c>
      <c r="T23" s="106">
        <v>5.1825957000000002</v>
      </c>
      <c r="U23" s="106">
        <v>0.26737559999999999</v>
      </c>
      <c r="V23" s="106">
        <v>4.3878222999999998</v>
      </c>
      <c r="W23" s="106">
        <v>5.0071329999999996</v>
      </c>
      <c r="X23" s="106">
        <v>5.1245586999999997</v>
      </c>
      <c r="Y23" s="106">
        <v>5.3743033999999996</v>
      </c>
      <c r="Z23" s="106">
        <v>5.8792637000000001</v>
      </c>
      <c r="AA23" s="106">
        <v>0.39331319999999997</v>
      </c>
      <c r="AB23" s="107">
        <v>-0.42284379999999999</v>
      </c>
    </row>
    <row r="24" spans="1:28" ht="12" customHeight="1" x14ac:dyDescent="0.25">
      <c r="A24" s="101"/>
      <c r="B24" s="37" t="s">
        <v>22</v>
      </c>
      <c r="C24" s="37" t="s">
        <v>289</v>
      </c>
      <c r="D24" s="104">
        <v>378</v>
      </c>
      <c r="E24" s="104">
        <v>3343.9</v>
      </c>
      <c r="F24" s="104">
        <v>1226.8900000000001</v>
      </c>
      <c r="G24" s="104">
        <v>1400</v>
      </c>
      <c r="H24" s="104">
        <v>2480</v>
      </c>
      <c r="I24" s="104">
        <v>3520</v>
      </c>
      <c r="J24" s="104">
        <v>3595</v>
      </c>
      <c r="K24" s="104">
        <v>9182</v>
      </c>
      <c r="L24" s="105">
        <v>2.8587406</v>
      </c>
      <c r="M24" s="105">
        <v>10.5681552</v>
      </c>
      <c r="Q24" s="37" t="s">
        <v>22</v>
      </c>
      <c r="R24" s="37" t="s">
        <v>289</v>
      </c>
      <c r="S24" s="101">
        <v>378</v>
      </c>
      <c r="T24" s="106">
        <v>5.6331642000000004</v>
      </c>
      <c r="U24" s="106">
        <v>0.29857030000000001</v>
      </c>
      <c r="V24" s="106">
        <v>4.7755878000000003</v>
      </c>
      <c r="W24" s="106">
        <v>5.3923904</v>
      </c>
      <c r="X24" s="106">
        <v>5.7419979000000003</v>
      </c>
      <c r="Y24" s="106">
        <v>5.7804641999999999</v>
      </c>
      <c r="Z24" s="106">
        <v>6.7181651999999996</v>
      </c>
      <c r="AA24" s="106">
        <v>1.0393717</v>
      </c>
      <c r="AB24" s="106">
        <v>2.8375707999999999</v>
      </c>
    </row>
    <row r="25" spans="1:28" ht="12" customHeight="1" x14ac:dyDescent="0.25">
      <c r="A25" s="101"/>
      <c r="C25" s="37" t="s">
        <v>290</v>
      </c>
      <c r="D25" s="104">
        <v>210</v>
      </c>
      <c r="E25" s="104">
        <v>2209.0700000000002</v>
      </c>
      <c r="F25" s="104">
        <v>857.15943460000005</v>
      </c>
      <c r="G25" s="104">
        <v>860</v>
      </c>
      <c r="H25" s="104">
        <v>1502</v>
      </c>
      <c r="I25" s="104">
        <v>2035</v>
      </c>
      <c r="J25" s="104">
        <v>2800</v>
      </c>
      <c r="K25" s="104">
        <v>4169</v>
      </c>
      <c r="L25" s="105">
        <v>0.57333250000000002</v>
      </c>
      <c r="M25" s="108">
        <v>-0.4624991</v>
      </c>
      <c r="R25" s="37" t="s">
        <v>290</v>
      </c>
      <c r="S25" s="101">
        <v>210</v>
      </c>
      <c r="T25" s="106">
        <v>5.1985146999999996</v>
      </c>
      <c r="U25" s="106">
        <v>0.39549020000000001</v>
      </c>
      <c r="V25" s="106">
        <v>4.3423897</v>
      </c>
      <c r="W25" s="106">
        <v>4.9051751000000001</v>
      </c>
      <c r="X25" s="106">
        <v>5.1907833999999999</v>
      </c>
      <c r="Y25" s="106">
        <v>5.5079557000000001</v>
      </c>
      <c r="Z25" s="106">
        <v>5.9285964</v>
      </c>
      <c r="AA25" s="107">
        <v>-0.16485810000000001</v>
      </c>
      <c r="AB25" s="107">
        <v>-0.63310599999999995</v>
      </c>
    </row>
    <row r="26" spans="1:28" ht="12" customHeight="1" x14ac:dyDescent="0.25">
      <c r="A26" s="101"/>
      <c r="C26" s="37" t="s">
        <v>514</v>
      </c>
      <c r="D26" s="104">
        <v>1991</v>
      </c>
      <c r="E26" s="104">
        <v>2614.7600000000002</v>
      </c>
      <c r="F26" s="104">
        <v>887.96179389999998</v>
      </c>
      <c r="G26" s="104">
        <v>280</v>
      </c>
      <c r="H26" s="104">
        <v>2000</v>
      </c>
      <c r="I26" s="104">
        <v>2315</v>
      </c>
      <c r="J26" s="104">
        <v>3200</v>
      </c>
      <c r="K26" s="104">
        <v>5594</v>
      </c>
      <c r="L26" s="105">
        <v>0.65592240000000002</v>
      </c>
      <c r="M26" s="108">
        <v>-5.3801999999999999E-3</v>
      </c>
      <c r="R26" s="37" t="s">
        <v>514</v>
      </c>
      <c r="S26" s="101">
        <v>1991</v>
      </c>
      <c r="T26" s="106">
        <v>5.3855668000000003</v>
      </c>
      <c r="U26" s="106">
        <v>0.34762530000000003</v>
      </c>
      <c r="V26" s="106">
        <v>3.1661499000000002</v>
      </c>
      <c r="W26" s="106">
        <v>5.1797759000000001</v>
      </c>
      <c r="X26" s="106">
        <v>5.3285106999999998</v>
      </c>
      <c r="Y26" s="106">
        <v>5.6535289000000004</v>
      </c>
      <c r="Z26" s="106">
        <v>6.2226147999999997</v>
      </c>
      <c r="AA26" s="107">
        <v>-0.39960030000000002</v>
      </c>
      <c r="AB26" s="106">
        <v>1.3438433000000001</v>
      </c>
    </row>
    <row r="27" spans="1:28" ht="12" customHeight="1" x14ac:dyDescent="0.25">
      <c r="A27" s="101"/>
      <c r="C27" s="37" t="s">
        <v>273</v>
      </c>
      <c r="D27" s="104">
        <v>1622</v>
      </c>
      <c r="E27" s="104">
        <v>291.35511709999997</v>
      </c>
      <c r="F27" s="104">
        <v>105.9148024</v>
      </c>
      <c r="G27" s="104">
        <v>100</v>
      </c>
      <c r="H27" s="104">
        <v>230</v>
      </c>
      <c r="I27" s="104">
        <v>280</v>
      </c>
      <c r="J27" s="104">
        <v>325</v>
      </c>
      <c r="K27" s="104">
        <v>980</v>
      </c>
      <c r="L27" s="105">
        <v>1.7588218</v>
      </c>
      <c r="M27" s="105">
        <v>6.2309675000000002</v>
      </c>
      <c r="R27" s="37" t="s">
        <v>273</v>
      </c>
      <c r="S27" s="101">
        <v>1622</v>
      </c>
      <c r="T27" s="106">
        <v>3.1900902000000002</v>
      </c>
      <c r="U27" s="106">
        <v>0.3355224</v>
      </c>
      <c r="V27" s="106">
        <v>2.1365305000000001</v>
      </c>
      <c r="W27" s="106">
        <v>3.0183059000000001</v>
      </c>
      <c r="X27" s="106">
        <v>3.1894882</v>
      </c>
      <c r="Y27" s="106">
        <v>3.3600778999999998</v>
      </c>
      <c r="Z27" s="106">
        <v>4.4807174999999999</v>
      </c>
      <c r="AA27" s="106">
        <v>0.1196687</v>
      </c>
      <c r="AB27" s="106">
        <v>0.75263000000000002</v>
      </c>
    </row>
    <row r="28" spans="1:28" ht="12" customHeight="1" x14ac:dyDescent="0.25">
      <c r="A28" s="101"/>
      <c r="C28" s="37" t="s">
        <v>283</v>
      </c>
      <c r="D28" s="104">
        <v>1383</v>
      </c>
      <c r="E28" s="104">
        <v>1255.8399999999999</v>
      </c>
      <c r="F28" s="104">
        <v>383.5550834</v>
      </c>
      <c r="G28" s="104">
        <v>400</v>
      </c>
      <c r="H28" s="104">
        <v>990</v>
      </c>
      <c r="I28" s="104">
        <v>1260</v>
      </c>
      <c r="J28" s="104">
        <v>1450</v>
      </c>
      <c r="K28" s="104">
        <v>3350</v>
      </c>
      <c r="L28" s="105">
        <v>0.89949460000000003</v>
      </c>
      <c r="M28" s="105">
        <v>2.5213101</v>
      </c>
      <c r="R28" s="37" t="s">
        <v>283</v>
      </c>
      <c r="S28" s="101">
        <v>1383</v>
      </c>
      <c r="T28" s="106">
        <v>4.6616675000000001</v>
      </c>
      <c r="U28" s="106">
        <v>0.31045810000000001</v>
      </c>
      <c r="V28" s="106">
        <v>3.5824072</v>
      </c>
      <c r="W28" s="106">
        <v>4.4527798000000001</v>
      </c>
      <c r="X28" s="106">
        <v>4.7240637000000003</v>
      </c>
      <c r="Y28" s="106">
        <v>4.8556954000000001</v>
      </c>
      <c r="Z28" s="106">
        <v>5.7098804999999997</v>
      </c>
      <c r="AA28" s="107">
        <v>-0.27856039999999999</v>
      </c>
      <c r="AB28" s="106">
        <v>0.35373310000000002</v>
      </c>
    </row>
    <row r="29" spans="1:28" ht="12" customHeight="1" x14ac:dyDescent="0.25">
      <c r="A29" s="101"/>
      <c r="C29" s="37" t="s">
        <v>284</v>
      </c>
      <c r="D29" s="104">
        <v>2753</v>
      </c>
      <c r="E29" s="104">
        <v>1965.52</v>
      </c>
      <c r="F29" s="104">
        <v>749.6793619</v>
      </c>
      <c r="G29" s="104">
        <v>600</v>
      </c>
      <c r="H29" s="104">
        <v>1480</v>
      </c>
      <c r="I29" s="104">
        <v>1690</v>
      </c>
      <c r="J29" s="104">
        <v>2350</v>
      </c>
      <c r="K29" s="104">
        <v>5840</v>
      </c>
      <c r="L29" s="105">
        <v>1.5125554999999999</v>
      </c>
      <c r="M29" s="105">
        <v>2.7404557999999999</v>
      </c>
      <c r="R29" s="37" t="s">
        <v>284</v>
      </c>
      <c r="S29" s="101">
        <v>2753</v>
      </c>
      <c r="T29" s="106">
        <v>5.0962601000000003</v>
      </c>
      <c r="U29" s="106">
        <v>0.34454439999999997</v>
      </c>
      <c r="V29" s="106">
        <v>3.9282900000000001</v>
      </c>
      <c r="W29" s="106">
        <v>4.8422875999999997</v>
      </c>
      <c r="X29" s="106">
        <v>5.0016955000000003</v>
      </c>
      <c r="Y29" s="106">
        <v>5.3442847000000002</v>
      </c>
      <c r="Z29" s="106">
        <v>6.2516743000000004</v>
      </c>
      <c r="AA29" s="106">
        <v>0.59800469999999994</v>
      </c>
      <c r="AB29" s="107">
        <v>-9.5326000000000004E-3</v>
      </c>
    </row>
    <row r="30" spans="1:28" ht="12" customHeight="1" x14ac:dyDescent="0.25">
      <c r="A30" s="101"/>
      <c r="C30" s="37" t="s">
        <v>285</v>
      </c>
      <c r="D30" s="104">
        <v>2849</v>
      </c>
      <c r="E30" s="104">
        <v>1080.3699999999999</v>
      </c>
      <c r="F30" s="104">
        <v>424.7316371</v>
      </c>
      <c r="G30" s="104">
        <v>400</v>
      </c>
      <c r="H30" s="104">
        <v>790</v>
      </c>
      <c r="I30" s="104">
        <v>930</v>
      </c>
      <c r="J30" s="104">
        <v>1254</v>
      </c>
      <c r="K30" s="104">
        <v>3820</v>
      </c>
      <c r="L30" s="105">
        <v>1.686199</v>
      </c>
      <c r="M30" s="105">
        <v>3.7986727</v>
      </c>
      <c r="R30" s="37" t="s">
        <v>285</v>
      </c>
      <c r="S30" s="101">
        <v>2849</v>
      </c>
      <c r="T30" s="106">
        <v>4.4958172999999997</v>
      </c>
      <c r="U30" s="106">
        <v>0.3468697</v>
      </c>
      <c r="V30" s="106">
        <v>3.5228248999999998</v>
      </c>
      <c r="W30" s="106">
        <v>4.2267315999999999</v>
      </c>
      <c r="X30" s="106">
        <v>4.4111605999999997</v>
      </c>
      <c r="Y30" s="106">
        <v>4.7218415</v>
      </c>
      <c r="Z30" s="106">
        <v>5.8271940000000004</v>
      </c>
      <c r="AA30" s="106">
        <v>0.72160930000000001</v>
      </c>
      <c r="AB30" s="106">
        <v>0.12635440000000001</v>
      </c>
    </row>
    <row r="31" spans="1:28" ht="12" customHeight="1" x14ac:dyDescent="0.25">
      <c r="A31" s="101"/>
      <c r="C31" s="37" t="s">
        <v>296</v>
      </c>
      <c r="D31" s="104">
        <v>423</v>
      </c>
      <c r="E31" s="104">
        <v>759.60401890000003</v>
      </c>
      <c r="F31" s="104">
        <v>240.6111291</v>
      </c>
      <c r="G31" s="104">
        <v>250</v>
      </c>
      <c r="H31" s="104">
        <v>570</v>
      </c>
      <c r="I31" s="104">
        <v>700</v>
      </c>
      <c r="J31" s="104">
        <v>930</v>
      </c>
      <c r="K31" s="104">
        <v>1350</v>
      </c>
      <c r="L31" s="105">
        <v>0.38374849999999999</v>
      </c>
      <c r="M31" s="108">
        <v>-0.43111480000000002</v>
      </c>
      <c r="R31" s="37" t="s">
        <v>296</v>
      </c>
      <c r="S31" s="101">
        <v>423</v>
      </c>
      <c r="T31" s="106">
        <v>4.1516519000000001</v>
      </c>
      <c r="U31" s="106">
        <v>0.33577360000000001</v>
      </c>
      <c r="V31" s="106">
        <v>3.0528211999999999</v>
      </c>
      <c r="W31" s="106">
        <v>3.9220128999999999</v>
      </c>
      <c r="X31" s="106">
        <v>4.1442452000000003</v>
      </c>
      <c r="Y31" s="106">
        <v>4.4061703000000003</v>
      </c>
      <c r="Z31" s="106">
        <v>4.8010248000000004</v>
      </c>
      <c r="AA31" s="107">
        <v>-0.5172312</v>
      </c>
      <c r="AB31" s="106">
        <v>0.62214930000000002</v>
      </c>
    </row>
    <row r="32" spans="1:28" ht="12" customHeight="1" x14ac:dyDescent="0.25">
      <c r="A32" s="101"/>
      <c r="C32" s="37" t="s">
        <v>268</v>
      </c>
      <c r="D32" s="104">
        <v>368</v>
      </c>
      <c r="E32" s="104">
        <v>2055.38</v>
      </c>
      <c r="F32" s="104">
        <v>727.42665569999997</v>
      </c>
      <c r="G32" s="104">
        <v>810</v>
      </c>
      <c r="H32" s="104">
        <v>1580</v>
      </c>
      <c r="I32" s="104">
        <v>1825</v>
      </c>
      <c r="J32" s="104">
        <v>2498</v>
      </c>
      <c r="K32" s="104">
        <v>6080</v>
      </c>
      <c r="L32" s="105">
        <v>1.1782699999999999</v>
      </c>
      <c r="M32" s="105">
        <v>2.1684592999999999</v>
      </c>
      <c r="R32" s="37" t="s">
        <v>268</v>
      </c>
      <c r="S32" s="101">
        <v>368</v>
      </c>
      <c r="T32" s="106">
        <v>5.1424965</v>
      </c>
      <c r="U32" s="106">
        <v>0.33756449999999999</v>
      </c>
      <c r="V32" s="106">
        <v>4.2283945999999997</v>
      </c>
      <c r="W32" s="106">
        <v>4.9329802999999997</v>
      </c>
      <c r="X32" s="106">
        <v>5.0864846000000004</v>
      </c>
      <c r="Y32" s="106">
        <v>5.4021521000000003</v>
      </c>
      <c r="Z32" s="106">
        <v>6.2929864999999996</v>
      </c>
      <c r="AA32" s="106">
        <v>0.1938288</v>
      </c>
      <c r="AB32" s="107">
        <v>-4.6663799999999998E-2</v>
      </c>
    </row>
    <row r="33" spans="1:28" ht="12" customHeight="1" x14ac:dyDescent="0.25">
      <c r="A33" s="101"/>
      <c r="C33" s="37" t="s">
        <v>515</v>
      </c>
      <c r="D33" s="104">
        <v>426</v>
      </c>
      <c r="E33" s="104">
        <v>5605.63</v>
      </c>
      <c r="F33" s="104">
        <v>1652.7</v>
      </c>
      <c r="G33" s="104">
        <v>1530</v>
      </c>
      <c r="H33" s="104">
        <v>5570</v>
      </c>
      <c r="I33" s="104">
        <v>5570</v>
      </c>
      <c r="J33" s="104">
        <v>6000</v>
      </c>
      <c r="K33" s="104">
        <v>11605</v>
      </c>
      <c r="L33" s="105">
        <v>0.43903560000000003</v>
      </c>
      <c r="M33" s="105">
        <v>3.4868983999999998</v>
      </c>
      <c r="R33" s="37" t="s">
        <v>515</v>
      </c>
      <c r="S33" s="101">
        <v>426</v>
      </c>
      <c r="T33" s="106">
        <v>6.1483015999999999</v>
      </c>
      <c r="U33" s="106">
        <v>0.35663159999999999</v>
      </c>
      <c r="V33" s="106">
        <v>4.8730180000000001</v>
      </c>
      <c r="W33" s="106">
        <v>6.1565107000000001</v>
      </c>
      <c r="X33" s="106">
        <v>6.2015269000000002</v>
      </c>
      <c r="Y33" s="106">
        <v>6.2733166999999996</v>
      </c>
      <c r="Z33" s="106">
        <v>6.9523561999999997</v>
      </c>
      <c r="AA33" s="107">
        <v>-1.6418789</v>
      </c>
      <c r="AB33" s="106">
        <v>3.9758589999999998</v>
      </c>
    </row>
    <row r="34" spans="1:28" ht="12" customHeight="1" x14ac:dyDescent="0.25">
      <c r="A34" s="101"/>
      <c r="C34" s="37" t="s">
        <v>294</v>
      </c>
      <c r="D34" s="104">
        <v>1946</v>
      </c>
      <c r="E34" s="104">
        <v>504.56885920000002</v>
      </c>
      <c r="F34" s="104">
        <v>140.1897452</v>
      </c>
      <c r="G34" s="104">
        <v>225</v>
      </c>
      <c r="H34" s="104">
        <v>450</v>
      </c>
      <c r="I34" s="104">
        <v>485</v>
      </c>
      <c r="J34" s="104">
        <v>510</v>
      </c>
      <c r="K34" s="104">
        <v>1150</v>
      </c>
      <c r="L34" s="105">
        <v>2.6476513000000002</v>
      </c>
      <c r="M34" s="105">
        <v>8.3871008000000007</v>
      </c>
      <c r="R34" s="37" t="s">
        <v>294</v>
      </c>
      <c r="S34" s="101">
        <v>1946</v>
      </c>
      <c r="T34" s="106">
        <v>3.7647854999999999</v>
      </c>
      <c r="U34" s="106">
        <v>0.2311745</v>
      </c>
      <c r="V34" s="106">
        <v>2.9474607000000002</v>
      </c>
      <c r="W34" s="106">
        <v>3.6625868000000001</v>
      </c>
      <c r="X34" s="106">
        <v>3.7542575</v>
      </c>
      <c r="Y34" s="106">
        <v>3.8107872999999999</v>
      </c>
      <c r="Z34" s="106">
        <v>4.6267054999999999</v>
      </c>
      <c r="AA34" s="106">
        <v>1.3300007</v>
      </c>
      <c r="AB34" s="106">
        <v>4.0502630999999996</v>
      </c>
    </row>
    <row r="35" spans="1:28" ht="12" customHeight="1" x14ac:dyDescent="0.25">
      <c r="A35" s="101"/>
      <c r="B35" s="37" t="s">
        <v>23</v>
      </c>
      <c r="C35" s="37" t="s">
        <v>283</v>
      </c>
      <c r="D35" s="104">
        <v>432</v>
      </c>
      <c r="E35" s="104">
        <v>4044.55</v>
      </c>
      <c r="F35" s="104">
        <v>1148.4000000000001</v>
      </c>
      <c r="G35" s="104">
        <v>2000</v>
      </c>
      <c r="H35" s="104">
        <v>2860</v>
      </c>
      <c r="I35" s="104">
        <v>4110</v>
      </c>
      <c r="J35" s="104">
        <v>5040</v>
      </c>
      <c r="K35" s="104">
        <v>9700</v>
      </c>
      <c r="L35" s="105">
        <v>1.2226193000000001</v>
      </c>
      <c r="M35" s="105">
        <v>4.9802220000000004</v>
      </c>
      <c r="Q35" s="37" t="s">
        <v>23</v>
      </c>
      <c r="R35" s="37" t="s">
        <v>283</v>
      </c>
      <c r="S35" s="101">
        <v>432</v>
      </c>
      <c r="T35" s="106">
        <v>5.8361720999999998</v>
      </c>
      <c r="U35" s="106">
        <v>0.27042909999999998</v>
      </c>
      <c r="V35" s="106">
        <v>5.1322628000000003</v>
      </c>
      <c r="W35" s="106">
        <v>5.5495196</v>
      </c>
      <c r="X35" s="106">
        <v>5.8758768999999997</v>
      </c>
      <c r="Y35" s="106">
        <v>6.0565217000000002</v>
      </c>
      <c r="Z35" s="106">
        <v>6.7730461000000002</v>
      </c>
      <c r="AA35" s="107">
        <v>-5.85129E-2</v>
      </c>
      <c r="AB35" s="106">
        <v>0.39723389999999997</v>
      </c>
    </row>
    <row r="36" spans="1:28" ht="12" customHeight="1" x14ac:dyDescent="0.25">
      <c r="A36" s="101"/>
      <c r="C36" s="37" t="s">
        <v>265</v>
      </c>
      <c r="D36" s="104">
        <v>439</v>
      </c>
      <c r="E36" s="104">
        <v>5425.6</v>
      </c>
      <c r="F36" s="104">
        <v>1393.67</v>
      </c>
      <c r="G36" s="104">
        <v>2500</v>
      </c>
      <c r="H36" s="104">
        <v>4350</v>
      </c>
      <c r="I36" s="104">
        <v>5680</v>
      </c>
      <c r="J36" s="104">
        <v>6610</v>
      </c>
      <c r="K36" s="104">
        <v>10100</v>
      </c>
      <c r="L36" s="105">
        <v>0.2691886</v>
      </c>
      <c r="M36" s="105">
        <v>0.55916390000000005</v>
      </c>
      <c r="R36" s="37" t="s">
        <v>265</v>
      </c>
      <c r="S36" s="101">
        <v>439</v>
      </c>
      <c r="T36" s="106">
        <v>6.1334401999999999</v>
      </c>
      <c r="U36" s="106">
        <v>0.26587769999999999</v>
      </c>
      <c r="V36" s="106">
        <v>5.3554063000000003</v>
      </c>
      <c r="W36" s="106">
        <v>5.9688737999999999</v>
      </c>
      <c r="X36" s="106">
        <v>6.1994050999999999</v>
      </c>
      <c r="Y36" s="106">
        <v>6.3276992999999999</v>
      </c>
      <c r="Z36" s="106">
        <v>6.8134556000000002</v>
      </c>
      <c r="AA36" s="107">
        <v>-0.57318150000000001</v>
      </c>
      <c r="AB36" s="106">
        <v>0.30424469999999998</v>
      </c>
    </row>
    <row r="37" spans="1:28" ht="12" customHeight="1" x14ac:dyDescent="0.25">
      <c r="A37" s="101"/>
      <c r="C37" s="37" t="s">
        <v>278</v>
      </c>
      <c r="D37" s="104">
        <v>246</v>
      </c>
      <c r="E37" s="104">
        <v>2863.35</v>
      </c>
      <c r="F37" s="104">
        <v>104.3075503</v>
      </c>
      <c r="G37" s="104">
        <v>1234</v>
      </c>
      <c r="H37" s="104">
        <v>2870</v>
      </c>
      <c r="I37" s="104">
        <v>2870</v>
      </c>
      <c r="J37" s="104">
        <v>2870</v>
      </c>
      <c r="K37" s="104">
        <v>2870</v>
      </c>
      <c r="L37" s="108">
        <v>-15.6843871</v>
      </c>
      <c r="M37" s="105">
        <v>246</v>
      </c>
      <c r="R37" s="37" t="s">
        <v>278</v>
      </c>
      <c r="S37" s="101">
        <v>246</v>
      </c>
      <c r="T37" s="106">
        <v>5.5225429000000004</v>
      </c>
      <c r="U37" s="106">
        <v>5.6889200000000001E-2</v>
      </c>
      <c r="V37" s="106">
        <v>4.7111811000000001</v>
      </c>
      <c r="W37" s="106">
        <v>5.4934276000000004</v>
      </c>
      <c r="X37" s="106">
        <v>5.5276049</v>
      </c>
      <c r="Y37" s="106">
        <v>5.5384438999999999</v>
      </c>
      <c r="Z37" s="106">
        <v>5.5552321999999998</v>
      </c>
      <c r="AA37" s="107">
        <v>-11.9200307</v>
      </c>
      <c r="AB37" s="106"/>
    </row>
    <row r="38" spans="1:28" ht="12" customHeight="1" x14ac:dyDescent="0.25">
      <c r="A38" s="101"/>
      <c r="C38" s="37" t="s">
        <v>271</v>
      </c>
      <c r="D38" s="104">
        <v>517</v>
      </c>
      <c r="E38" s="104">
        <v>3821.66</v>
      </c>
      <c r="F38" s="104">
        <v>1436.79</v>
      </c>
      <c r="G38" s="104">
        <v>1195</v>
      </c>
      <c r="H38" s="104">
        <v>2600</v>
      </c>
      <c r="I38" s="104">
        <v>3860</v>
      </c>
      <c r="J38" s="104">
        <v>5900</v>
      </c>
      <c r="K38" s="104">
        <v>5940</v>
      </c>
      <c r="L38" s="105">
        <v>0.2451738</v>
      </c>
      <c r="M38" s="108">
        <v>-1.1265281</v>
      </c>
      <c r="R38" s="37" t="s">
        <v>271</v>
      </c>
      <c r="S38" s="101">
        <v>517</v>
      </c>
      <c r="T38" s="106">
        <v>5.7403560999999996</v>
      </c>
      <c r="U38" s="106">
        <v>0.3991516</v>
      </c>
      <c r="V38" s="106">
        <v>4.6172617999999996</v>
      </c>
      <c r="W38" s="106">
        <v>5.4542093999999999</v>
      </c>
      <c r="X38" s="106">
        <v>5.8131211</v>
      </c>
      <c r="Y38" s="106">
        <v>6.2140680000000001</v>
      </c>
      <c r="Z38" s="106">
        <v>6.2826293</v>
      </c>
      <c r="AA38" s="107">
        <v>-0.4583757</v>
      </c>
      <c r="AB38" s="106">
        <v>170.07503779999999</v>
      </c>
    </row>
    <row r="39" spans="1:28" ht="12" customHeight="1" x14ac:dyDescent="0.25">
      <c r="A39" s="101"/>
      <c r="C39" s="37" t="s">
        <v>262</v>
      </c>
      <c r="D39" s="104">
        <v>282</v>
      </c>
      <c r="E39" s="104">
        <v>3967.46</v>
      </c>
      <c r="F39" s="104">
        <v>2503.2199999999998</v>
      </c>
      <c r="G39" s="104">
        <v>1000</v>
      </c>
      <c r="H39" s="104">
        <v>2900</v>
      </c>
      <c r="I39" s="104">
        <v>3470</v>
      </c>
      <c r="J39" s="104">
        <v>3740</v>
      </c>
      <c r="K39" s="104">
        <v>16000</v>
      </c>
      <c r="L39" s="105">
        <v>2.6015069999999998</v>
      </c>
      <c r="M39" s="105">
        <v>8.5857791999999993</v>
      </c>
      <c r="R39" s="37" t="s">
        <v>262</v>
      </c>
      <c r="S39" s="101">
        <v>282</v>
      </c>
      <c r="T39" s="106">
        <v>5.7175441999999999</v>
      </c>
      <c r="U39" s="106">
        <v>0.50657940000000001</v>
      </c>
      <c r="V39" s="106">
        <v>4.4391156000000001</v>
      </c>
      <c r="W39" s="106">
        <v>5.5488426000000004</v>
      </c>
      <c r="X39" s="106">
        <v>5.7066084999999998</v>
      </c>
      <c r="Y39" s="106">
        <v>5.8032174999999997</v>
      </c>
      <c r="Z39" s="106">
        <v>7.2735089000000004</v>
      </c>
      <c r="AA39" s="106">
        <v>0.42556050000000001</v>
      </c>
      <c r="AB39" s="107">
        <v>-0.3922831</v>
      </c>
    </row>
    <row r="40" spans="1:28" ht="12" customHeight="1" x14ac:dyDescent="0.25">
      <c r="A40" s="101"/>
      <c r="C40" s="37" t="s">
        <v>516</v>
      </c>
      <c r="D40" s="104">
        <v>501</v>
      </c>
      <c r="E40" s="104">
        <v>2530.7199999999998</v>
      </c>
      <c r="F40" s="104">
        <v>835.83327259999999</v>
      </c>
      <c r="G40" s="104">
        <v>843</v>
      </c>
      <c r="H40" s="104">
        <v>1730</v>
      </c>
      <c r="I40" s="104">
        <v>2700</v>
      </c>
      <c r="J40" s="104">
        <v>2930</v>
      </c>
      <c r="K40" s="104">
        <v>4120</v>
      </c>
      <c r="L40" s="105">
        <v>0.13630020000000001</v>
      </c>
      <c r="M40" s="108">
        <v>-1.0141637999999999</v>
      </c>
      <c r="R40" s="37" t="s">
        <v>516</v>
      </c>
      <c r="S40" s="101">
        <v>501</v>
      </c>
      <c r="T40" s="106">
        <v>5.3472466000000001</v>
      </c>
      <c r="U40" s="106">
        <v>0.35037570000000001</v>
      </c>
      <c r="V40" s="106">
        <v>4.3279095999999999</v>
      </c>
      <c r="W40" s="106">
        <v>5.0468193000000001</v>
      </c>
      <c r="X40" s="106">
        <v>5.4323674000000004</v>
      </c>
      <c r="Y40" s="106">
        <v>5.5759226000000002</v>
      </c>
      <c r="Z40" s="106">
        <v>5.941211</v>
      </c>
      <c r="AA40" s="107">
        <v>-0.3206521</v>
      </c>
      <c r="AB40" s="106">
        <v>0.99190610000000001</v>
      </c>
    </row>
    <row r="41" spans="1:28" ht="12" customHeight="1" x14ac:dyDescent="0.25">
      <c r="A41" s="101"/>
      <c r="C41" s="37" t="s">
        <v>72</v>
      </c>
      <c r="D41" s="104">
        <v>494</v>
      </c>
      <c r="E41" s="104">
        <v>693.56072870000003</v>
      </c>
      <c r="F41" s="104">
        <v>299.03656549999999</v>
      </c>
      <c r="G41" s="104">
        <v>136</v>
      </c>
      <c r="H41" s="104">
        <v>460</v>
      </c>
      <c r="I41" s="104">
        <v>590</v>
      </c>
      <c r="J41" s="104">
        <v>1010</v>
      </c>
      <c r="K41" s="104">
        <v>1100</v>
      </c>
      <c r="L41" s="108">
        <v>-2.6501899999999998E-2</v>
      </c>
      <c r="M41" s="108">
        <v>-1.4933759</v>
      </c>
      <c r="R41" s="37" t="s">
        <v>72</v>
      </c>
      <c r="S41" s="101">
        <v>494</v>
      </c>
      <c r="T41" s="106">
        <v>3.9974371999999998</v>
      </c>
      <c r="U41" s="106">
        <v>0.50690820000000003</v>
      </c>
      <c r="V41" s="106">
        <v>2.4440151999999999</v>
      </c>
      <c r="W41" s="106">
        <v>3.7001902000000002</v>
      </c>
      <c r="X41" s="106">
        <v>3.9732873999999998</v>
      </c>
      <c r="Y41" s="106">
        <v>4.4940822000000002</v>
      </c>
      <c r="Z41" s="106">
        <v>4.5962303000000002</v>
      </c>
      <c r="AA41" s="107">
        <v>-0.66736479999999998</v>
      </c>
      <c r="AB41" s="107">
        <v>-0.85580199999999995</v>
      </c>
    </row>
    <row r="42" spans="1:28" ht="12" customHeight="1" x14ac:dyDescent="0.25">
      <c r="A42" s="101"/>
      <c r="C42" s="37" t="s">
        <v>292</v>
      </c>
      <c r="D42" s="104">
        <v>575</v>
      </c>
      <c r="E42" s="104">
        <v>557.81043480000005</v>
      </c>
      <c r="F42" s="104">
        <v>123.9598419</v>
      </c>
      <c r="G42" s="104">
        <v>195</v>
      </c>
      <c r="H42" s="104">
        <v>545</v>
      </c>
      <c r="I42" s="104">
        <v>580</v>
      </c>
      <c r="J42" s="104">
        <v>580</v>
      </c>
      <c r="K42" s="104">
        <v>1125</v>
      </c>
      <c r="L42" s="105">
        <v>0.89747860000000002</v>
      </c>
      <c r="M42" s="105">
        <v>5.2642619000000002</v>
      </c>
      <c r="R42" s="37" t="s">
        <v>292</v>
      </c>
      <c r="S42" s="101">
        <v>575</v>
      </c>
      <c r="T42" s="106">
        <v>3.8674832000000001</v>
      </c>
      <c r="U42" s="106">
        <v>0.23587910000000001</v>
      </c>
      <c r="V42" s="106">
        <v>2.8043599000000001</v>
      </c>
      <c r="W42" s="106">
        <v>3.8646169000000001</v>
      </c>
      <c r="X42" s="106">
        <v>3.9030832000000002</v>
      </c>
      <c r="Y42" s="106">
        <v>3.9539708</v>
      </c>
      <c r="Z42" s="106">
        <v>4.6187031999999997</v>
      </c>
      <c r="AA42" s="107">
        <v>-1.1055758</v>
      </c>
      <c r="AB42" s="107">
        <v>-0.33260869999999998</v>
      </c>
    </row>
    <row r="43" spans="1:28" ht="12" customHeight="1" x14ac:dyDescent="0.25">
      <c r="A43" s="101"/>
      <c r="B43" s="70"/>
      <c r="C43" s="70" t="s">
        <v>293</v>
      </c>
      <c r="D43" s="104">
        <v>463</v>
      </c>
      <c r="E43" s="104">
        <v>545.95032400000002</v>
      </c>
      <c r="F43" s="104">
        <v>116.40721790000001</v>
      </c>
      <c r="G43" s="104">
        <v>196</v>
      </c>
      <c r="H43" s="104">
        <v>550</v>
      </c>
      <c r="I43" s="104">
        <v>580</v>
      </c>
      <c r="J43" s="104">
        <v>580</v>
      </c>
      <c r="K43" s="104">
        <v>1125</v>
      </c>
      <c r="L43" s="105">
        <v>0.23987849999999999</v>
      </c>
      <c r="M43" s="105">
        <v>4.3119263999999999</v>
      </c>
      <c r="Q43" s="70"/>
      <c r="R43" s="70" t="s">
        <v>293</v>
      </c>
      <c r="S43" s="101">
        <v>463</v>
      </c>
      <c r="T43" s="106">
        <v>3.8462695999999998</v>
      </c>
      <c r="U43" s="106">
        <v>0.23839489999999999</v>
      </c>
      <c r="V43" s="106">
        <v>2.8690573000000001</v>
      </c>
      <c r="W43" s="106">
        <v>3.8943884</v>
      </c>
      <c r="X43" s="106">
        <v>3.9008609000000001</v>
      </c>
      <c r="Y43" s="106">
        <v>3.9394046999999999</v>
      </c>
      <c r="Z43" s="106">
        <v>4.6187031999999997</v>
      </c>
      <c r="AA43" s="107">
        <v>-1.3307035</v>
      </c>
      <c r="AB43" s="106">
        <v>4.8706161999999997</v>
      </c>
    </row>
    <row r="44" spans="1:28" ht="12" customHeight="1" x14ac:dyDescent="0.25">
      <c r="A44" s="101"/>
      <c r="B44" s="71"/>
      <c r="C44" s="71" t="s">
        <v>286</v>
      </c>
      <c r="D44" s="109">
        <v>224</v>
      </c>
      <c r="E44" s="109">
        <v>1958.14</v>
      </c>
      <c r="F44" s="109">
        <v>373.38942889999998</v>
      </c>
      <c r="G44" s="109">
        <v>1000</v>
      </c>
      <c r="H44" s="109">
        <v>1860</v>
      </c>
      <c r="I44" s="109">
        <v>2040</v>
      </c>
      <c r="J44" s="109">
        <v>2040</v>
      </c>
      <c r="K44" s="109">
        <v>3380</v>
      </c>
      <c r="L44" s="110">
        <v>0.50039239999999996</v>
      </c>
      <c r="M44" s="110">
        <v>3.9997389000000001</v>
      </c>
      <c r="Q44" s="71"/>
      <c r="R44" s="71" t="s">
        <v>286</v>
      </c>
      <c r="S44" s="111">
        <v>224</v>
      </c>
      <c r="T44" s="112">
        <v>5.1323027999999997</v>
      </c>
      <c r="U44" s="112">
        <v>0.20192199999999999</v>
      </c>
      <c r="V44" s="112">
        <v>4.4391156000000001</v>
      </c>
      <c r="W44" s="112">
        <v>5.0816517000000001</v>
      </c>
      <c r="X44" s="112">
        <v>5.1754037000000004</v>
      </c>
      <c r="Y44" s="112">
        <v>5.21387</v>
      </c>
      <c r="Z44" s="112">
        <v>5.7187958999999999</v>
      </c>
      <c r="AA44" s="113">
        <v>-0.85764019999999996</v>
      </c>
      <c r="AB44" s="106">
        <v>3.5213492999999998</v>
      </c>
    </row>
    <row r="45" spans="1:28" ht="12" customHeight="1" x14ac:dyDescent="0.25">
      <c r="Q45" s="114"/>
      <c r="R45" s="114"/>
      <c r="S45" s="101"/>
      <c r="T45" s="115"/>
      <c r="U45" s="115"/>
      <c r="V45" s="115"/>
      <c r="W45" s="115"/>
      <c r="X45" s="115"/>
      <c r="Y45" s="115"/>
      <c r="Z45" s="115"/>
      <c r="AA45" s="115"/>
      <c r="AB45" s="112">
        <v>2.5870337999999999</v>
      </c>
    </row>
    <row r="46" spans="1:28" ht="12" customHeight="1" x14ac:dyDescent="0.25">
      <c r="AB46" s="115"/>
    </row>
  </sheetData>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43"/>
  <sheetViews>
    <sheetView topLeftCell="A6" zoomScale="70" zoomScaleNormal="70" workbookViewId="0">
      <selection activeCell="E37" sqref="E37"/>
    </sheetView>
  </sheetViews>
  <sheetFormatPr defaultRowHeight="13.8" x14ac:dyDescent="0.25"/>
  <cols>
    <col min="1" max="1" width="41.44140625" style="36" customWidth="1"/>
    <col min="2" max="2" width="13.6640625" style="36" customWidth="1"/>
    <col min="3" max="3" width="25" style="36" customWidth="1"/>
    <col min="4" max="4" width="8.88671875" style="36"/>
    <col min="5" max="5" width="8.88671875" style="130"/>
    <col min="6" max="6" width="8.88671875" style="36"/>
    <col min="7" max="7" width="8.88671875" style="130"/>
    <col min="8" max="8" width="8.88671875" style="36"/>
    <col min="9" max="9" width="8.88671875" style="130"/>
    <col min="10" max="10" width="8.88671875" style="36"/>
    <col min="11" max="11" width="8.88671875" style="130"/>
    <col min="12" max="12" width="8.88671875" style="36"/>
    <col min="13" max="13" width="8.88671875" style="130"/>
    <col min="14" max="14" width="8.88671875" style="118"/>
    <col min="15" max="15" width="17.77734375" style="123" customWidth="1"/>
    <col min="16" max="16" width="11.88671875" style="36" customWidth="1"/>
    <col min="17" max="17" width="4.5546875" style="36" customWidth="1"/>
    <col min="18" max="19" width="8.88671875" style="36"/>
    <col min="20" max="20" width="8.88671875" style="116"/>
    <col min="21" max="16384" width="8.88671875" style="36"/>
  </cols>
  <sheetData>
    <row r="2" spans="2:18" x14ac:dyDescent="0.25">
      <c r="B2" s="36" t="s">
        <v>20</v>
      </c>
      <c r="C2" s="41"/>
      <c r="D2" s="132" t="s">
        <v>500</v>
      </c>
      <c r="E2" s="132"/>
      <c r="F2" s="132"/>
      <c r="G2" s="132"/>
      <c r="H2" s="132"/>
      <c r="I2" s="132"/>
      <c r="J2" s="132"/>
      <c r="K2" s="132"/>
      <c r="L2" s="132"/>
      <c r="M2" s="133"/>
      <c r="N2" s="74" t="s">
        <v>24</v>
      </c>
      <c r="O2" s="74" t="s">
        <v>509</v>
      </c>
      <c r="P2" s="78" t="s">
        <v>509</v>
      </c>
    </row>
    <row r="3" spans="2:18" x14ac:dyDescent="0.25">
      <c r="C3" s="39" t="s">
        <v>79</v>
      </c>
      <c r="D3" s="39" t="s">
        <v>34</v>
      </c>
      <c r="E3" s="128"/>
      <c r="F3" s="39" t="s">
        <v>35</v>
      </c>
      <c r="G3" s="128"/>
      <c r="H3" s="39" t="s">
        <v>36</v>
      </c>
      <c r="I3" s="128"/>
      <c r="J3" s="39" t="s">
        <v>37</v>
      </c>
      <c r="K3" s="128"/>
      <c r="L3" s="39" t="s">
        <v>38</v>
      </c>
      <c r="M3" s="128"/>
      <c r="N3" s="73" t="s">
        <v>18</v>
      </c>
      <c r="O3" s="73" t="s">
        <v>112</v>
      </c>
      <c r="P3" s="73" t="s">
        <v>112</v>
      </c>
    </row>
    <row r="4" spans="2:18" x14ac:dyDescent="0.25">
      <c r="B4" s="37" t="s">
        <v>21</v>
      </c>
      <c r="C4" s="36" t="s">
        <v>270</v>
      </c>
      <c r="D4" s="117">
        <v>125.23126628296301</v>
      </c>
      <c r="E4" s="38">
        <v>57.282053624146201</v>
      </c>
      <c r="F4" s="117">
        <v>116.79297328803</v>
      </c>
      <c r="G4" s="38">
        <v>56.240697387766801</v>
      </c>
      <c r="H4" s="117">
        <v>110.343704878059</v>
      </c>
      <c r="I4" s="38">
        <v>50.951463415764202</v>
      </c>
      <c r="J4" s="117">
        <v>99.794838217464999</v>
      </c>
      <c r="K4" s="38">
        <v>37.6750309915098</v>
      </c>
      <c r="L4" s="117">
        <v>101.788860520909</v>
      </c>
      <c r="M4" s="38">
        <v>37.9847085398481</v>
      </c>
      <c r="N4" s="118">
        <v>268</v>
      </c>
      <c r="O4" s="121">
        <f>((L4-D4)/D4)*100</f>
        <v>-18.719291481957338</v>
      </c>
      <c r="P4" s="36" t="s">
        <v>501</v>
      </c>
      <c r="Q4" s="117">
        <f>MEDIAN(O4:O19)</f>
        <v>6.7461149982419393</v>
      </c>
    </row>
    <row r="5" spans="2:18" x14ac:dyDescent="0.25">
      <c r="B5" s="37"/>
      <c r="C5" s="36" t="s">
        <v>74</v>
      </c>
      <c r="D5" s="117">
        <v>2272.6911139353801</v>
      </c>
      <c r="E5" s="38">
        <v>781.80257676810004</v>
      </c>
      <c r="F5" s="117">
        <v>2246.8086414316299</v>
      </c>
      <c r="G5" s="38">
        <v>752.37404462997995</v>
      </c>
      <c r="H5" s="117">
        <v>2201.38890375652</v>
      </c>
      <c r="I5" s="38">
        <v>719.79460465549801</v>
      </c>
      <c r="J5" s="117">
        <v>2325.3703498703298</v>
      </c>
      <c r="K5" s="38">
        <v>745.79821637843395</v>
      </c>
      <c r="L5" s="117">
        <v>2450.26028594639</v>
      </c>
      <c r="M5" s="38">
        <v>802.87749498582002</v>
      </c>
      <c r="N5" s="118">
        <v>525</v>
      </c>
      <c r="O5" s="121">
        <f t="shared" ref="O5:O40" si="0">((L5-D5)/D5)*100</f>
        <v>7.8131678749573679</v>
      </c>
      <c r="P5" s="36" t="s">
        <v>512</v>
      </c>
    </row>
    <row r="6" spans="2:18" x14ac:dyDescent="0.25">
      <c r="B6" s="37"/>
      <c r="C6" s="36" t="s">
        <v>287</v>
      </c>
      <c r="D6" s="117">
        <v>319.99188405797099</v>
      </c>
      <c r="E6" s="38">
        <v>154.21435747050199</v>
      </c>
      <c r="F6" s="117">
        <v>317.84682051281999</v>
      </c>
      <c r="G6" s="38">
        <v>149.10362915017299</v>
      </c>
      <c r="H6" s="117">
        <v>309.79872</v>
      </c>
      <c r="I6" s="38">
        <v>142.98510176372801</v>
      </c>
      <c r="J6" s="117">
        <v>310.63803488372099</v>
      </c>
      <c r="K6" s="38">
        <v>117.48789717725499</v>
      </c>
      <c r="L6" s="117">
        <v>328.94087368420998</v>
      </c>
      <c r="M6" s="38">
        <v>121.555482166613</v>
      </c>
      <c r="N6" s="118">
        <v>484</v>
      </c>
      <c r="O6" s="121">
        <f t="shared" si="0"/>
        <v>2.7966301872261701</v>
      </c>
    </row>
    <row r="7" spans="2:18" x14ac:dyDescent="0.25">
      <c r="B7" s="37"/>
      <c r="C7" s="36" t="s">
        <v>514</v>
      </c>
      <c r="D7" s="117">
        <v>297.69470461997298</v>
      </c>
      <c r="E7" s="38">
        <v>85.234656905672793</v>
      </c>
      <c r="F7" s="117">
        <v>292.62329396825402</v>
      </c>
      <c r="G7" s="38">
        <v>87.317344523232094</v>
      </c>
      <c r="H7" s="117">
        <v>283.20160712593099</v>
      </c>
      <c r="I7" s="38">
        <v>85.581400399938403</v>
      </c>
      <c r="J7" s="117">
        <v>302.659569240032</v>
      </c>
      <c r="K7" s="38">
        <v>89.868403282204497</v>
      </c>
      <c r="L7" s="117">
        <v>315.55302743275098</v>
      </c>
      <c r="M7" s="38">
        <v>97.404599481155202</v>
      </c>
      <c r="N7" s="118">
        <v>2128</v>
      </c>
      <c r="O7" s="121">
        <f t="shared" si="0"/>
        <v>5.9988715068262071</v>
      </c>
      <c r="R7" s="116"/>
    </row>
    <row r="8" spans="2:18" ht="14.4" x14ac:dyDescent="0.3">
      <c r="B8" s="37"/>
      <c r="C8" s="36" t="s">
        <v>273</v>
      </c>
      <c r="D8" s="117">
        <v>25.485627671932399</v>
      </c>
      <c r="E8" s="129">
        <v>9.0199507770620801</v>
      </c>
      <c r="F8" s="117">
        <v>25.134521522160501</v>
      </c>
      <c r="G8" s="129">
        <v>9.0404892051456702</v>
      </c>
      <c r="H8" s="117">
        <v>24.094737305799502</v>
      </c>
      <c r="I8" s="129">
        <v>8.6538104933407407</v>
      </c>
      <c r="J8" s="117">
        <v>26.151282587679098</v>
      </c>
      <c r="K8" s="129">
        <v>8.8968230072545502</v>
      </c>
      <c r="L8" s="117">
        <v>27.3825353582865</v>
      </c>
      <c r="M8" s="38">
        <v>10.402586467524999</v>
      </c>
      <c r="N8" s="118">
        <v>1644</v>
      </c>
      <c r="O8" s="121">
        <f t="shared" si="0"/>
        <v>7.4430487283748032</v>
      </c>
      <c r="R8" s="116"/>
    </row>
    <row r="9" spans="2:18" x14ac:dyDescent="0.25">
      <c r="B9" s="37"/>
      <c r="C9" s="36" t="s">
        <v>65</v>
      </c>
      <c r="D9" s="117">
        <v>58.3932134887309</v>
      </c>
      <c r="E9" s="38">
        <v>12.431148479277701</v>
      </c>
      <c r="F9" s="117">
        <v>58.228584519606201</v>
      </c>
      <c r="G9" s="38">
        <v>12.423211318257399</v>
      </c>
      <c r="H9" s="117">
        <v>56.292253017169998</v>
      </c>
      <c r="I9" s="38">
        <v>12.3918739491191</v>
      </c>
      <c r="J9" s="117">
        <v>60.787816146068003</v>
      </c>
      <c r="K9" s="38">
        <v>14.848592770460501</v>
      </c>
      <c r="L9" s="117">
        <v>63.988029060892799</v>
      </c>
      <c r="M9" s="38">
        <v>16.351132355424401</v>
      </c>
      <c r="N9" s="118">
        <v>2274</v>
      </c>
      <c r="O9" s="121">
        <f t="shared" si="0"/>
        <v>9.5812770661125235</v>
      </c>
      <c r="R9" s="116"/>
    </row>
    <row r="10" spans="2:18" x14ac:dyDescent="0.25">
      <c r="B10" s="37"/>
      <c r="C10" s="36" t="s">
        <v>283</v>
      </c>
      <c r="D10" s="117">
        <v>140.701726144139</v>
      </c>
      <c r="E10" s="38">
        <v>46.503564531972998</v>
      </c>
      <c r="F10" s="117">
        <v>139.84144084693099</v>
      </c>
      <c r="G10" s="38">
        <v>42.010597662841498</v>
      </c>
      <c r="H10" s="117">
        <v>135.81267317728299</v>
      </c>
      <c r="I10" s="38">
        <v>41.2101179368495</v>
      </c>
      <c r="J10" s="117">
        <v>149.301118762085</v>
      </c>
      <c r="K10" s="38">
        <v>55.324342693375101</v>
      </c>
      <c r="L10" s="117">
        <v>157.00162489923699</v>
      </c>
      <c r="M10" s="38">
        <v>61.688035221628397</v>
      </c>
      <c r="N10" s="118">
        <v>1375</v>
      </c>
      <c r="O10" s="121">
        <f t="shared" si="0"/>
        <v>11.584718398123906</v>
      </c>
      <c r="R10" s="116"/>
    </row>
    <row r="11" spans="2:18" x14ac:dyDescent="0.25">
      <c r="B11" s="37"/>
      <c r="C11" s="36" t="s">
        <v>62</v>
      </c>
      <c r="D11" s="117">
        <v>400.57382962775</v>
      </c>
      <c r="E11" s="38">
        <v>79.053219786548198</v>
      </c>
      <c r="F11" s="117">
        <v>403.88232791421802</v>
      </c>
      <c r="G11" s="38">
        <v>81.573235793311497</v>
      </c>
      <c r="H11" s="117">
        <v>385.61629439905403</v>
      </c>
      <c r="I11" s="38">
        <v>77.307741636243506</v>
      </c>
      <c r="J11" s="117">
        <v>399.41403486646499</v>
      </c>
      <c r="K11" s="38">
        <v>84.583339693968099</v>
      </c>
      <c r="L11" s="117">
        <v>421.93131295463797</v>
      </c>
      <c r="M11" s="38">
        <v>90.289229409009394</v>
      </c>
      <c r="N11" s="118">
        <v>1845</v>
      </c>
      <c r="O11" s="121">
        <f t="shared" si="0"/>
        <v>5.3317220814787891</v>
      </c>
    </row>
    <row r="12" spans="2:18" x14ac:dyDescent="0.25">
      <c r="B12" s="37"/>
      <c r="C12" s="36" t="s">
        <v>61</v>
      </c>
      <c r="D12" s="117">
        <v>677.76210835106394</v>
      </c>
      <c r="E12" s="38">
        <v>121.60276672424</v>
      </c>
      <c r="F12" s="117">
        <v>689.17332624051301</v>
      </c>
      <c r="G12" s="38">
        <v>126.75183437495301</v>
      </c>
      <c r="H12" s="117">
        <v>659.35908128232302</v>
      </c>
      <c r="I12" s="38">
        <v>120.073004418774</v>
      </c>
      <c r="J12" s="117">
        <v>681.88387638944005</v>
      </c>
      <c r="K12" s="38">
        <v>132.39203071553999</v>
      </c>
      <c r="L12" s="117">
        <v>716.37820240353994</v>
      </c>
      <c r="M12" s="38">
        <v>129.94807997717299</v>
      </c>
      <c r="N12" s="118">
        <v>1586</v>
      </c>
      <c r="O12" s="121">
        <f t="shared" si="0"/>
        <v>5.6975882210980471</v>
      </c>
    </row>
    <row r="13" spans="2:18" x14ac:dyDescent="0.25">
      <c r="B13" s="37"/>
      <c r="C13" s="36" t="s">
        <v>280</v>
      </c>
      <c r="D13" s="117">
        <v>92.441638122898595</v>
      </c>
      <c r="E13" s="38">
        <v>28.350714601276799</v>
      </c>
      <c r="F13" s="117">
        <v>94.265968944216198</v>
      </c>
      <c r="G13" s="38">
        <v>27.427616177051299</v>
      </c>
      <c r="H13" s="117">
        <v>91.501322439138903</v>
      </c>
      <c r="I13" s="38">
        <v>25.747102094014799</v>
      </c>
      <c r="J13" s="117">
        <v>100.46446740638901</v>
      </c>
      <c r="K13" s="38">
        <v>34.633198257148301</v>
      </c>
      <c r="L13" s="117">
        <v>105.43112918459499</v>
      </c>
      <c r="M13" s="38">
        <v>32.695245709543101</v>
      </c>
      <c r="N13" s="118">
        <v>361</v>
      </c>
      <c r="O13" s="121">
        <f t="shared" si="0"/>
        <v>14.051558719056048</v>
      </c>
    </row>
    <row r="14" spans="2:18" x14ac:dyDescent="0.25">
      <c r="B14" s="37"/>
      <c r="C14" s="36" t="s">
        <v>63</v>
      </c>
      <c r="D14" s="117">
        <v>159.29906853</v>
      </c>
      <c r="E14" s="38">
        <v>74.622115881503007</v>
      </c>
      <c r="F14" s="117">
        <v>161.11998562166701</v>
      </c>
      <c r="G14" s="38">
        <v>44.628850049595897</v>
      </c>
      <c r="H14" s="117">
        <v>154.09681758376399</v>
      </c>
      <c r="I14" s="38">
        <v>42.641309994106898</v>
      </c>
      <c r="J14" s="117">
        <v>160.34818907627701</v>
      </c>
      <c r="K14" s="38">
        <v>52.667239539177899</v>
      </c>
      <c r="L14" s="117">
        <v>168.935357943789</v>
      </c>
      <c r="M14" s="38">
        <v>55.548855290524898</v>
      </c>
      <c r="N14" s="118">
        <v>407</v>
      </c>
      <c r="O14" s="121">
        <f t="shared" si="0"/>
        <v>6.0491812681090762</v>
      </c>
    </row>
    <row r="15" spans="2:18" x14ac:dyDescent="0.25">
      <c r="B15" s="37"/>
      <c r="C15" s="36" t="s">
        <v>19</v>
      </c>
      <c r="D15" s="117">
        <v>1908.13777236071</v>
      </c>
      <c r="E15" s="38">
        <v>661.09298232300398</v>
      </c>
      <c r="F15" s="117">
        <v>1939.4471372651701</v>
      </c>
      <c r="G15" s="38">
        <v>723.42358409624705</v>
      </c>
      <c r="H15" s="117">
        <v>1882.1462863869001</v>
      </c>
      <c r="I15" s="38">
        <v>674.56760059119597</v>
      </c>
      <c r="J15" s="117">
        <v>2012.93272936991</v>
      </c>
      <c r="K15" s="38">
        <v>623.16302109829496</v>
      </c>
      <c r="L15" s="117">
        <v>2245.87337248314</v>
      </c>
      <c r="M15" s="38">
        <v>825.993972861374</v>
      </c>
      <c r="N15" s="118">
        <v>493</v>
      </c>
      <c r="O15" s="121">
        <f t="shared" si="0"/>
        <v>17.699749201263927</v>
      </c>
    </row>
    <row r="16" spans="2:18" x14ac:dyDescent="0.25">
      <c r="B16" s="37"/>
      <c r="C16" s="36" t="s">
        <v>515</v>
      </c>
      <c r="D16" s="117">
        <v>688.95512126316305</v>
      </c>
      <c r="E16" s="38">
        <v>224.653251181728</v>
      </c>
      <c r="F16" s="117">
        <v>679.38996395941797</v>
      </c>
      <c r="G16" s="38">
        <v>244.13304077074901</v>
      </c>
      <c r="H16" s="117">
        <v>657.23032884033796</v>
      </c>
      <c r="I16" s="38">
        <v>227.40198947403201</v>
      </c>
      <c r="J16" s="117">
        <v>664.98215518690199</v>
      </c>
      <c r="K16" s="38">
        <v>235.419594049392</v>
      </c>
      <c r="L16" s="117">
        <v>683.97658737413803</v>
      </c>
      <c r="M16" s="38">
        <v>248.13135289151799</v>
      </c>
      <c r="N16" s="118">
        <v>584</v>
      </c>
      <c r="O16" s="121">
        <f t="shared" si="0"/>
        <v>-0.72262092774593722</v>
      </c>
      <c r="R16" s="116"/>
    </row>
    <row r="17" spans="2:19" x14ac:dyDescent="0.25">
      <c r="B17" s="37"/>
      <c r="C17" s="36" t="s">
        <v>64</v>
      </c>
      <c r="D17" s="117">
        <v>4325.2140782608703</v>
      </c>
      <c r="E17" s="38">
        <v>839.97527715446699</v>
      </c>
      <c r="F17" s="117">
        <v>4159.3781153846203</v>
      </c>
      <c r="G17" s="38">
        <v>860.47966335407705</v>
      </c>
      <c r="H17" s="117">
        <v>3938.8166481481499</v>
      </c>
      <c r="I17" s="38">
        <v>829.798339041502</v>
      </c>
      <c r="J17" s="117">
        <v>4246.6960499999996</v>
      </c>
      <c r="K17" s="38">
        <v>777.29412821396102</v>
      </c>
      <c r="L17" s="117">
        <v>4571.4727766666701</v>
      </c>
      <c r="M17" s="38">
        <v>808.58292388557697</v>
      </c>
      <c r="N17" s="118">
        <v>136</v>
      </c>
      <c r="O17" s="121">
        <f t="shared" si="0"/>
        <v>5.693560918603553</v>
      </c>
    </row>
    <row r="18" spans="2:19" x14ac:dyDescent="0.25">
      <c r="B18" s="37"/>
      <c r="C18" s="36" t="s">
        <v>288</v>
      </c>
      <c r="D18" s="117">
        <v>45.390349653031002</v>
      </c>
      <c r="E18" s="38">
        <v>10.088511854035801</v>
      </c>
      <c r="F18" s="117">
        <v>44.8407740156184</v>
      </c>
      <c r="G18" s="38">
        <v>8.8788087676364391</v>
      </c>
      <c r="H18" s="117">
        <v>43.920621287701898</v>
      </c>
      <c r="I18" s="38">
        <v>10.880108688311401</v>
      </c>
      <c r="J18" s="117">
        <v>48.233143614201403</v>
      </c>
      <c r="K18" s="38">
        <v>15.473009173137401</v>
      </c>
      <c r="L18" s="117">
        <v>50.828414419507197</v>
      </c>
      <c r="M18" s="38">
        <v>16.1790078017507</v>
      </c>
      <c r="N18" s="118">
        <v>2210</v>
      </c>
      <c r="O18" s="121">
        <f t="shared" si="0"/>
        <v>11.980662867868128</v>
      </c>
    </row>
    <row r="19" spans="2:19" x14ac:dyDescent="0.25">
      <c r="B19" s="37"/>
      <c r="C19" s="36" t="s">
        <v>281</v>
      </c>
      <c r="D19" s="117">
        <v>176.71039320359401</v>
      </c>
      <c r="E19" s="38">
        <v>48.273344546437698</v>
      </c>
      <c r="F19" s="117">
        <v>179.900287313635</v>
      </c>
      <c r="G19" s="38">
        <v>46.048817735620602</v>
      </c>
      <c r="H19" s="117">
        <v>174.90536202896701</v>
      </c>
      <c r="I19" s="38">
        <v>45.894279564737197</v>
      </c>
      <c r="J19" s="117">
        <v>192.277836129539</v>
      </c>
      <c r="K19" s="38">
        <v>58.2552974266858</v>
      </c>
      <c r="L19" s="117">
        <v>199.88531897285</v>
      </c>
      <c r="M19" s="38">
        <v>57.067769242708103</v>
      </c>
      <c r="N19" s="118">
        <v>1939</v>
      </c>
      <c r="O19" s="121">
        <f t="shared" si="0"/>
        <v>13.114636524267917</v>
      </c>
    </row>
    <row r="20" spans="2:19" x14ac:dyDescent="0.25">
      <c r="B20" s="37" t="s">
        <v>22</v>
      </c>
      <c r="C20" s="36" t="s">
        <v>289</v>
      </c>
      <c r="D20" s="117">
        <v>357.47674691777797</v>
      </c>
      <c r="E20" s="38">
        <v>175.57740283719801</v>
      </c>
      <c r="F20" s="117">
        <v>257.851755588777</v>
      </c>
      <c r="G20" s="38">
        <v>108.850715124486</v>
      </c>
      <c r="H20" s="117">
        <v>245.867410026854</v>
      </c>
      <c r="I20" s="38">
        <v>96.852449582241405</v>
      </c>
      <c r="J20" s="117">
        <v>321.581289072</v>
      </c>
      <c r="K20" s="38">
        <v>83.644894646033293</v>
      </c>
      <c r="L20" s="117">
        <v>333.46742689068998</v>
      </c>
      <c r="M20" s="38">
        <v>86.133754888413904</v>
      </c>
      <c r="N20" s="118">
        <v>378</v>
      </c>
      <c r="O20" s="121">
        <f t="shared" si="0"/>
        <v>-6.7163305680999432</v>
      </c>
      <c r="P20" s="116" t="s">
        <v>501</v>
      </c>
      <c r="Q20" s="117">
        <f>MEDIAN(O20:O30)</f>
        <v>9.4029930585659525</v>
      </c>
    </row>
    <row r="21" spans="2:19" x14ac:dyDescent="0.25">
      <c r="B21" s="37"/>
      <c r="C21" s="36" t="s">
        <v>290</v>
      </c>
      <c r="D21" s="117">
        <v>210.549265598125</v>
      </c>
      <c r="E21" s="38">
        <v>78.036551627296205</v>
      </c>
      <c r="F21" s="117">
        <v>194.30507971282901</v>
      </c>
      <c r="G21" s="38">
        <v>74.866569615059205</v>
      </c>
      <c r="H21" s="117">
        <v>186.58991835758101</v>
      </c>
      <c r="I21" s="38">
        <v>71.476918697138501</v>
      </c>
      <c r="J21" s="117">
        <v>191.48363208160899</v>
      </c>
      <c r="K21" s="38">
        <v>74.500132555584898</v>
      </c>
      <c r="L21" s="117">
        <v>197.043790301771</v>
      </c>
      <c r="M21" s="38">
        <v>79.399100399600798</v>
      </c>
      <c r="N21" s="118">
        <v>210</v>
      </c>
      <c r="O21" s="121">
        <f t="shared" si="0"/>
        <v>-6.4144015216523629</v>
      </c>
      <c r="P21" s="36" t="s">
        <v>511</v>
      </c>
    </row>
    <row r="22" spans="2:19" x14ac:dyDescent="0.25">
      <c r="B22" s="37"/>
      <c r="C22" s="36" t="s">
        <v>514</v>
      </c>
      <c r="D22" s="117">
        <v>228.450975412643</v>
      </c>
      <c r="E22" s="38">
        <v>73.206927545618498</v>
      </c>
      <c r="F22" s="117">
        <v>224.95877928846599</v>
      </c>
      <c r="G22" s="38">
        <v>74.806360343133605</v>
      </c>
      <c r="H22" s="117">
        <v>219.21659507937801</v>
      </c>
      <c r="I22" s="38">
        <v>74.543617153065398</v>
      </c>
      <c r="J22" s="117">
        <v>236.29134067285599</v>
      </c>
      <c r="K22" s="38">
        <v>79.348017269587103</v>
      </c>
      <c r="L22" s="117">
        <v>247.054867439806</v>
      </c>
      <c r="M22" s="38">
        <v>86.154332195699794</v>
      </c>
      <c r="N22" s="118">
        <v>1991</v>
      </c>
      <c r="O22" s="121">
        <f t="shared" si="0"/>
        <v>8.1434942414053779</v>
      </c>
    </row>
    <row r="23" spans="2:19" ht="14.4" x14ac:dyDescent="0.3">
      <c r="B23" s="37"/>
      <c r="C23" s="36" t="s">
        <v>273</v>
      </c>
      <c r="D23" s="117">
        <v>25.537575936671502</v>
      </c>
      <c r="E23" s="129">
        <v>8.7860965473165304</v>
      </c>
      <c r="F23" s="117">
        <v>25.1788506899907</v>
      </c>
      <c r="G23" s="129">
        <v>9.2601047288838405</v>
      </c>
      <c r="H23" s="117">
        <v>24.298212209027401</v>
      </c>
      <c r="I23" s="129">
        <v>9.00910610365605</v>
      </c>
      <c r="J23" s="117">
        <v>26.159518307569702</v>
      </c>
      <c r="K23" s="129">
        <v>8.9574856221112107</v>
      </c>
      <c r="L23" s="117">
        <v>27.297099712357198</v>
      </c>
      <c r="M23" s="38">
        <v>10.1808425621112</v>
      </c>
      <c r="N23" s="118">
        <v>1622</v>
      </c>
      <c r="O23" s="121">
        <f t="shared" si="0"/>
        <v>6.8899404549946031</v>
      </c>
    </row>
    <row r="24" spans="2:19" x14ac:dyDescent="0.25">
      <c r="B24" s="37"/>
      <c r="C24" s="36" t="s">
        <v>283</v>
      </c>
      <c r="D24" s="117">
        <v>108.56644469928101</v>
      </c>
      <c r="E24" s="38">
        <v>31.213928280519902</v>
      </c>
      <c r="F24" s="117">
        <v>108.032036829934</v>
      </c>
      <c r="G24" s="38">
        <v>30.701002836380599</v>
      </c>
      <c r="H24" s="117">
        <v>104.11505319829899</v>
      </c>
      <c r="I24" s="38">
        <v>29.861464350369801</v>
      </c>
      <c r="J24" s="117">
        <v>113.17372476799299</v>
      </c>
      <c r="K24" s="38">
        <v>36.034303675288797</v>
      </c>
      <c r="L24" s="117">
        <v>119.71394155312299</v>
      </c>
      <c r="M24" s="38">
        <v>39.363938771773</v>
      </c>
      <c r="N24" s="118">
        <v>1383</v>
      </c>
      <c r="O24" s="121">
        <f t="shared" si="0"/>
        <v>10.267902651431129</v>
      </c>
    </row>
    <row r="25" spans="2:19" x14ac:dyDescent="0.25">
      <c r="B25" s="37"/>
      <c r="C25" s="36" t="s">
        <v>284</v>
      </c>
      <c r="D25" s="117">
        <v>168.19624210214701</v>
      </c>
      <c r="E25" s="38">
        <v>68.489836354693594</v>
      </c>
      <c r="F25" s="117">
        <v>171.542055594407</v>
      </c>
      <c r="G25" s="38">
        <v>63.175266669606998</v>
      </c>
      <c r="H25" s="117">
        <v>166.35037780426501</v>
      </c>
      <c r="I25" s="38">
        <v>62.917664844717201</v>
      </c>
      <c r="J25" s="117">
        <v>178.94289848837499</v>
      </c>
      <c r="K25" s="38">
        <v>71.777677821614304</v>
      </c>
      <c r="L25" s="117">
        <v>184.67759419890601</v>
      </c>
      <c r="M25" s="38">
        <v>69.548600214833201</v>
      </c>
      <c r="N25" s="118">
        <v>2753</v>
      </c>
      <c r="O25" s="121">
        <f t="shared" si="0"/>
        <v>9.7988824784502206</v>
      </c>
    </row>
    <row r="26" spans="2:19" x14ac:dyDescent="0.25">
      <c r="B26" s="37"/>
      <c r="C26" s="36" t="s">
        <v>285</v>
      </c>
      <c r="D26" s="117">
        <v>92.470990941865097</v>
      </c>
      <c r="E26" s="38">
        <v>39.570684035878003</v>
      </c>
      <c r="F26" s="117">
        <v>94.232510646264799</v>
      </c>
      <c r="G26" s="38">
        <v>36.032813328584403</v>
      </c>
      <c r="H26" s="117">
        <v>91.073648520514894</v>
      </c>
      <c r="I26" s="38">
        <v>34.950017307027601</v>
      </c>
      <c r="J26" s="117">
        <v>98.783295727868094</v>
      </c>
      <c r="K26" s="38">
        <v>40.653167643599502</v>
      </c>
      <c r="L26" s="117">
        <v>101.31686180517799</v>
      </c>
      <c r="M26" s="38">
        <v>39.038029215449299</v>
      </c>
      <c r="N26" s="118">
        <v>2849</v>
      </c>
      <c r="O26" s="121">
        <f t="shared" si="0"/>
        <v>9.5661036755560911</v>
      </c>
      <c r="R26" s="116"/>
      <c r="S26" s="116"/>
    </row>
    <row r="27" spans="2:19" x14ac:dyDescent="0.25">
      <c r="B27" s="37"/>
      <c r="C27" s="36" t="s">
        <v>261</v>
      </c>
      <c r="D27" s="117">
        <v>62.870900905106701</v>
      </c>
      <c r="E27" s="38">
        <v>18.7772791663403</v>
      </c>
      <c r="F27" s="117">
        <v>66.565497111021699</v>
      </c>
      <c r="G27" s="38">
        <v>20.926830012597598</v>
      </c>
      <c r="H27" s="117">
        <v>65.077324902395404</v>
      </c>
      <c r="I27" s="38">
        <v>20.459514816310399</v>
      </c>
      <c r="J27" s="117">
        <v>68.318709540023505</v>
      </c>
      <c r="K27" s="38">
        <v>21.570756035287801</v>
      </c>
      <c r="L27" s="117">
        <v>71.815965103564693</v>
      </c>
      <c r="M27" s="38">
        <v>23.693423769637999</v>
      </c>
      <c r="N27" s="118">
        <v>423</v>
      </c>
      <c r="O27" s="121">
        <f t="shared" si="0"/>
        <v>14.227669827666533</v>
      </c>
    </row>
    <row r="28" spans="2:19" x14ac:dyDescent="0.25">
      <c r="B28" s="37"/>
      <c r="C28" s="36" t="s">
        <v>268</v>
      </c>
      <c r="D28" s="117">
        <v>176.589808296119</v>
      </c>
      <c r="E28" s="38">
        <v>58.186652959441297</v>
      </c>
      <c r="F28" s="117">
        <v>178.75017628906701</v>
      </c>
      <c r="G28" s="38">
        <v>58.857773022034998</v>
      </c>
      <c r="H28" s="117">
        <v>174.44351744770299</v>
      </c>
      <c r="I28" s="38">
        <v>62.014445484738999</v>
      </c>
      <c r="J28" s="117">
        <v>182.89754729226701</v>
      </c>
      <c r="K28" s="38">
        <v>67.421638987525398</v>
      </c>
      <c r="L28" s="117">
        <v>193.19453571233799</v>
      </c>
      <c r="M28" s="38">
        <v>74.560242743565198</v>
      </c>
      <c r="N28" s="118">
        <v>368</v>
      </c>
      <c r="O28" s="121">
        <f t="shared" si="0"/>
        <v>9.4029930585659525</v>
      </c>
    </row>
    <row r="29" spans="2:19" x14ac:dyDescent="0.25">
      <c r="B29" s="37"/>
      <c r="C29" s="36" t="s">
        <v>515</v>
      </c>
      <c r="D29" s="117">
        <v>560.29858252604595</v>
      </c>
      <c r="E29" s="38">
        <v>142.15480736561301</v>
      </c>
      <c r="F29" s="117">
        <v>478.586612848046</v>
      </c>
      <c r="G29" s="38">
        <v>132.791962246536</v>
      </c>
      <c r="H29" s="117">
        <v>466.96311062356301</v>
      </c>
      <c r="I29" s="38">
        <v>135.879702338637</v>
      </c>
      <c r="J29" s="117">
        <v>476.31822310536597</v>
      </c>
      <c r="K29" s="38">
        <v>148.105486986485</v>
      </c>
      <c r="L29" s="117">
        <v>485.76985164023802</v>
      </c>
      <c r="M29" s="38">
        <v>156.18050000765399</v>
      </c>
      <c r="N29" s="118">
        <v>426</v>
      </c>
      <c r="O29" s="121">
        <f t="shared" si="0"/>
        <v>-13.301609750608892</v>
      </c>
    </row>
    <row r="30" spans="2:19" ht="14.4" x14ac:dyDescent="0.3">
      <c r="B30" s="37"/>
      <c r="C30" s="36" t="s">
        <v>291</v>
      </c>
      <c r="D30" s="117">
        <v>42.646513850661201</v>
      </c>
      <c r="E30" s="129">
        <v>8.6471847907105204</v>
      </c>
      <c r="F30" s="117">
        <v>42.292948983450401</v>
      </c>
      <c r="G30" s="38">
        <v>7.7096757592350702</v>
      </c>
      <c r="H30" s="117">
        <v>41.247754950720399</v>
      </c>
      <c r="I30" s="129">
        <v>9.3593509123616894</v>
      </c>
      <c r="J30" s="117">
        <v>46.340161544426202</v>
      </c>
      <c r="K30" s="38">
        <v>15.466404956656501</v>
      </c>
      <c r="L30" s="117">
        <v>49.012141715536899</v>
      </c>
      <c r="M30" s="38">
        <v>16.142976259516001</v>
      </c>
      <c r="N30" s="118">
        <v>1946</v>
      </c>
      <c r="O30" s="121">
        <f t="shared" si="0"/>
        <v>14.926490561846952</v>
      </c>
      <c r="P30" s="116"/>
    </row>
    <row r="31" spans="2:19" x14ac:dyDescent="0.25">
      <c r="B31" s="37" t="s">
        <v>23</v>
      </c>
      <c r="C31" s="36" t="s">
        <v>283</v>
      </c>
      <c r="D31" s="117">
        <v>270.43726989999999</v>
      </c>
      <c r="E31" s="38">
        <v>79.130189611214902</v>
      </c>
      <c r="F31" s="117">
        <v>410.665096903821</v>
      </c>
      <c r="G31" s="38">
        <v>95.819738809662297</v>
      </c>
      <c r="H31" s="117">
        <v>393.17320040269698</v>
      </c>
      <c r="I31" s="38">
        <v>92.746243217593999</v>
      </c>
      <c r="J31" s="117">
        <v>343.322195420843</v>
      </c>
      <c r="K31" s="38">
        <v>78.447922743800902</v>
      </c>
      <c r="L31" s="117">
        <v>355.736321404048</v>
      </c>
      <c r="M31" s="38">
        <v>81.591024053372905</v>
      </c>
      <c r="N31" s="118">
        <v>432</v>
      </c>
      <c r="O31" s="121">
        <f t="shared" si="0"/>
        <v>31.541159817058194</v>
      </c>
      <c r="P31" s="36" t="s">
        <v>501</v>
      </c>
      <c r="Q31" s="117">
        <f>MEDIAN(O31:O40)</f>
        <v>7.4882858368096326</v>
      </c>
    </row>
    <row r="32" spans="2:19" x14ac:dyDescent="0.25">
      <c r="B32" s="37"/>
      <c r="C32" s="36" t="s">
        <v>265</v>
      </c>
      <c r="D32" s="117">
        <v>392.05945810943098</v>
      </c>
      <c r="E32" s="38">
        <v>86.5499405577212</v>
      </c>
      <c r="F32" s="117">
        <v>537.36248473359603</v>
      </c>
      <c r="G32" s="38">
        <v>122.298114827674</v>
      </c>
      <c r="H32" s="117">
        <v>512.45197438247101</v>
      </c>
      <c r="I32" s="38">
        <v>118.535386126679</v>
      </c>
      <c r="J32" s="117">
        <v>461.51740195755701</v>
      </c>
      <c r="K32" s="38">
        <v>106.7793927116</v>
      </c>
      <c r="L32" s="117">
        <v>479.22160538931001</v>
      </c>
      <c r="M32" s="38">
        <v>109.45720794747299</v>
      </c>
      <c r="N32" s="118">
        <v>439</v>
      </c>
      <c r="O32" s="121">
        <f t="shared" si="0"/>
        <v>22.231869548610781</v>
      </c>
      <c r="P32" s="36" t="s">
        <v>510</v>
      </c>
    </row>
    <row r="33" spans="1:16" ht="14.4" x14ac:dyDescent="0.3">
      <c r="B33" s="37"/>
      <c r="C33" s="36" t="s">
        <v>278</v>
      </c>
      <c r="D33" s="117"/>
      <c r="E33" s="38"/>
      <c r="F33" s="117">
        <v>254.28200000000001</v>
      </c>
      <c r="G33" s="129">
        <v>3.4379999904616802E-13</v>
      </c>
      <c r="H33" s="117">
        <v>243.089</v>
      </c>
      <c r="I33" s="129">
        <v>2.8653727234641603E-14</v>
      </c>
      <c r="J33" s="117">
        <v>248.82900000000001</v>
      </c>
      <c r="K33" s="129">
        <v>2.00630915323204E-13</v>
      </c>
      <c r="L33" s="117">
        <v>256.17054754098302</v>
      </c>
      <c r="M33" s="38">
        <v>18.873097034876601</v>
      </c>
      <c r="N33" s="118">
        <v>246</v>
      </c>
      <c r="O33" s="121">
        <f>((L33-F33)/F33)*100</f>
        <v>0.74269808361701262</v>
      </c>
    </row>
    <row r="34" spans="1:16" x14ac:dyDescent="0.25">
      <c r="B34" s="37"/>
      <c r="C34" s="36" t="s">
        <v>271</v>
      </c>
      <c r="D34" s="117">
        <v>235.81990167750001</v>
      </c>
      <c r="E34" s="38">
        <v>54.230598795027497</v>
      </c>
      <c r="F34" s="117">
        <v>417.29148840330203</v>
      </c>
      <c r="G34" s="38">
        <v>146.54846876919399</v>
      </c>
      <c r="H34" s="117">
        <v>398.46242299327099</v>
      </c>
      <c r="I34" s="38">
        <v>138.330409333527</v>
      </c>
      <c r="J34" s="117">
        <v>298.53399028730797</v>
      </c>
      <c r="K34" s="38">
        <v>73.356182383707505</v>
      </c>
      <c r="L34" s="117">
        <v>318.28347426840003</v>
      </c>
      <c r="M34" s="38">
        <v>64.765677485960595</v>
      </c>
      <c r="N34" s="118">
        <v>517</v>
      </c>
      <c r="O34" s="121">
        <f t="shared" si="0"/>
        <v>34.96887752233679</v>
      </c>
    </row>
    <row r="35" spans="1:16" x14ac:dyDescent="0.25">
      <c r="B35" s="37"/>
      <c r="C35" s="36" t="s">
        <v>262</v>
      </c>
      <c r="D35" s="117">
        <v>418.07530000000003</v>
      </c>
      <c r="E35" s="38">
        <v>300.43517485166302</v>
      </c>
      <c r="F35" s="117">
        <v>404.39688656727299</v>
      </c>
      <c r="G35" s="38">
        <v>298.51667323818498</v>
      </c>
      <c r="H35" s="117">
        <v>362.97924323294097</v>
      </c>
      <c r="I35" s="38">
        <v>272.46272276543601</v>
      </c>
      <c r="J35" s="117">
        <v>321.75344135096799</v>
      </c>
      <c r="K35" s="38">
        <v>169.119540943956</v>
      </c>
      <c r="L35" s="117">
        <v>331.91714205354901</v>
      </c>
      <c r="M35" s="38">
        <v>175.87797897711201</v>
      </c>
      <c r="N35" s="118">
        <v>282</v>
      </c>
      <c r="O35" s="121">
        <f t="shared" si="0"/>
        <v>-20.6082870589224</v>
      </c>
    </row>
    <row r="36" spans="1:16" x14ac:dyDescent="0.25">
      <c r="B36" s="37"/>
      <c r="C36" s="36" t="s">
        <v>516</v>
      </c>
      <c r="D36" s="117">
        <v>161.393267971683</v>
      </c>
      <c r="E36" s="38">
        <v>43.286158275098501</v>
      </c>
      <c r="F36" s="117">
        <v>283.383326017267</v>
      </c>
      <c r="G36" s="38">
        <v>89.691062057487798</v>
      </c>
      <c r="H36" s="117">
        <v>210.29146047195999</v>
      </c>
      <c r="I36" s="38">
        <v>49.866901487247098</v>
      </c>
      <c r="J36" s="117">
        <v>224.76029938474801</v>
      </c>
      <c r="K36" s="38">
        <v>58.650716135223398</v>
      </c>
      <c r="L36" s="117">
        <v>233.93921464929301</v>
      </c>
      <c r="M36" s="38">
        <v>59.973885202894401</v>
      </c>
      <c r="N36" s="118">
        <v>501</v>
      </c>
      <c r="O36" s="121">
        <f t="shared" si="0"/>
        <v>44.94979721851746</v>
      </c>
    </row>
    <row r="37" spans="1:16" x14ac:dyDescent="0.25">
      <c r="B37" s="37"/>
      <c r="C37" s="36" t="s">
        <v>72</v>
      </c>
      <c r="D37" s="117">
        <v>75.426878296742203</v>
      </c>
      <c r="E37" s="38">
        <v>29.4283712996682</v>
      </c>
      <c r="F37" s="117">
        <v>71.204999686585793</v>
      </c>
      <c r="G37" s="38">
        <v>27.499181625342199</v>
      </c>
      <c r="H37" s="117">
        <v>67.018669487901903</v>
      </c>
      <c r="I37" s="38">
        <v>26.634374015004799</v>
      </c>
      <c r="J37" s="117">
        <v>44.407061970612197</v>
      </c>
      <c r="K37" s="38">
        <v>12.117313318032</v>
      </c>
      <c r="L37" s="117">
        <v>46.723379170050997</v>
      </c>
      <c r="M37" s="38">
        <v>12.958821587396001</v>
      </c>
      <c r="N37" s="118">
        <v>494</v>
      </c>
      <c r="O37" s="121">
        <f t="shared" si="0"/>
        <v>-38.054735625895511</v>
      </c>
    </row>
    <row r="38" spans="1:16" x14ac:dyDescent="0.25">
      <c r="B38" s="37"/>
      <c r="C38" s="36" t="s">
        <v>292</v>
      </c>
      <c r="D38" s="117">
        <v>48.076008571414398</v>
      </c>
      <c r="E38" s="38">
        <v>10.1357398078858</v>
      </c>
      <c r="F38" s="117">
        <v>49.928501423568903</v>
      </c>
      <c r="G38" s="38">
        <v>11.173481682203301</v>
      </c>
      <c r="H38" s="117">
        <v>47.693884268803501</v>
      </c>
      <c r="I38" s="38">
        <v>10.658742578517399</v>
      </c>
      <c r="J38" s="117">
        <v>48.693591383373999</v>
      </c>
      <c r="K38" s="38">
        <v>11.048570663565901</v>
      </c>
      <c r="L38" s="117">
        <v>50.9675187103879</v>
      </c>
      <c r="M38" s="38">
        <v>11.5370198346822</v>
      </c>
      <c r="N38" s="118">
        <v>575</v>
      </c>
      <c r="O38" s="121">
        <f t="shared" si="0"/>
        <v>6.0144554943206527</v>
      </c>
    </row>
    <row r="39" spans="1:16" x14ac:dyDescent="0.25">
      <c r="C39" s="36" t="s">
        <v>293</v>
      </c>
      <c r="D39" s="117">
        <v>47.581678206670297</v>
      </c>
      <c r="E39" s="38">
        <v>10.339916849612701</v>
      </c>
      <c r="F39" s="117">
        <v>49.205882229717297</v>
      </c>
      <c r="G39" s="38">
        <v>9.9670833792291305</v>
      </c>
      <c r="H39" s="117">
        <v>46.809142121808598</v>
      </c>
      <c r="I39" s="38">
        <v>9.5382959129148492</v>
      </c>
      <c r="J39" s="117">
        <v>47.268282707478299</v>
      </c>
      <c r="K39" s="38">
        <v>10.508264926131901</v>
      </c>
      <c r="L39" s="117">
        <v>49.405056817637302</v>
      </c>
      <c r="M39" s="38">
        <v>11.160109539404299</v>
      </c>
      <c r="N39" s="118">
        <v>463</v>
      </c>
      <c r="O39" s="121">
        <f t="shared" si="0"/>
        <v>3.8321023547071786</v>
      </c>
    </row>
    <row r="40" spans="1:16" x14ac:dyDescent="0.25">
      <c r="A40" s="39"/>
      <c r="B40" s="39"/>
      <c r="C40" s="39" t="s">
        <v>286</v>
      </c>
      <c r="D40" s="119">
        <v>165.108447368421</v>
      </c>
      <c r="E40" s="40">
        <v>49.646350291496397</v>
      </c>
      <c r="F40" s="119">
        <v>163.348829983158</v>
      </c>
      <c r="G40" s="40">
        <v>49.088416664226301</v>
      </c>
      <c r="H40" s="119">
        <v>158.24685184000001</v>
      </c>
      <c r="I40" s="40">
        <v>44.8982889562309</v>
      </c>
      <c r="J40" s="119">
        <v>173.32383443060999</v>
      </c>
      <c r="K40" s="40">
        <v>25.0186912661894</v>
      </c>
      <c r="L40" s="119">
        <v>179.90565824341499</v>
      </c>
      <c r="M40" s="40">
        <v>25.582684989542901</v>
      </c>
      <c r="N40" s="73">
        <v>224</v>
      </c>
      <c r="O40" s="122">
        <f t="shared" si="0"/>
        <v>8.9621161792986133</v>
      </c>
      <c r="P40" s="116"/>
    </row>
    <row r="42" spans="1:16" x14ac:dyDescent="0.25">
      <c r="N42" s="118" t="s">
        <v>501</v>
      </c>
      <c r="O42" s="123">
        <f>MEDIAN(O4:O40)</f>
        <v>7.8131678749573679</v>
      </c>
    </row>
    <row r="43" spans="1:16" x14ac:dyDescent="0.25">
      <c r="N43" s="118" t="s">
        <v>502</v>
      </c>
    </row>
  </sheetData>
  <mergeCells count="1">
    <mergeCell ref="D2:M2"/>
  </mergeCells>
  <pageMargins left="0.7" right="0.7" top="0.75" bottom="0.75" header="0.3" footer="0.3"/>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4"/>
  <sheetViews>
    <sheetView topLeftCell="A11" zoomScale="70" zoomScaleNormal="70" workbookViewId="0">
      <selection activeCell="H34" sqref="H34"/>
    </sheetView>
  </sheetViews>
  <sheetFormatPr defaultRowHeight="14.4" x14ac:dyDescent="0.3"/>
  <cols>
    <col min="1" max="1" width="49.5546875" style="75" customWidth="1"/>
    <col min="3" max="3" width="22.109375" customWidth="1"/>
    <col min="4" max="4" width="7" customWidth="1"/>
    <col min="5" max="5" width="6" customWidth="1"/>
    <col min="6" max="6" width="6.77734375" customWidth="1"/>
    <col min="7" max="7" width="5.44140625" customWidth="1"/>
    <col min="8" max="8" width="8.88671875" customWidth="1"/>
    <col min="9" max="9" width="4.5546875" customWidth="1"/>
    <col min="10" max="10" width="7.33203125" customWidth="1"/>
    <col min="11" max="11" width="4.33203125" customWidth="1"/>
    <col min="12" max="12" width="8.88671875" customWidth="1"/>
    <col min="13" max="13" width="5.6640625" customWidth="1"/>
    <col min="14" max="14" width="6.21875" customWidth="1"/>
    <col min="15" max="15" width="5.33203125" customWidth="1"/>
    <col min="16" max="16" width="6.33203125" customWidth="1"/>
    <col min="17" max="17" width="5.77734375" customWidth="1"/>
    <col min="18" max="18" width="6.5546875" customWidth="1"/>
    <col min="19" max="19" width="7.44140625" customWidth="1"/>
    <col min="20" max="20" width="7.77734375" customWidth="1"/>
    <col min="21" max="21" width="6.109375" customWidth="1"/>
    <col min="22" max="22" width="6.77734375" customWidth="1"/>
    <col min="23" max="23" width="4.5546875" customWidth="1"/>
    <col min="24" max="24" width="5.44140625" customWidth="1"/>
    <col min="25" max="25" width="6.21875" customWidth="1"/>
    <col min="26" max="27" width="7" customWidth="1"/>
    <col min="28" max="28" width="5.21875" customWidth="1"/>
    <col min="29" max="29" width="7.88671875" customWidth="1"/>
    <col min="30" max="30" width="6.33203125" customWidth="1"/>
    <col min="31" max="31" width="6.5546875" customWidth="1"/>
    <col min="32" max="32" width="4.33203125" customWidth="1"/>
  </cols>
  <sheetData>
    <row r="1" spans="2:43" x14ac:dyDescent="0.3">
      <c r="H1" s="61" t="s">
        <v>503</v>
      </c>
    </row>
    <row r="2" spans="2:43" x14ac:dyDescent="0.3">
      <c r="C2" s="3" t="s">
        <v>500</v>
      </c>
      <c r="D2" s="3" t="s">
        <v>34</v>
      </c>
      <c r="E2" s="3"/>
      <c r="F2" s="3"/>
      <c r="G2" s="3"/>
      <c r="H2" s="3"/>
      <c r="I2" s="3"/>
      <c r="J2" s="3"/>
      <c r="K2" s="3"/>
      <c r="L2" s="3"/>
      <c r="M2" s="3"/>
      <c r="N2" s="3"/>
      <c r="O2" s="3"/>
      <c r="P2" s="3"/>
      <c r="Q2" s="3"/>
      <c r="R2" s="3" t="s">
        <v>38</v>
      </c>
      <c r="S2" s="3"/>
      <c r="T2" s="3"/>
      <c r="U2" s="3"/>
      <c r="V2" s="3"/>
      <c r="W2" s="3"/>
      <c r="X2" s="3"/>
      <c r="Y2" s="3"/>
      <c r="Z2" s="3"/>
      <c r="AA2" s="3"/>
      <c r="AB2" s="3"/>
      <c r="AC2" s="3"/>
      <c r="AD2" s="3"/>
      <c r="AE2" s="3"/>
      <c r="AF2" s="3"/>
      <c r="AG2" s="3" t="s">
        <v>343</v>
      </c>
      <c r="AH2" s="3"/>
      <c r="AI2" s="3"/>
      <c r="AJ2" s="3"/>
      <c r="AK2" s="3"/>
      <c r="AL2" s="3"/>
      <c r="AM2" s="3"/>
    </row>
    <row r="3" spans="2:43" s="13" customFormat="1" x14ac:dyDescent="0.3">
      <c r="D3" s="13" t="s">
        <v>3</v>
      </c>
      <c r="F3" s="13" t="s">
        <v>4</v>
      </c>
      <c r="H3" s="13" t="s">
        <v>5</v>
      </c>
      <c r="J3" s="13" t="s">
        <v>6</v>
      </c>
      <c r="L3" s="13" t="s">
        <v>54</v>
      </c>
      <c r="N3" s="13" t="s">
        <v>335</v>
      </c>
      <c r="P3" s="13" t="s">
        <v>9</v>
      </c>
      <c r="R3" s="13" t="s">
        <v>3</v>
      </c>
      <c r="T3" s="13" t="s">
        <v>4</v>
      </c>
      <c r="V3" s="13" t="s">
        <v>5</v>
      </c>
      <c r="X3" s="13" t="s">
        <v>6</v>
      </c>
      <c r="Z3" s="13" t="s">
        <v>54</v>
      </c>
      <c r="AB3" s="13" t="s">
        <v>335</v>
      </c>
      <c r="AD3" s="13" t="s">
        <v>9</v>
      </c>
      <c r="AG3" s="13" t="str">
        <f>R3</f>
        <v>Anicura</v>
      </c>
      <c r="AH3" s="13" t="str">
        <f>T3</f>
        <v>Districts vet</v>
      </c>
      <c r="AI3" s="13" t="s">
        <v>116</v>
      </c>
      <c r="AJ3" s="13" t="str">
        <f>X3</f>
        <v>Empet</v>
      </c>
      <c r="AK3" s="13" t="str">
        <f>Z3</f>
        <v>Evidensia</v>
      </c>
      <c r="AL3" s="13" t="str">
        <f>AB3</f>
        <v>Independent</v>
      </c>
      <c r="AM3" s="13" t="str">
        <f>AD3</f>
        <v>Vettris</v>
      </c>
    </row>
    <row r="4" spans="2:43" x14ac:dyDescent="0.3">
      <c r="B4" t="s">
        <v>20</v>
      </c>
      <c r="C4" s="2" t="s">
        <v>79</v>
      </c>
      <c r="D4" s="44" t="s">
        <v>298</v>
      </c>
      <c r="E4" s="2" t="s">
        <v>342</v>
      </c>
      <c r="F4" s="44" t="s">
        <v>298</v>
      </c>
      <c r="G4" s="2" t="s">
        <v>342</v>
      </c>
      <c r="H4" s="44" t="s">
        <v>298</v>
      </c>
      <c r="I4" s="2" t="s">
        <v>342</v>
      </c>
      <c r="J4" s="44" t="s">
        <v>298</v>
      </c>
      <c r="K4" s="2" t="s">
        <v>342</v>
      </c>
      <c r="L4" s="44" t="s">
        <v>298</v>
      </c>
      <c r="M4" s="2" t="s">
        <v>342</v>
      </c>
      <c r="N4" s="44" t="s">
        <v>298</v>
      </c>
      <c r="O4" s="2" t="s">
        <v>342</v>
      </c>
      <c r="P4" s="44" t="s">
        <v>298</v>
      </c>
      <c r="Q4" s="2" t="s">
        <v>342</v>
      </c>
      <c r="R4" s="44" t="s">
        <v>298</v>
      </c>
      <c r="S4" s="2" t="s">
        <v>342</v>
      </c>
      <c r="T4" s="44" t="s">
        <v>298</v>
      </c>
      <c r="U4" s="2" t="s">
        <v>342</v>
      </c>
      <c r="V4" s="44" t="s">
        <v>298</v>
      </c>
      <c r="W4" s="2" t="s">
        <v>342</v>
      </c>
      <c r="X4" s="44" t="s">
        <v>298</v>
      </c>
      <c r="Y4" s="2" t="s">
        <v>342</v>
      </c>
      <c r="Z4" s="44" t="s">
        <v>298</v>
      </c>
      <c r="AA4" s="2" t="s">
        <v>342</v>
      </c>
      <c r="AB4" s="44" t="s">
        <v>298</v>
      </c>
      <c r="AC4" s="2" t="s">
        <v>342</v>
      </c>
      <c r="AD4" s="44" t="s">
        <v>298</v>
      </c>
      <c r="AE4" s="2" t="s">
        <v>342</v>
      </c>
      <c r="AF4" s="2"/>
      <c r="AG4" s="2"/>
      <c r="AH4" s="2"/>
      <c r="AI4" s="2"/>
      <c r="AJ4" s="2"/>
      <c r="AK4" s="2"/>
      <c r="AL4" s="2"/>
      <c r="AM4" s="2"/>
    </row>
    <row r="5" spans="2:43" x14ac:dyDescent="0.3">
      <c r="B5" t="s">
        <v>21</v>
      </c>
      <c r="C5" t="s">
        <v>270</v>
      </c>
      <c r="D5" s="1">
        <v>141.45470406600001</v>
      </c>
      <c r="E5" s="57">
        <v>60.8577050409111</v>
      </c>
      <c r="F5" s="1"/>
      <c r="G5" s="57"/>
      <c r="H5" s="1"/>
      <c r="I5" s="57"/>
      <c r="J5" s="1"/>
      <c r="K5" s="57"/>
      <c r="L5" s="1">
        <v>135.286402828571</v>
      </c>
      <c r="M5" s="57">
        <v>76.221591803892807</v>
      </c>
      <c r="N5" s="1">
        <v>115.131056634</v>
      </c>
      <c r="O5" s="57">
        <v>47.872669185958898</v>
      </c>
      <c r="P5" s="1"/>
      <c r="Q5" s="57"/>
      <c r="R5" s="1">
        <v>127.958889246</v>
      </c>
      <c r="S5" s="57">
        <v>57.3733828694441</v>
      </c>
      <c r="T5" s="1">
        <v>89.198999999999998</v>
      </c>
      <c r="U5" s="127">
        <v>1.4352259737452901E-14</v>
      </c>
      <c r="V5" s="1"/>
      <c r="W5" s="1"/>
      <c r="X5" s="1"/>
      <c r="Y5" s="57"/>
      <c r="Z5" s="1">
        <v>135.66485714285699</v>
      </c>
      <c r="AA5" s="57">
        <v>67.555029172763</v>
      </c>
      <c r="AB5" s="1">
        <v>112.7528911844</v>
      </c>
      <c r="AC5" s="57">
        <v>51.003097912483803</v>
      </c>
      <c r="AD5" s="1"/>
      <c r="AE5" s="57"/>
      <c r="AF5" s="1"/>
      <c r="AG5" s="17">
        <f>((R5-D5)/D5)*100</f>
        <v>-9.5407324267584084</v>
      </c>
      <c r="AH5" s="17"/>
      <c r="AI5" s="17"/>
      <c r="AJ5" s="17"/>
      <c r="AK5" s="17">
        <f>((Z5-L5)/L5)*100</f>
        <v>0.27974305353180956</v>
      </c>
      <c r="AL5" s="17">
        <f>((AB5-N5)/N5)*100</f>
        <v>-2.0656159329451467</v>
      </c>
      <c r="AM5" s="17"/>
      <c r="AP5" s="1"/>
      <c r="AQ5" s="1"/>
    </row>
    <row r="6" spans="2:43" x14ac:dyDescent="0.3">
      <c r="C6" t="s">
        <v>74</v>
      </c>
      <c r="D6" s="1">
        <v>2883.8694090909098</v>
      </c>
      <c r="E6" s="57">
        <v>879.364349641839</v>
      </c>
      <c r="F6" s="1">
        <v>2615.02918</v>
      </c>
      <c r="G6" s="57">
        <v>837.63776215025496</v>
      </c>
      <c r="H6" s="1"/>
      <c r="I6" s="57"/>
      <c r="J6" s="1"/>
      <c r="K6" s="57"/>
      <c r="L6" s="1">
        <v>2292.8500549999999</v>
      </c>
      <c r="M6" s="57">
        <v>641.08059778363997</v>
      </c>
      <c r="N6" s="1">
        <v>1894.0390145363399</v>
      </c>
      <c r="O6" s="57">
        <v>595.72558655848798</v>
      </c>
      <c r="P6" s="1">
        <v>2265.48</v>
      </c>
      <c r="Q6" s="57">
        <v>350.49472463933</v>
      </c>
      <c r="R6" s="1">
        <v>3097.1875</v>
      </c>
      <c r="S6" s="57">
        <v>1002.48316066788</v>
      </c>
      <c r="T6" s="1">
        <v>2299.33646551724</v>
      </c>
      <c r="U6" s="57">
        <v>94.530997329100998</v>
      </c>
      <c r="V6" s="1"/>
      <c r="W6" s="57"/>
      <c r="X6" s="1"/>
      <c r="Y6" s="57"/>
      <c r="Z6" s="1">
        <v>2948.3594619047599</v>
      </c>
      <c r="AA6" s="57">
        <v>869.20839216838795</v>
      </c>
      <c r="AB6" s="1">
        <v>2064.66167415872</v>
      </c>
      <c r="AC6" s="57">
        <v>686.17641878228403</v>
      </c>
      <c r="AD6" s="1">
        <v>2270.52</v>
      </c>
      <c r="AE6" s="57">
        <v>351.27446818691499</v>
      </c>
      <c r="AF6" s="1"/>
      <c r="AG6" s="17">
        <f t="shared" ref="AG6:AG40" si="0">((R6-D6)/D6)*100</f>
        <v>7.3969400360724054</v>
      </c>
      <c r="AH6" s="17">
        <f>((T6-F6)/F6)*100</f>
        <v>-12.072244428368483</v>
      </c>
      <c r="AI6" s="17"/>
      <c r="AJ6" s="17"/>
      <c r="AK6" s="17">
        <f t="shared" ref="AK6:AK41" si="1">((Z6-L6)/L6)*100</f>
        <v>28.589283694121026</v>
      </c>
      <c r="AL6" s="17">
        <f t="shared" ref="AL6:AL41" si="2">((AB6-N6)/N6)*100</f>
        <v>9.0084025890115278</v>
      </c>
      <c r="AM6" s="17">
        <f>((AD6-P6)/P6)*100</f>
        <v>0.2224694104560607</v>
      </c>
      <c r="AP6" s="1"/>
      <c r="AQ6" s="1"/>
    </row>
    <row r="7" spans="2:43" x14ac:dyDescent="0.3">
      <c r="C7" t="s">
        <v>287</v>
      </c>
      <c r="D7" s="1">
        <v>528.88170000000002</v>
      </c>
      <c r="E7" s="57">
        <v>146.79043121736501</v>
      </c>
      <c r="F7" s="1"/>
      <c r="G7" s="57"/>
      <c r="H7" s="1"/>
      <c r="I7" s="57"/>
      <c r="J7" s="1"/>
      <c r="K7" s="57"/>
      <c r="L7" s="1">
        <v>374.6694875</v>
      </c>
      <c r="M7" s="57">
        <v>217.973171870833</v>
      </c>
      <c r="N7" s="1">
        <v>281.977213043478</v>
      </c>
      <c r="O7" s="57">
        <v>101.67946325643101</v>
      </c>
      <c r="P7" s="1">
        <v>332.749866666667</v>
      </c>
      <c r="Q7" s="57">
        <v>206.48731229655101</v>
      </c>
      <c r="R7" s="1">
        <v>507.59336666666701</v>
      </c>
      <c r="S7" s="57">
        <v>119.643160901903</v>
      </c>
      <c r="T7" s="1">
        <v>310.39449999999999</v>
      </c>
      <c r="U7" s="127">
        <v>2.2968209681316899E-13</v>
      </c>
      <c r="V7" s="1"/>
      <c r="W7" s="57"/>
      <c r="X7" s="1"/>
      <c r="Y7" s="57"/>
      <c r="Z7" s="1">
        <v>456.98076428571397</v>
      </c>
      <c r="AA7" s="57">
        <v>213.10003278160099</v>
      </c>
      <c r="AB7" s="1">
        <v>296.16786271186402</v>
      </c>
      <c r="AC7" s="57">
        <v>109.927412354202</v>
      </c>
      <c r="AD7" s="1">
        <v>328.05410000000001</v>
      </c>
      <c r="AE7" s="57">
        <v>169.32066722023799</v>
      </c>
      <c r="AF7" s="1"/>
      <c r="AG7" s="17">
        <f t="shared" si="0"/>
        <v>-4.0251597537470127</v>
      </c>
      <c r="AH7" s="17"/>
      <c r="AI7" s="17"/>
      <c r="AJ7" s="17"/>
      <c r="AK7" s="17">
        <f t="shared" si="1"/>
        <v>21.969036586069468</v>
      </c>
      <c r="AL7" s="17">
        <f t="shared" si="2"/>
        <v>5.0325519268813981</v>
      </c>
      <c r="AM7" s="17">
        <f t="shared" ref="AM7:AM31" si="3">((AD7-P7)/P7)*100</f>
        <v>-1.4112001647685086</v>
      </c>
      <c r="AP7" s="1"/>
      <c r="AQ7" s="1"/>
    </row>
    <row r="8" spans="2:43" x14ac:dyDescent="0.3">
      <c r="C8" t="s">
        <v>514</v>
      </c>
      <c r="D8" s="1">
        <v>366.954613210638</v>
      </c>
      <c r="E8" s="57">
        <v>72.189760133978794</v>
      </c>
      <c r="F8" s="1">
        <v>285.68836923076901</v>
      </c>
      <c r="G8" s="127">
        <v>1.5611011695397801</v>
      </c>
      <c r="H8" s="1">
        <v>249.51554760249999</v>
      </c>
      <c r="I8" s="57">
        <v>66.253415211548997</v>
      </c>
      <c r="J8" s="1">
        <v>301.58215544000001</v>
      </c>
      <c r="K8" s="57">
        <v>13.6005604960699</v>
      </c>
      <c r="L8" s="1">
        <v>371.48835567019597</v>
      </c>
      <c r="M8" s="57">
        <v>95.327323476404899</v>
      </c>
      <c r="N8" s="1">
        <v>264.49749110102198</v>
      </c>
      <c r="O8" s="57">
        <v>80.384280947281695</v>
      </c>
      <c r="P8" s="1">
        <v>325.21325000000002</v>
      </c>
      <c r="Q8" s="57">
        <v>94.216279422887794</v>
      </c>
      <c r="R8" s="1">
        <v>400.12805367818203</v>
      </c>
      <c r="S8" s="57">
        <v>79.958452753589796</v>
      </c>
      <c r="T8" s="1">
        <v>300.93400000000003</v>
      </c>
      <c r="U8" s="127">
        <v>2.8674351816045601E-13</v>
      </c>
      <c r="V8" s="1">
        <v>353.09880507000003</v>
      </c>
      <c r="W8" s="127">
        <v>0</v>
      </c>
      <c r="X8" s="1">
        <v>312.70442035916699</v>
      </c>
      <c r="Y8" s="57">
        <v>11.6056274631541</v>
      </c>
      <c r="Z8" s="1">
        <v>436.71819327280701</v>
      </c>
      <c r="AA8" s="57">
        <v>52.861100568060699</v>
      </c>
      <c r="AB8" s="1">
        <v>274.585366649901</v>
      </c>
      <c r="AC8" s="57">
        <v>90.502343060649807</v>
      </c>
      <c r="AD8" s="1">
        <v>357.697</v>
      </c>
      <c r="AE8" s="57">
        <v>67.350503340268403</v>
      </c>
      <c r="AF8" s="1"/>
      <c r="AG8" s="17">
        <f t="shared" si="0"/>
        <v>9.0402025954370338</v>
      </c>
      <c r="AH8" s="17">
        <f t="shared" ref="AH8:AH40" si="4">((T8-F8)/F8)*100</f>
        <v>5.3364548267332959</v>
      </c>
      <c r="AI8" s="17">
        <f>((V8-H8)/H8)*100</f>
        <v>41.513748727400824</v>
      </c>
      <c r="AJ8" s="17">
        <f>((X8-J8)/J8)*100</f>
        <v>3.6879718241087254</v>
      </c>
      <c r="AK8" s="17">
        <f t="shared" si="1"/>
        <v>17.55905309196865</v>
      </c>
      <c r="AL8" s="17">
        <f t="shared" si="2"/>
        <v>3.8139777836403259</v>
      </c>
      <c r="AM8" s="17">
        <f t="shared" si="3"/>
        <v>9.9884460427119688</v>
      </c>
      <c r="AP8" s="1"/>
      <c r="AQ8" s="1"/>
    </row>
    <row r="9" spans="2:43" x14ac:dyDescent="0.3">
      <c r="C9" t="s">
        <v>273</v>
      </c>
      <c r="D9" s="1">
        <v>33.352845392692302</v>
      </c>
      <c r="E9" s="57">
        <v>10.6741487473288</v>
      </c>
      <c r="F9" s="1">
        <v>24.259169230769199</v>
      </c>
      <c r="G9" s="127">
        <v>0.111507226395699</v>
      </c>
      <c r="H9" s="1">
        <v>13.789329929499999</v>
      </c>
      <c r="I9" s="127">
        <v>1.34490051050594</v>
      </c>
      <c r="J9" s="1">
        <v>19.970753690999999</v>
      </c>
      <c r="K9" s="127">
        <v>3.0072889644654501</v>
      </c>
      <c r="L9" s="1">
        <v>34.0132122061</v>
      </c>
      <c r="M9" s="57">
        <v>10.6397307675478</v>
      </c>
      <c r="N9" s="1">
        <v>21.9186509233636</v>
      </c>
      <c r="O9" s="127">
        <v>6.5426248283089796</v>
      </c>
      <c r="P9" s="1">
        <v>25.576550000000001</v>
      </c>
      <c r="Q9" s="57">
        <v>12.4919133074384</v>
      </c>
      <c r="R9" s="1">
        <v>33.632698925</v>
      </c>
      <c r="S9" s="57">
        <v>13.457260794888899</v>
      </c>
      <c r="T9" s="1">
        <v>25.228000000000002</v>
      </c>
      <c r="U9" s="127">
        <v>7.1664192690566095E-15</v>
      </c>
      <c r="V9" s="1">
        <v>26.682529349999999</v>
      </c>
      <c r="W9" s="127">
        <v>0</v>
      </c>
      <c r="X9" s="1">
        <v>22.45779553625</v>
      </c>
      <c r="Y9" s="127">
        <v>2.3107748254323899</v>
      </c>
      <c r="Z9" s="1">
        <v>36.867565393103497</v>
      </c>
      <c r="AA9" s="57">
        <v>10.373223574611499</v>
      </c>
      <c r="AB9" s="1">
        <v>24.197552591892698</v>
      </c>
      <c r="AC9" s="57">
        <v>9.7949728386907307</v>
      </c>
      <c r="AD9" s="1">
        <v>26.53445</v>
      </c>
      <c r="AE9" s="127">
        <v>7.0320662620519201</v>
      </c>
      <c r="AF9" s="1"/>
      <c r="AG9" s="17">
        <f t="shared" si="0"/>
        <v>0.83906943774282683</v>
      </c>
      <c r="AH9" s="17">
        <f t="shared" si="4"/>
        <v>3.9936683734494189</v>
      </c>
      <c r="AI9" s="17">
        <f t="shared" ref="AI9:AI27" si="5">((V9-H9)/H9)*100</f>
        <v>93.501275888084493</v>
      </c>
      <c r="AJ9" s="17">
        <f t="shared" ref="AJ9:AJ27" si="6">((X9-J9)/J9)*100</f>
        <v>12.453420054801482</v>
      </c>
      <c r="AK9" s="17">
        <f t="shared" si="1"/>
        <v>8.3918953896732837</v>
      </c>
      <c r="AL9" s="17">
        <f t="shared" si="2"/>
        <v>10.397089111446926</v>
      </c>
      <c r="AM9" s="17">
        <f t="shared" si="3"/>
        <v>3.7452275619659359</v>
      </c>
      <c r="AP9" s="1"/>
      <c r="AQ9" s="1"/>
    </row>
    <row r="10" spans="2:43" x14ac:dyDescent="0.3">
      <c r="C10" t="s">
        <v>65</v>
      </c>
      <c r="D10" s="1">
        <v>68.668341837124999</v>
      </c>
      <c r="E10" s="57">
        <v>11.485888254913601</v>
      </c>
      <c r="F10" s="1">
        <v>61.989507692307697</v>
      </c>
      <c r="G10" s="127">
        <v>0.33452167918709502</v>
      </c>
      <c r="H10" s="1">
        <v>64.531346960714302</v>
      </c>
      <c r="I10" s="127">
        <v>2.5416230635160901</v>
      </c>
      <c r="J10" s="1">
        <v>53.390066514499999</v>
      </c>
      <c r="K10" s="127">
        <v>1.68049382394924</v>
      </c>
      <c r="L10" s="1">
        <v>63.789942720263099</v>
      </c>
      <c r="M10" s="57">
        <v>9.7762453201449109</v>
      </c>
      <c r="N10" s="1">
        <v>53.755886654575598</v>
      </c>
      <c r="O10" s="57">
        <v>13.650999774798301</v>
      </c>
      <c r="P10" s="1">
        <v>50.466590909090897</v>
      </c>
      <c r="Q10" s="127">
        <v>8.8588933135527199</v>
      </c>
      <c r="R10" s="1">
        <v>80.452020821000005</v>
      </c>
      <c r="S10" s="57">
        <v>14.1151095953877</v>
      </c>
      <c r="T10" s="1">
        <v>64.9025423728813</v>
      </c>
      <c r="U10" s="127">
        <v>0.23460041758744599</v>
      </c>
      <c r="V10" s="1">
        <v>93.388852725000007</v>
      </c>
      <c r="W10" s="127">
        <v>0</v>
      </c>
      <c r="X10" s="1">
        <v>68.188686116666702</v>
      </c>
      <c r="Y10" s="127">
        <v>4.8468748828579002</v>
      </c>
      <c r="Z10" s="1">
        <v>73.155976913855497</v>
      </c>
      <c r="AA10" s="57">
        <v>13.7963659220529</v>
      </c>
      <c r="AB10" s="1">
        <v>57.893928553000002</v>
      </c>
      <c r="AC10" s="57">
        <v>16.0946612615137</v>
      </c>
      <c r="AD10" s="1">
        <v>56.2305909090909</v>
      </c>
      <c r="AE10" s="57">
        <v>10.9552452204827</v>
      </c>
      <c r="AF10" s="1"/>
      <c r="AG10" s="17">
        <f t="shared" si="0"/>
        <v>17.160278912551597</v>
      </c>
      <c r="AH10" s="17">
        <f t="shared" si="4"/>
        <v>4.6992382888936577</v>
      </c>
      <c r="AI10" s="17">
        <f t="shared" si="5"/>
        <v>44.71858580893052</v>
      </c>
      <c r="AJ10" s="17">
        <f t="shared" si="6"/>
        <v>27.717926888417725</v>
      </c>
      <c r="AK10" s="17">
        <f t="shared" si="1"/>
        <v>14.682618911675624</v>
      </c>
      <c r="AL10" s="17">
        <f t="shared" si="2"/>
        <v>7.6978395408387943</v>
      </c>
      <c r="AM10" s="17">
        <f t="shared" si="3"/>
        <v>11.421417409357234</v>
      </c>
      <c r="AP10" s="1"/>
      <c r="AQ10" s="1"/>
    </row>
    <row r="11" spans="2:43" x14ac:dyDescent="0.3">
      <c r="C11" t="s">
        <v>283</v>
      </c>
      <c r="D11" s="1">
        <v>125.88996666600001</v>
      </c>
      <c r="E11" s="57">
        <v>16.1290157483676</v>
      </c>
      <c r="F11" s="1">
        <v>123.992846153846</v>
      </c>
      <c r="G11" s="127">
        <v>0.55753613197849305</v>
      </c>
      <c r="H11" s="1">
        <v>200.50002713625</v>
      </c>
      <c r="I11" s="57">
        <v>13.9467987274964</v>
      </c>
      <c r="J11" s="1"/>
      <c r="K11" s="57"/>
      <c r="L11" s="1">
        <v>174.195311841364</v>
      </c>
      <c r="M11" s="57">
        <v>58.030200163186002</v>
      </c>
      <c r="N11" s="1">
        <v>136.855928589884</v>
      </c>
      <c r="O11" s="57">
        <v>50.024167594917998</v>
      </c>
      <c r="P11" s="1">
        <v>115.200428571429</v>
      </c>
      <c r="Q11" s="57">
        <v>26.601279719261299</v>
      </c>
      <c r="R11" s="1">
        <v>151.18780000000001</v>
      </c>
      <c r="S11" s="57">
        <v>11.4080365294258</v>
      </c>
      <c r="T11" s="1">
        <v>130.64500000000001</v>
      </c>
      <c r="U11" s="127">
        <v>2.0065973953358499E-13</v>
      </c>
      <c r="V11" s="1">
        <v>309.51734046000001</v>
      </c>
      <c r="W11" s="127">
        <v>0</v>
      </c>
      <c r="X11" s="1"/>
      <c r="Y11" s="57"/>
      <c r="Z11" s="1">
        <v>217.00188080744701</v>
      </c>
      <c r="AA11" s="57">
        <v>72.770721133711703</v>
      </c>
      <c r="AB11" s="1">
        <v>144.963815166915</v>
      </c>
      <c r="AC11" s="57">
        <v>55.061364476500302</v>
      </c>
      <c r="AD11" s="1">
        <v>124.11275000000001</v>
      </c>
      <c r="AE11" s="57">
        <v>24.480259299221899</v>
      </c>
      <c r="AF11" s="1"/>
      <c r="AG11" s="17">
        <f t="shared" si="0"/>
        <v>20.095194243015371</v>
      </c>
      <c r="AH11" s="17">
        <f t="shared" si="4"/>
        <v>5.3649497148410052</v>
      </c>
      <c r="AI11" s="17">
        <f t="shared" si="5"/>
        <v>54.372717490789753</v>
      </c>
      <c r="AJ11" s="17"/>
      <c r="AK11" s="17">
        <f t="shared" si="1"/>
        <v>24.57389266886014</v>
      </c>
      <c r="AL11" s="17">
        <f t="shared" si="2"/>
        <v>5.9243955746541976</v>
      </c>
      <c r="AM11" s="17">
        <f t="shared" si="3"/>
        <v>7.736361347861652</v>
      </c>
      <c r="AP11" s="1"/>
      <c r="AQ11" s="1"/>
    </row>
    <row r="12" spans="2:43" x14ac:dyDescent="0.3">
      <c r="C12" t="s">
        <v>62</v>
      </c>
      <c r="D12" s="1">
        <v>473.83203814757599</v>
      </c>
      <c r="E12" s="57">
        <v>82.1839491655453</v>
      </c>
      <c r="F12" s="1">
        <v>390.71923076923002</v>
      </c>
      <c r="G12" s="127">
        <v>2.7876806598924602</v>
      </c>
      <c r="H12" s="1">
        <v>465.98425279000003</v>
      </c>
      <c r="I12" s="127">
        <v>0</v>
      </c>
      <c r="J12" s="1"/>
      <c r="K12" s="57"/>
      <c r="L12" s="1">
        <v>443.59887179461498</v>
      </c>
      <c r="M12" s="57">
        <v>65.414143399744404</v>
      </c>
      <c r="N12" s="1">
        <v>376.93358685134399</v>
      </c>
      <c r="O12" s="57">
        <v>84.572385009024998</v>
      </c>
      <c r="P12" s="1">
        <v>376.38133333299999</v>
      </c>
      <c r="Q12" s="57">
        <v>36.545070457586199</v>
      </c>
      <c r="R12" s="1">
        <v>526.07387777766598</v>
      </c>
      <c r="S12" s="57">
        <v>90.846548910601101</v>
      </c>
      <c r="T12" s="1">
        <v>411.63464197537098</v>
      </c>
      <c r="U12" s="127">
        <v>0.89914417883247</v>
      </c>
      <c r="V12" s="1"/>
      <c r="W12" s="57"/>
      <c r="X12" s="1"/>
      <c r="Y12" s="57"/>
      <c r="Z12" s="1">
        <v>485.57607301587302</v>
      </c>
      <c r="AA12" s="57">
        <v>57.550394868873802</v>
      </c>
      <c r="AB12" s="1">
        <v>392.09938024111102</v>
      </c>
      <c r="AC12" s="57">
        <v>90.941312325991404</v>
      </c>
      <c r="AD12" s="1">
        <v>408.51339999999999</v>
      </c>
      <c r="AE12" s="57">
        <v>57.187818318458497</v>
      </c>
      <c r="AF12" s="1"/>
      <c r="AG12" s="17">
        <f t="shared" si="0"/>
        <v>11.025392000576199</v>
      </c>
      <c r="AH12" s="17">
        <f t="shared" si="4"/>
        <v>5.3530539474506185</v>
      </c>
      <c r="AI12" s="17"/>
      <c r="AJ12" s="17"/>
      <c r="AK12" s="17">
        <f t="shared" si="1"/>
        <v>9.4628737560661254</v>
      </c>
      <c r="AL12" s="17">
        <f t="shared" si="2"/>
        <v>4.0234656498647752</v>
      </c>
      <c r="AM12" s="17">
        <f t="shared" si="3"/>
        <v>8.5371042135533983</v>
      </c>
      <c r="AP12" s="1"/>
      <c r="AQ12" s="1"/>
    </row>
    <row r="13" spans="2:43" x14ac:dyDescent="0.3">
      <c r="C13" t="s">
        <v>61</v>
      </c>
      <c r="D13" s="1">
        <v>754.46973832838705</v>
      </c>
      <c r="E13" s="57">
        <v>112.058567488958</v>
      </c>
      <c r="F13" s="1">
        <v>679.94827692307695</v>
      </c>
      <c r="G13" s="127">
        <v>4.7948107350150302</v>
      </c>
      <c r="H13" s="1">
        <v>808.34003035000001</v>
      </c>
      <c r="I13" s="127">
        <v>0</v>
      </c>
      <c r="J13" s="1"/>
      <c r="K13" s="57"/>
      <c r="L13" s="1">
        <v>710.29596994508097</v>
      </c>
      <c r="M13" s="57">
        <v>106.03408857525901</v>
      </c>
      <c r="N13" s="1">
        <v>651.90543083657894</v>
      </c>
      <c r="O13" s="57">
        <v>144.953571581522</v>
      </c>
      <c r="P13" s="1">
        <v>607.26550999999995</v>
      </c>
      <c r="Q13" s="57">
        <v>91.865616668316704</v>
      </c>
      <c r="R13" s="1">
        <v>813.57082142857098</v>
      </c>
      <c r="S13" s="57">
        <v>91.220372067452004</v>
      </c>
      <c r="T13" s="1">
        <v>716.29499999999905</v>
      </c>
      <c r="U13" s="127">
        <v>8.0500826061600298E-13</v>
      </c>
      <c r="V13" s="1"/>
      <c r="W13" s="57"/>
      <c r="X13" s="1"/>
      <c r="Y13" s="57"/>
      <c r="Z13" s="1">
        <v>783.42200277783297</v>
      </c>
      <c r="AA13" s="57">
        <v>75.130336016736095</v>
      </c>
      <c r="AB13" s="1">
        <v>678.69232489191597</v>
      </c>
      <c r="AC13" s="57">
        <v>150.92199306304201</v>
      </c>
      <c r="AD13" s="1">
        <v>666.73165740777802</v>
      </c>
      <c r="AE13" s="57">
        <v>80.503834285330996</v>
      </c>
      <c r="AF13" s="1"/>
      <c r="AG13" s="17">
        <f t="shared" si="0"/>
        <v>7.8334597264469545</v>
      </c>
      <c r="AH13" s="17">
        <f t="shared" si="4"/>
        <v>5.3455129324541311</v>
      </c>
      <c r="AI13" s="17"/>
      <c r="AJ13" s="17"/>
      <c r="AK13" s="17">
        <f t="shared" si="1"/>
        <v>10.2951496174765</v>
      </c>
      <c r="AL13" s="17">
        <f t="shared" si="2"/>
        <v>4.1090153246555827</v>
      </c>
      <c r="AM13" s="17">
        <f t="shared" si="3"/>
        <v>9.7924460435400107</v>
      </c>
      <c r="AP13" s="1"/>
      <c r="AQ13" s="1"/>
    </row>
    <row r="14" spans="2:43" x14ac:dyDescent="0.3">
      <c r="C14" t="s">
        <v>280</v>
      </c>
      <c r="D14" s="1">
        <v>94.268484921250007</v>
      </c>
      <c r="E14" s="57">
        <v>24.210224359950701</v>
      </c>
      <c r="F14" s="1"/>
      <c r="G14" s="57"/>
      <c r="H14" s="1"/>
      <c r="I14" s="57"/>
      <c r="J14" s="1"/>
      <c r="K14" s="57"/>
      <c r="L14" s="1">
        <v>104.847669591818</v>
      </c>
      <c r="M14" s="57">
        <v>32.192379807958702</v>
      </c>
      <c r="N14" s="1">
        <v>87.558682632121204</v>
      </c>
      <c r="O14" s="57">
        <v>29.518928592551401</v>
      </c>
      <c r="P14" s="1">
        <v>73.268500000000003</v>
      </c>
      <c r="Q14" s="127">
        <v>0</v>
      </c>
      <c r="R14" s="1">
        <v>107.29144603166699</v>
      </c>
      <c r="S14" s="57">
        <v>24.6030849390539</v>
      </c>
      <c r="T14" s="1"/>
      <c r="U14" s="57"/>
      <c r="V14" s="1"/>
      <c r="W14" s="57"/>
      <c r="X14" s="1"/>
      <c r="Y14" s="57"/>
      <c r="Z14" s="1">
        <v>131.168058658333</v>
      </c>
      <c r="AA14" s="57">
        <v>38.9463697131727</v>
      </c>
      <c r="AB14" s="1">
        <v>96.128740815789499</v>
      </c>
      <c r="AC14" s="57">
        <v>31.239374088465699</v>
      </c>
      <c r="AD14" s="1"/>
      <c r="AE14" s="57"/>
      <c r="AF14" s="1"/>
      <c r="AG14" s="17">
        <f t="shared" si="0"/>
        <v>13.814755929615401</v>
      </c>
      <c r="AH14" s="17"/>
      <c r="AI14" s="17"/>
      <c r="AJ14" s="17"/>
      <c r="AK14" s="17">
        <f t="shared" si="1"/>
        <v>25.103456442077139</v>
      </c>
      <c r="AL14" s="17">
        <f t="shared" si="2"/>
        <v>9.7877879452292476</v>
      </c>
      <c r="AM14" s="17"/>
      <c r="AP14" s="1"/>
      <c r="AQ14" s="1"/>
    </row>
    <row r="15" spans="2:43" x14ac:dyDescent="0.3">
      <c r="C15" t="s">
        <v>63</v>
      </c>
      <c r="D15" s="1">
        <v>157.32530116500001</v>
      </c>
      <c r="E15" s="57">
        <v>86.835542804391594</v>
      </c>
      <c r="F15" s="1"/>
      <c r="G15" s="57"/>
      <c r="H15" s="1"/>
      <c r="I15" s="57"/>
      <c r="J15" s="1"/>
      <c r="K15" s="57"/>
      <c r="L15" s="1">
        <v>174.95824285714301</v>
      </c>
      <c r="M15" s="57">
        <v>50.076060001556897</v>
      </c>
      <c r="N15" s="1">
        <v>154.01573425199999</v>
      </c>
      <c r="O15" s="57">
        <v>83.049848909701097</v>
      </c>
      <c r="P15" s="1"/>
      <c r="Q15" s="57"/>
      <c r="R15" s="1">
        <v>270.1198</v>
      </c>
      <c r="S15" s="57">
        <v>246.04925964371401</v>
      </c>
      <c r="T15" s="1">
        <v>164.88300000000001</v>
      </c>
      <c r="U15" s="127">
        <v>1.4332838538113201E-13</v>
      </c>
      <c r="V15" s="1"/>
      <c r="W15" s="57"/>
      <c r="X15" s="1"/>
      <c r="Y15" s="57"/>
      <c r="Z15" s="1">
        <v>240.54447500000001</v>
      </c>
      <c r="AA15" s="57">
        <v>63.537745525389603</v>
      </c>
      <c r="AB15" s="1">
        <v>160.61148348866701</v>
      </c>
      <c r="AC15" s="57">
        <v>77.318548538571207</v>
      </c>
      <c r="AD15" s="1"/>
      <c r="AE15" s="57"/>
      <c r="AF15" s="1"/>
      <c r="AG15" s="17">
        <f t="shared" si="0"/>
        <v>71.695078922304489</v>
      </c>
      <c r="AH15" s="17"/>
      <c r="AI15" s="17"/>
      <c r="AJ15" s="17"/>
      <c r="AK15" s="17">
        <f t="shared" si="1"/>
        <v>37.486791746308008</v>
      </c>
      <c r="AL15" s="17">
        <f t="shared" si="2"/>
        <v>4.2825165030704442</v>
      </c>
      <c r="AM15" s="17"/>
      <c r="AP15" s="1"/>
      <c r="AQ15" s="1"/>
    </row>
    <row r="16" spans="2:43" x14ac:dyDescent="0.3">
      <c r="C16" t="s">
        <v>19</v>
      </c>
      <c r="D16" s="1">
        <v>2168.8792385777801</v>
      </c>
      <c r="E16" s="57">
        <v>507.747739321045</v>
      </c>
      <c r="F16" s="1">
        <v>1386.66255</v>
      </c>
      <c r="G16" s="57">
        <v>117.53889541341201</v>
      </c>
      <c r="H16" s="1"/>
      <c r="I16" s="57"/>
      <c r="J16" s="1"/>
      <c r="K16" s="57"/>
      <c r="L16" s="1">
        <v>2233.5025700000001</v>
      </c>
      <c r="M16" s="57">
        <v>860.57178769930101</v>
      </c>
      <c r="N16" s="1">
        <v>1743.04251492041</v>
      </c>
      <c r="O16" s="57">
        <v>562.58684956940499</v>
      </c>
      <c r="P16" s="1">
        <v>1977.8</v>
      </c>
      <c r="Q16" s="57">
        <v>319.95644495253799</v>
      </c>
      <c r="R16" s="1">
        <v>2509.4160545454502</v>
      </c>
      <c r="S16" s="57">
        <v>671.11239037565304</v>
      </c>
      <c r="T16" s="1">
        <v>2281.7824999999998</v>
      </c>
      <c r="U16" s="127">
        <v>9.2618407000794009E-13</v>
      </c>
      <c r="V16" s="1"/>
      <c r="W16" s="57"/>
      <c r="X16" s="1"/>
      <c r="Y16" s="57"/>
      <c r="Z16" s="1">
        <v>3083.4279428571399</v>
      </c>
      <c r="AA16" s="57">
        <v>1243.1291089123099</v>
      </c>
      <c r="AB16" s="1">
        <v>1887.30534509579</v>
      </c>
      <c r="AC16" s="57">
        <v>641.06386745211398</v>
      </c>
      <c r="AD16" s="1">
        <v>1982.2</v>
      </c>
      <c r="AE16" s="57">
        <v>320.66825016934001</v>
      </c>
      <c r="AF16" s="1"/>
      <c r="AG16" s="17">
        <f t="shared" si="0"/>
        <v>15.701050105075165</v>
      </c>
      <c r="AH16" s="17">
        <f t="shared" si="4"/>
        <v>64.552111110233696</v>
      </c>
      <c r="AI16" s="17"/>
      <c r="AJ16" s="17"/>
      <c r="AK16" s="17">
        <f t="shared" si="1"/>
        <v>38.05347637711202</v>
      </c>
      <c r="AL16" s="17">
        <f t="shared" si="2"/>
        <v>8.2764952053947631</v>
      </c>
      <c r="AM16" s="17">
        <f t="shared" si="3"/>
        <v>0.22246941045606689</v>
      </c>
      <c r="AP16" s="1"/>
      <c r="AQ16" s="1"/>
    </row>
    <row r="17" spans="2:43" x14ac:dyDescent="0.3">
      <c r="C17" t="s">
        <v>515</v>
      </c>
      <c r="D17" s="1">
        <v>699.51189999999997</v>
      </c>
      <c r="E17" s="127">
        <v>0</v>
      </c>
      <c r="F17" s="1">
        <v>788.61663076923105</v>
      </c>
      <c r="G17" s="57">
        <v>23.883054444763498</v>
      </c>
      <c r="H17" s="1"/>
      <c r="I17" s="57"/>
      <c r="J17" s="1"/>
      <c r="K17" s="57"/>
      <c r="L17" s="1">
        <v>567.39742857142903</v>
      </c>
      <c r="M17" s="57">
        <v>330.28409624587198</v>
      </c>
      <c r="N17" s="1">
        <v>560.82668835886398</v>
      </c>
      <c r="O17" s="57">
        <v>293.015068896461</v>
      </c>
      <c r="P17" s="1"/>
      <c r="Q17" s="57"/>
      <c r="R17" s="1">
        <v>463.4744</v>
      </c>
      <c r="S17" s="57">
        <v>336.00823287440397</v>
      </c>
      <c r="T17" s="1">
        <v>833.42499999999995</v>
      </c>
      <c r="U17" s="127">
        <v>4.5893865931210004E-13</v>
      </c>
      <c r="V17" s="1"/>
      <c r="W17" s="57"/>
      <c r="X17" s="1"/>
      <c r="Y17" s="57"/>
      <c r="Z17" s="1">
        <v>663.88683333333302</v>
      </c>
      <c r="AA17" s="57">
        <v>292.01320576331199</v>
      </c>
      <c r="AB17" s="1">
        <v>539.48376104528302</v>
      </c>
      <c r="AC17" s="57">
        <v>281.02050721254699</v>
      </c>
      <c r="AD17" s="1"/>
      <c r="AE17" s="57"/>
      <c r="AF17" s="1"/>
      <c r="AG17" s="17">
        <f t="shared" si="0"/>
        <v>-33.743171488576529</v>
      </c>
      <c r="AH17" s="17">
        <f t="shared" si="4"/>
        <v>5.6818950403140756</v>
      </c>
      <c r="AI17" s="17"/>
      <c r="AJ17" s="17"/>
      <c r="AK17" s="17">
        <f t="shared" si="1"/>
        <v>17.00561192264146</v>
      </c>
      <c r="AL17" s="17">
        <f t="shared" si="2"/>
        <v>-3.8056190542636879</v>
      </c>
      <c r="AM17" s="17"/>
      <c r="AP17" s="1"/>
      <c r="AQ17" s="1"/>
    </row>
    <row r="18" spans="2:43" x14ac:dyDescent="0.3">
      <c r="C18" t="s">
        <v>64</v>
      </c>
      <c r="D18" s="1">
        <v>4445.0555555555602</v>
      </c>
      <c r="E18" s="57">
        <v>965.23372961049097</v>
      </c>
      <c r="F18" s="1"/>
      <c r="G18" s="57"/>
      <c r="H18" s="1"/>
      <c r="I18" s="57"/>
      <c r="J18" s="1"/>
      <c r="K18" s="57"/>
      <c r="L18" s="1">
        <v>4476.5319714285697</v>
      </c>
      <c r="M18" s="57">
        <v>694.75430940240005</v>
      </c>
      <c r="N18" s="1">
        <v>4019.8142857142898</v>
      </c>
      <c r="O18" s="57">
        <v>839.67800858140697</v>
      </c>
      <c r="P18" s="1"/>
      <c r="Q18" s="57"/>
      <c r="R18" s="1">
        <v>4687.5425999999998</v>
      </c>
      <c r="S18" s="57">
        <v>863.95508011755896</v>
      </c>
      <c r="T18" s="1"/>
      <c r="U18" s="57"/>
      <c r="V18" s="1"/>
      <c r="W18" s="57"/>
      <c r="X18" s="1"/>
      <c r="Y18" s="57"/>
      <c r="Z18" s="1">
        <v>4549.5421636363599</v>
      </c>
      <c r="AA18" s="57">
        <v>587.87455973717897</v>
      </c>
      <c r="AB18" s="1">
        <v>4508.9889727272703</v>
      </c>
      <c r="AC18" s="57">
        <v>1006.1548475267</v>
      </c>
      <c r="AD18" s="1"/>
      <c r="AE18" s="57"/>
      <c r="AF18" s="1"/>
      <c r="AG18" s="17">
        <f t="shared" si="0"/>
        <v>5.4552084088436681</v>
      </c>
      <c r="AH18" s="17"/>
      <c r="AI18" s="17"/>
      <c r="AJ18" s="17"/>
      <c r="AK18" s="17">
        <f t="shared" si="1"/>
        <v>1.6309543341536965</v>
      </c>
      <c r="AL18" s="17">
        <f t="shared" si="2"/>
        <v>12.169086734962383</v>
      </c>
      <c r="AM18" s="17"/>
      <c r="AP18" s="1"/>
      <c r="AQ18" s="1"/>
    </row>
    <row r="19" spans="2:43" x14ac:dyDescent="0.3">
      <c r="C19" t="s">
        <v>288</v>
      </c>
      <c r="D19" s="1">
        <v>57.079229754743601</v>
      </c>
      <c r="E19" s="57">
        <v>16.603337972843502</v>
      </c>
      <c r="F19" s="1">
        <v>44.0095076923077</v>
      </c>
      <c r="G19" s="127">
        <v>0.33452167918709602</v>
      </c>
      <c r="H19" s="1"/>
      <c r="I19" s="57"/>
      <c r="J19" s="1"/>
      <c r="K19" s="57"/>
      <c r="L19" s="1">
        <v>47.934109516428599</v>
      </c>
      <c r="M19" s="127">
        <v>8.4483835774709597</v>
      </c>
      <c r="N19" s="1">
        <v>43.226100980180298</v>
      </c>
      <c r="O19" s="127">
        <v>9.2052697721795997</v>
      </c>
      <c r="P19" s="1">
        <v>41.762636363636403</v>
      </c>
      <c r="Q19" s="127">
        <v>4.8306280186478299</v>
      </c>
      <c r="R19" s="1">
        <v>67.879784204186095</v>
      </c>
      <c r="S19" s="57">
        <v>21.4613493607518</v>
      </c>
      <c r="T19" s="1">
        <v>45.951000000000001</v>
      </c>
      <c r="U19" s="127">
        <v>1.43328385381132E-14</v>
      </c>
      <c r="V19" s="1">
        <v>96.946523304999999</v>
      </c>
      <c r="W19" s="127">
        <v>1.5567211377889599E-14</v>
      </c>
      <c r="X19" s="1"/>
      <c r="Y19" s="57"/>
      <c r="Z19" s="1">
        <v>60.664874081136396</v>
      </c>
      <c r="AA19" s="57">
        <v>20.277687660617001</v>
      </c>
      <c r="AB19" s="1">
        <v>45.218282956870397</v>
      </c>
      <c r="AC19" s="57">
        <v>9.6383971516694693</v>
      </c>
      <c r="AD19" s="1">
        <v>44.189954545454498</v>
      </c>
      <c r="AE19" s="127">
        <v>5.7107145063229403</v>
      </c>
      <c r="AF19" s="1"/>
      <c r="AG19" s="17">
        <f t="shared" si="0"/>
        <v>18.922039585765273</v>
      </c>
      <c r="AH19" s="17">
        <f t="shared" si="4"/>
        <v>4.4115292569647364</v>
      </c>
      <c r="AI19" s="17"/>
      <c r="AJ19" s="17"/>
      <c r="AK19" s="17">
        <f t="shared" si="1"/>
        <v>26.558884045492793</v>
      </c>
      <c r="AL19" s="17">
        <f t="shared" si="2"/>
        <v>4.6087477970856963</v>
      </c>
      <c r="AM19" s="17">
        <f t="shared" si="3"/>
        <v>5.8121766084949824</v>
      </c>
      <c r="AP19" s="1"/>
      <c r="AQ19" s="1"/>
    </row>
    <row r="20" spans="2:43" x14ac:dyDescent="0.3">
      <c r="C20" t="s">
        <v>281</v>
      </c>
      <c r="D20" s="1">
        <v>208.14801809415101</v>
      </c>
      <c r="E20" s="57">
        <v>52.748748884022703</v>
      </c>
      <c r="F20" s="1">
        <v>150.05001538461499</v>
      </c>
      <c r="G20" s="127">
        <v>0.66904335837419104</v>
      </c>
      <c r="H20" s="1">
        <v>190.78013451125</v>
      </c>
      <c r="I20" s="57">
        <v>11.801501978947201</v>
      </c>
      <c r="J20" s="1">
        <v>203.47979038916699</v>
      </c>
      <c r="K20" s="57">
        <v>29.970942896944798</v>
      </c>
      <c r="L20" s="1">
        <v>182.25917581602701</v>
      </c>
      <c r="M20" s="57">
        <v>45.922388949239199</v>
      </c>
      <c r="N20" s="1">
        <v>172.337019899078</v>
      </c>
      <c r="O20" s="57">
        <v>54.037568467478501</v>
      </c>
      <c r="P20" s="1">
        <v>154.49957142857099</v>
      </c>
      <c r="Q20" s="57">
        <v>12.066135971623799</v>
      </c>
      <c r="R20" s="1">
        <v>234.412826370555</v>
      </c>
      <c r="S20" s="57">
        <v>52.952410526088798</v>
      </c>
      <c r="T20" s="1">
        <v>157.67500000000001</v>
      </c>
      <c r="U20" s="127">
        <v>5.7377171592956995E-14</v>
      </c>
      <c r="V20" s="1">
        <v>317.96680808999997</v>
      </c>
      <c r="W20" s="127">
        <v>0.487154104470996</v>
      </c>
      <c r="X20" s="1">
        <v>269.49354643499998</v>
      </c>
      <c r="Y20" s="57">
        <v>10.386160463266901</v>
      </c>
      <c r="Z20" s="1">
        <v>213.43201304097201</v>
      </c>
      <c r="AA20" s="57">
        <v>60.481307344347996</v>
      </c>
      <c r="AB20" s="1">
        <v>189.85769458614999</v>
      </c>
      <c r="AC20" s="57">
        <v>53.015254002736498</v>
      </c>
      <c r="AD20" s="1">
        <v>171.24631249999999</v>
      </c>
      <c r="AE20" s="57">
        <v>21.9717326320133</v>
      </c>
      <c r="AF20" s="1"/>
      <c r="AG20" s="17">
        <f t="shared" si="0"/>
        <v>12.61833214502369</v>
      </c>
      <c r="AH20" s="17">
        <f t="shared" si="4"/>
        <v>5.0816286795041714</v>
      </c>
      <c r="AI20" s="17">
        <f t="shared" si="5"/>
        <v>66.666623285796021</v>
      </c>
      <c r="AJ20" s="17">
        <f t="shared" si="6"/>
        <v>32.442414020369206</v>
      </c>
      <c r="AK20" s="17">
        <f t="shared" si="1"/>
        <v>17.103576313990885</v>
      </c>
      <c r="AL20" s="17">
        <f t="shared" si="2"/>
        <v>10.166518312392917</v>
      </c>
      <c r="AM20" s="17">
        <f t="shared" si="3"/>
        <v>10.8393446768695</v>
      </c>
      <c r="AP20" s="1"/>
      <c r="AQ20" s="1"/>
    </row>
    <row r="21" spans="2:43" x14ac:dyDescent="0.3">
      <c r="B21" t="s">
        <v>22</v>
      </c>
      <c r="C21" t="s">
        <v>289</v>
      </c>
      <c r="D21" s="1">
        <v>493.22096669500002</v>
      </c>
      <c r="E21" s="57">
        <v>202.543980985736</v>
      </c>
      <c r="F21" s="1"/>
      <c r="G21" s="57"/>
      <c r="H21" s="1"/>
      <c r="I21" s="57"/>
      <c r="J21" s="1"/>
      <c r="K21" s="57"/>
      <c r="L21" s="1">
        <v>443.361114285714</v>
      </c>
      <c r="M21" s="57">
        <v>262.111780324905</v>
      </c>
      <c r="N21" s="1">
        <v>285.96628125000001</v>
      </c>
      <c r="O21" s="57">
        <v>62.751646529709703</v>
      </c>
      <c r="P21" s="1"/>
      <c r="Q21" s="57"/>
      <c r="R21" s="1">
        <v>406.99781739000002</v>
      </c>
      <c r="S21" s="57">
        <v>115.80601483251699</v>
      </c>
      <c r="T21" s="1">
        <v>323.90949999999998</v>
      </c>
      <c r="U21" s="127">
        <v>5.7331354152452901E-14</v>
      </c>
      <c r="V21" s="1"/>
      <c r="W21" s="57"/>
      <c r="X21" s="1"/>
      <c r="Y21" s="57"/>
      <c r="Z21" s="1">
        <v>661.39406666666696</v>
      </c>
      <c r="AA21" s="57">
        <v>253.64840452250701</v>
      </c>
      <c r="AB21" s="1">
        <v>304.35590851454498</v>
      </c>
      <c r="AC21" s="57">
        <v>75.490994490221794</v>
      </c>
      <c r="AD21" s="1"/>
      <c r="AE21" s="57"/>
      <c r="AF21" s="1"/>
      <c r="AG21" s="17">
        <f t="shared" si="0"/>
        <v>-17.481647198165241</v>
      </c>
      <c r="AH21" s="17"/>
      <c r="AI21" s="17"/>
      <c r="AJ21" s="17"/>
      <c r="AK21" s="17">
        <f t="shared" si="1"/>
        <v>49.177283563133273</v>
      </c>
      <c r="AL21" s="17">
        <f t="shared" si="2"/>
        <v>6.4306977676393346</v>
      </c>
      <c r="AM21" s="17"/>
      <c r="AP21" s="1"/>
      <c r="AQ21" s="1"/>
    </row>
    <row r="22" spans="2:43" x14ac:dyDescent="0.3">
      <c r="C22" t="s">
        <v>290</v>
      </c>
      <c r="D22" s="1">
        <v>224.15181455499999</v>
      </c>
      <c r="E22" s="57">
        <v>53.990247416457997</v>
      </c>
      <c r="F22" s="1">
        <v>168.5625</v>
      </c>
      <c r="G22" s="127">
        <v>0</v>
      </c>
      <c r="H22" s="1"/>
      <c r="I22" s="57"/>
      <c r="J22" s="1"/>
      <c r="K22" s="57"/>
      <c r="L22" s="1">
        <v>280.20488119666697</v>
      </c>
      <c r="M22" s="57">
        <v>68.742806118372897</v>
      </c>
      <c r="N22" s="1">
        <v>168.891198815</v>
      </c>
      <c r="O22" s="57">
        <v>64.340222690544195</v>
      </c>
      <c r="P22" s="1"/>
      <c r="Q22" s="57"/>
      <c r="R22" s="1">
        <v>228.29160931600001</v>
      </c>
      <c r="S22" s="57">
        <v>58.4376526514299</v>
      </c>
      <c r="T22" s="1">
        <v>129.06825000000001</v>
      </c>
      <c r="U22" s="57">
        <v>56.383634071643499</v>
      </c>
      <c r="V22" s="1"/>
      <c r="W22" s="57"/>
      <c r="X22" s="1"/>
      <c r="Y22" s="57"/>
      <c r="Z22" s="1">
        <v>278.418562313</v>
      </c>
      <c r="AA22" s="57">
        <v>77.882663501567905</v>
      </c>
      <c r="AB22" s="1">
        <v>170.13941176693501</v>
      </c>
      <c r="AC22" s="57">
        <v>63.793062239026902</v>
      </c>
      <c r="AD22" s="1"/>
      <c r="AE22" s="57"/>
      <c r="AF22" s="1"/>
      <c r="AG22" s="17">
        <f t="shared" si="0"/>
        <v>1.8468709562840679</v>
      </c>
      <c r="AH22" s="17">
        <f t="shared" si="4"/>
        <v>-23.430033370411564</v>
      </c>
      <c r="AI22" s="17"/>
      <c r="AJ22" s="17"/>
      <c r="AK22" s="17">
        <f t="shared" si="1"/>
        <v>-0.63750455596568223</v>
      </c>
      <c r="AL22" s="17">
        <f t="shared" si="2"/>
        <v>0.73906335006970014</v>
      </c>
      <c r="AM22" s="17"/>
      <c r="AP22" s="1"/>
      <c r="AQ22" s="1"/>
    </row>
    <row r="23" spans="2:43" x14ac:dyDescent="0.3">
      <c r="C23" t="s">
        <v>514</v>
      </c>
      <c r="D23" s="1">
        <v>279.62222543431801</v>
      </c>
      <c r="E23" s="57">
        <v>66.735385023982701</v>
      </c>
      <c r="F23" s="1">
        <v>190.56033846153801</v>
      </c>
      <c r="G23" s="127">
        <v>1.12340417755759</v>
      </c>
      <c r="H23" s="1">
        <v>229.96085128499999</v>
      </c>
      <c r="I23" s="57">
        <v>35.4717509679529</v>
      </c>
      <c r="J23" s="1">
        <v>270.19161759666702</v>
      </c>
      <c r="K23" s="57">
        <v>17.6121213428206</v>
      </c>
      <c r="L23" s="1">
        <v>289.62358076808499</v>
      </c>
      <c r="M23" s="57">
        <v>74.476350057696806</v>
      </c>
      <c r="N23" s="1">
        <v>206.359727016818</v>
      </c>
      <c r="O23" s="57">
        <v>72.543413568061993</v>
      </c>
      <c r="P23" s="1">
        <v>280.488</v>
      </c>
      <c r="Q23" s="57">
        <v>69.041795298210502</v>
      </c>
      <c r="R23" s="1">
        <v>315.83618515418601</v>
      </c>
      <c r="S23" s="57">
        <v>67.142624034804101</v>
      </c>
      <c r="T23" s="1">
        <v>200.923</v>
      </c>
      <c r="U23" s="127">
        <v>5.7357849426524896E-14</v>
      </c>
      <c r="V23" s="1">
        <v>265.04645821000003</v>
      </c>
      <c r="W23" s="127">
        <v>0</v>
      </c>
      <c r="X23" s="1">
        <v>281.42656650999999</v>
      </c>
      <c r="Y23" s="57">
        <v>20.389555261446301</v>
      </c>
      <c r="Z23" s="1">
        <v>358.02220581500001</v>
      </c>
      <c r="AA23" s="57">
        <v>54.881495796309999</v>
      </c>
      <c r="AB23" s="1">
        <v>215.702975101752</v>
      </c>
      <c r="AC23" s="57">
        <v>78.088651859133407</v>
      </c>
      <c r="AD23" s="1">
        <v>321.65699999999998</v>
      </c>
      <c r="AE23" s="57">
        <v>53.873377355494398</v>
      </c>
      <c r="AF23" s="1"/>
      <c r="AG23" s="17">
        <f t="shared" si="0"/>
        <v>12.951030506827324</v>
      </c>
      <c r="AH23" s="17">
        <f t="shared" si="4"/>
        <v>5.4379949270259891</v>
      </c>
      <c r="AI23" s="17">
        <f t="shared" si="5"/>
        <v>15.257208663537689</v>
      </c>
      <c r="AJ23" s="17">
        <f t="shared" si="6"/>
        <v>4.1581411789406904</v>
      </c>
      <c r="AK23" s="17">
        <f t="shared" si="1"/>
        <v>23.616386782292068</v>
      </c>
      <c r="AL23" s="17">
        <f t="shared" si="2"/>
        <v>4.5276509229790474</v>
      </c>
      <c r="AM23" s="17">
        <f t="shared" si="3"/>
        <v>14.677633267733373</v>
      </c>
      <c r="AP23" s="1"/>
      <c r="AQ23" s="1"/>
    </row>
    <row r="24" spans="2:43" x14ac:dyDescent="0.3">
      <c r="C24" t="s">
        <v>273</v>
      </c>
      <c r="D24" s="1">
        <v>32.142653084999999</v>
      </c>
      <c r="E24" s="57">
        <v>10.009703635179401</v>
      </c>
      <c r="F24" s="1">
        <v>24.259169230769199</v>
      </c>
      <c r="G24" s="127">
        <v>0.111507226395699</v>
      </c>
      <c r="H24" s="1">
        <v>13.789329929499999</v>
      </c>
      <c r="I24" s="127">
        <v>1.34490051050594</v>
      </c>
      <c r="J24" s="1">
        <v>19.970753690999999</v>
      </c>
      <c r="K24" s="127">
        <v>3.0072889644654501</v>
      </c>
      <c r="L24" s="1">
        <v>34.0132122061</v>
      </c>
      <c r="M24" s="57">
        <v>10.6397307675478</v>
      </c>
      <c r="N24" s="1">
        <v>22.216639247311299</v>
      </c>
      <c r="O24" s="127">
        <v>6.3690428673600303</v>
      </c>
      <c r="P24" s="1">
        <v>25.576550000000001</v>
      </c>
      <c r="Q24" s="57">
        <v>12.4919133074384</v>
      </c>
      <c r="R24" s="1">
        <v>33.450538286363603</v>
      </c>
      <c r="S24" s="57">
        <v>13.6232784282747</v>
      </c>
      <c r="T24" s="1">
        <v>25.228000000000002</v>
      </c>
      <c r="U24" s="127">
        <v>7.1664192690566095E-15</v>
      </c>
      <c r="V24" s="1">
        <v>26.682529349999999</v>
      </c>
      <c r="W24" s="127">
        <v>0</v>
      </c>
      <c r="X24" s="1">
        <v>22.45779553625</v>
      </c>
      <c r="Y24" s="127">
        <v>2.3107748254323899</v>
      </c>
      <c r="Z24" s="1">
        <v>37.082606657627203</v>
      </c>
      <c r="AA24" s="57">
        <v>10.388310217929799</v>
      </c>
      <c r="AB24" s="1">
        <v>23.852971465146201</v>
      </c>
      <c r="AC24" s="127">
        <v>9.0756525457825408</v>
      </c>
      <c r="AD24" s="1">
        <v>26.53445</v>
      </c>
      <c r="AE24" s="127">
        <v>7.0320662620519201</v>
      </c>
      <c r="AF24" s="1"/>
      <c r="AG24" s="17">
        <f t="shared" si="0"/>
        <v>4.069002013943753</v>
      </c>
      <c r="AH24" s="17">
        <f t="shared" si="4"/>
        <v>3.9936683734494189</v>
      </c>
      <c r="AI24" s="17">
        <f t="shared" si="5"/>
        <v>93.501275888084493</v>
      </c>
      <c r="AJ24" s="17">
        <f t="shared" si="6"/>
        <v>12.453420054801482</v>
      </c>
      <c r="AK24" s="17">
        <f t="shared" si="1"/>
        <v>9.0241240166570655</v>
      </c>
      <c r="AL24" s="17">
        <f t="shared" si="2"/>
        <v>7.3653454044942182</v>
      </c>
      <c r="AM24" s="17">
        <f t="shared" si="3"/>
        <v>3.7452275619659359</v>
      </c>
      <c r="AP24" s="1"/>
      <c r="AQ24" s="1"/>
    </row>
    <row r="25" spans="2:43" x14ac:dyDescent="0.3">
      <c r="C25" t="s">
        <v>283</v>
      </c>
      <c r="D25" s="1">
        <v>110.689375</v>
      </c>
      <c r="E25" s="57">
        <v>14.942072354596601</v>
      </c>
      <c r="F25" s="1">
        <v>123.992846153846</v>
      </c>
      <c r="G25" s="127">
        <v>0.55753613197849305</v>
      </c>
      <c r="H25" s="1">
        <v>102.40954943337501</v>
      </c>
      <c r="I25" s="127">
        <v>6.2201648609131901</v>
      </c>
      <c r="J25" s="1"/>
      <c r="K25" s="57"/>
      <c r="L25" s="1">
        <v>121.679096247857</v>
      </c>
      <c r="M25" s="57">
        <v>37.745928255931403</v>
      </c>
      <c r="N25" s="1">
        <v>97.442295806262706</v>
      </c>
      <c r="O25" s="57">
        <v>34.538742283794399</v>
      </c>
      <c r="P25" s="1">
        <v>76.350785714285706</v>
      </c>
      <c r="Q25" s="57">
        <v>17.747051980204901</v>
      </c>
      <c r="R25" s="1">
        <v>128.30240000000001</v>
      </c>
      <c r="S25" s="57">
        <v>16.373853511882</v>
      </c>
      <c r="T25" s="1">
        <v>130.64500000000001</v>
      </c>
      <c r="U25" s="127">
        <v>2.0065973953358499E-13</v>
      </c>
      <c r="V25" s="1">
        <v>176.99411136000001</v>
      </c>
      <c r="W25" s="127">
        <v>0</v>
      </c>
      <c r="X25" s="1"/>
      <c r="Y25" s="57"/>
      <c r="Z25" s="1">
        <v>141.99337967978701</v>
      </c>
      <c r="AA25" s="57">
        <v>32.399221669281502</v>
      </c>
      <c r="AB25" s="1">
        <v>107.810078240221</v>
      </c>
      <c r="AC25" s="57">
        <v>44.746026872557302</v>
      </c>
      <c r="AD25" s="1">
        <v>84.243499999999997</v>
      </c>
      <c r="AE25" s="57">
        <v>18.697494539949201</v>
      </c>
      <c r="AF25" s="1"/>
      <c r="AG25" s="17">
        <f t="shared" si="0"/>
        <v>15.912118936438125</v>
      </c>
      <c r="AH25" s="17">
        <f t="shared" si="4"/>
        <v>5.3649497148410052</v>
      </c>
      <c r="AI25" s="17">
        <f t="shared" si="5"/>
        <v>72.829694436989769</v>
      </c>
      <c r="AJ25" s="17"/>
      <c r="AK25" s="17">
        <f t="shared" si="1"/>
        <v>16.694965740500216</v>
      </c>
      <c r="AL25" s="17">
        <f t="shared" si="2"/>
        <v>10.639920117001132</v>
      </c>
      <c r="AM25" s="17">
        <f t="shared" si="3"/>
        <v>10.337436886700585</v>
      </c>
      <c r="AP25" s="1"/>
      <c r="AQ25" s="1"/>
    </row>
    <row r="26" spans="2:43" x14ac:dyDescent="0.3">
      <c r="C26" t="s">
        <v>284</v>
      </c>
      <c r="D26" s="1">
        <v>237.32077456412699</v>
      </c>
      <c r="E26" s="57">
        <v>106.289103067591</v>
      </c>
      <c r="F26" s="1">
        <v>126.759</v>
      </c>
      <c r="G26" s="127">
        <v>0</v>
      </c>
      <c r="H26" s="1">
        <v>221.10477300874999</v>
      </c>
      <c r="I26" s="57">
        <v>14.6005129143477</v>
      </c>
      <c r="J26" s="1">
        <v>215.52564181666699</v>
      </c>
      <c r="K26" s="57">
        <v>12.153746005773201</v>
      </c>
      <c r="L26" s="1">
        <v>172.14090956329599</v>
      </c>
      <c r="M26" s="57">
        <v>59.355843993779601</v>
      </c>
      <c r="N26" s="1">
        <v>157.93105834263599</v>
      </c>
      <c r="O26" s="57">
        <v>57.1531048918959</v>
      </c>
      <c r="P26" s="1">
        <v>128.91659999999999</v>
      </c>
      <c r="Q26" s="57">
        <v>10.969191806043799</v>
      </c>
      <c r="R26" s="1">
        <v>261.71753411150002</v>
      </c>
      <c r="S26" s="57">
        <v>98.975689432292796</v>
      </c>
      <c r="T26" s="1">
        <v>133.34800000000001</v>
      </c>
      <c r="U26" s="127">
        <v>2.8688585796478497E-14</v>
      </c>
      <c r="V26" s="1">
        <v>309.51734046000001</v>
      </c>
      <c r="W26" s="127">
        <v>0</v>
      </c>
      <c r="X26" s="1">
        <v>241.62512689583301</v>
      </c>
      <c r="Y26" s="57">
        <v>11.085060612403399</v>
      </c>
      <c r="Z26" s="1">
        <v>194.66279522681799</v>
      </c>
      <c r="AA26" s="57">
        <v>64.767685862409195</v>
      </c>
      <c r="AB26" s="1">
        <v>173.768203329226</v>
      </c>
      <c r="AC26" s="57">
        <v>57.032203493685302</v>
      </c>
      <c r="AD26" s="1">
        <v>139.57309090909101</v>
      </c>
      <c r="AE26" s="57">
        <v>13.675948610276</v>
      </c>
      <c r="AF26" s="1"/>
      <c r="AG26" s="17">
        <f t="shared" si="0"/>
        <v>10.280077499401855</v>
      </c>
      <c r="AH26" s="17">
        <f t="shared" si="4"/>
        <v>5.1980529982092101</v>
      </c>
      <c r="AI26" s="17">
        <f t="shared" si="5"/>
        <v>39.986729480394892</v>
      </c>
      <c r="AJ26" s="17">
        <f t="shared" si="6"/>
        <v>12.109689064917422</v>
      </c>
      <c r="AK26" s="17">
        <f t="shared" si="1"/>
        <v>13.083401104744791</v>
      </c>
      <c r="AL26" s="17">
        <f t="shared" si="2"/>
        <v>10.027885048570283</v>
      </c>
      <c r="AM26" s="17">
        <f t="shared" si="3"/>
        <v>8.2661898538210128</v>
      </c>
      <c r="AP26" s="1"/>
      <c r="AQ26" s="1"/>
    </row>
    <row r="27" spans="2:43" x14ac:dyDescent="0.3">
      <c r="C27" t="s">
        <v>285</v>
      </c>
      <c r="D27" s="1">
        <v>133.18877986793601</v>
      </c>
      <c r="E27" s="57">
        <v>65.037277753482201</v>
      </c>
      <c r="F27" s="1">
        <v>67.369676923076995</v>
      </c>
      <c r="G27" s="127">
        <v>0.44602890558279301</v>
      </c>
      <c r="H27" s="1">
        <v>116.25831612975</v>
      </c>
      <c r="I27" s="57">
        <v>10.4392352370918</v>
      </c>
      <c r="J27" s="1">
        <v>114.48313802391699</v>
      </c>
      <c r="K27" s="57">
        <v>26.1901056462947</v>
      </c>
      <c r="L27" s="1">
        <v>97.208554200584302</v>
      </c>
      <c r="M27" s="57">
        <v>36.345566159696098</v>
      </c>
      <c r="N27" s="1">
        <v>86.490851316069893</v>
      </c>
      <c r="O27" s="57">
        <v>30.547484150259201</v>
      </c>
      <c r="P27" s="1">
        <v>74.158510000000007</v>
      </c>
      <c r="Q27" s="127">
        <v>8.0107407648107092</v>
      </c>
      <c r="R27" s="1">
        <v>140.3831451785</v>
      </c>
      <c r="S27" s="57">
        <v>55.821239484732097</v>
      </c>
      <c r="T27" s="1">
        <v>71.163192982456195</v>
      </c>
      <c r="U27" s="127">
        <v>0.11934036537155999</v>
      </c>
      <c r="V27" s="1">
        <v>176.99411136000001</v>
      </c>
      <c r="W27" s="127">
        <v>0</v>
      </c>
      <c r="X27" s="1">
        <v>130.81851195666701</v>
      </c>
      <c r="Y27" s="127">
        <v>3.9858746757804302</v>
      </c>
      <c r="Z27" s="1">
        <v>110.80859275511401</v>
      </c>
      <c r="AA27" s="57">
        <v>39.495619063903803</v>
      </c>
      <c r="AB27" s="1">
        <v>95.6203226973455</v>
      </c>
      <c r="AC27" s="57">
        <v>32.021405740841601</v>
      </c>
      <c r="AD27" s="1">
        <v>79.443627272727298</v>
      </c>
      <c r="AE27" s="57">
        <v>9.6511434938136595</v>
      </c>
      <c r="AF27" s="1"/>
      <c r="AG27" s="17">
        <f t="shared" si="0"/>
        <v>5.4016301656172567</v>
      </c>
      <c r="AH27" s="17">
        <f t="shared" si="4"/>
        <v>5.6308954304629584</v>
      </c>
      <c r="AI27" s="17">
        <f t="shared" si="5"/>
        <v>52.242108136561924</v>
      </c>
      <c r="AJ27" s="17">
        <f t="shared" si="6"/>
        <v>14.268803436657498</v>
      </c>
      <c r="AK27" s="17">
        <f t="shared" si="1"/>
        <v>13.99057795517337</v>
      </c>
      <c r="AL27" s="17">
        <f t="shared" si="2"/>
        <v>10.555418570124957</v>
      </c>
      <c r="AM27" s="17">
        <f t="shared" si="3"/>
        <v>7.1267846033142925</v>
      </c>
      <c r="AP27" s="1"/>
      <c r="AQ27" s="1"/>
    </row>
    <row r="28" spans="2:43" x14ac:dyDescent="0.3">
      <c r="C28" t="s">
        <v>261</v>
      </c>
      <c r="D28" s="1">
        <v>81.449399999999997</v>
      </c>
      <c r="E28" s="57">
        <v>15.157328401359701</v>
      </c>
      <c r="F28" s="1"/>
      <c r="G28" s="57"/>
      <c r="H28" s="1"/>
      <c r="I28" s="57"/>
      <c r="J28" s="1"/>
      <c r="K28" s="57"/>
      <c r="L28" s="1">
        <v>67.166715507999996</v>
      </c>
      <c r="M28" s="57">
        <v>18.912352853580401</v>
      </c>
      <c r="N28" s="1">
        <v>59.067800766586998</v>
      </c>
      <c r="O28" s="57">
        <v>17.115730099031001</v>
      </c>
      <c r="P28" s="1">
        <v>44.051000000000002</v>
      </c>
      <c r="Q28" s="127">
        <v>2.77090409433456</v>
      </c>
      <c r="R28" s="1">
        <v>103.2546</v>
      </c>
      <c r="S28" s="57">
        <v>12.369942137653201</v>
      </c>
      <c r="T28" s="1"/>
      <c r="U28" s="57"/>
      <c r="V28" s="1"/>
      <c r="W28" s="57"/>
      <c r="X28" s="1"/>
      <c r="Y28" s="57"/>
      <c r="Z28" s="1">
        <v>88.548277777777798</v>
      </c>
      <c r="AA28" s="57">
        <v>19.250786841242199</v>
      </c>
      <c r="AB28" s="1">
        <v>65.766959570541005</v>
      </c>
      <c r="AC28" s="57">
        <v>20.886292149248199</v>
      </c>
      <c r="AD28" s="1">
        <v>52.618400000000001</v>
      </c>
      <c r="AE28" s="127">
        <v>6.3502924873583604</v>
      </c>
      <c r="AF28" s="1"/>
      <c r="AG28" s="17">
        <f t="shared" si="0"/>
        <v>26.771467929782172</v>
      </c>
      <c r="AH28" s="17"/>
      <c r="AI28" s="17"/>
      <c r="AJ28" s="17"/>
      <c r="AK28" s="17">
        <f t="shared" si="1"/>
        <v>31.833568320355219</v>
      </c>
      <c r="AL28" s="17">
        <f t="shared" si="2"/>
        <v>11.341473217238066</v>
      </c>
      <c r="AM28" s="17">
        <f t="shared" si="3"/>
        <v>19.448820685114978</v>
      </c>
      <c r="AP28" s="1"/>
      <c r="AQ28" s="1"/>
    </row>
    <row r="29" spans="2:43" x14ac:dyDescent="0.3">
      <c r="C29" t="s">
        <v>268</v>
      </c>
      <c r="D29" s="1">
        <v>222.408124817143</v>
      </c>
      <c r="E29" s="57">
        <v>49.565605743860303</v>
      </c>
      <c r="F29" s="1"/>
      <c r="G29" s="57"/>
      <c r="H29" s="1"/>
      <c r="I29" s="57"/>
      <c r="J29" s="1"/>
      <c r="K29" s="57"/>
      <c r="L29" s="1">
        <v>184.34637142857099</v>
      </c>
      <c r="M29" s="57">
        <v>66.953611850039195</v>
      </c>
      <c r="N29" s="1">
        <v>173.035769176522</v>
      </c>
      <c r="O29" s="57">
        <v>59.294048937328398</v>
      </c>
      <c r="P29" s="1">
        <v>146.37004285714301</v>
      </c>
      <c r="Q29" s="57">
        <v>15.9047158277933</v>
      </c>
      <c r="R29" s="1">
        <v>268.747811262857</v>
      </c>
      <c r="S29" s="57">
        <v>75.290207865295898</v>
      </c>
      <c r="T29" s="1"/>
      <c r="U29" s="57"/>
      <c r="V29" s="1"/>
      <c r="W29" s="57"/>
      <c r="X29" s="1"/>
      <c r="Y29" s="57"/>
      <c r="Z29" s="1">
        <v>209.782833333333</v>
      </c>
      <c r="AA29" s="57">
        <v>44.7849268243978</v>
      </c>
      <c r="AB29" s="1">
        <v>186.13386156913799</v>
      </c>
      <c r="AC29" s="57">
        <v>75.473159898848607</v>
      </c>
      <c r="AD29" s="1">
        <v>156.71393333333299</v>
      </c>
      <c r="AE29" s="57">
        <v>16.077603826897398</v>
      </c>
      <c r="AF29" s="1"/>
      <c r="AG29" s="17">
        <f t="shared" si="0"/>
        <v>20.835428779327657</v>
      </c>
      <c r="AH29" s="17"/>
      <c r="AI29" s="17"/>
      <c r="AJ29" s="17"/>
      <c r="AK29" s="17">
        <f t="shared" si="1"/>
        <v>13.79818962947037</v>
      </c>
      <c r="AL29" s="17">
        <f t="shared" si="2"/>
        <v>7.5695865975860812</v>
      </c>
      <c r="AM29" s="17">
        <f t="shared" si="3"/>
        <v>7.0669450348426892</v>
      </c>
      <c r="AP29" s="1"/>
      <c r="AQ29" s="1"/>
    </row>
    <row r="30" spans="2:43" x14ac:dyDescent="0.3">
      <c r="C30" t="s">
        <v>515</v>
      </c>
      <c r="D30" s="1"/>
      <c r="E30" s="57"/>
      <c r="F30" s="1">
        <v>599.14892307692298</v>
      </c>
      <c r="G30" s="57">
        <v>15.7237298357329</v>
      </c>
      <c r="H30" s="1"/>
      <c r="I30" s="57"/>
      <c r="J30" s="1"/>
      <c r="K30" s="57"/>
      <c r="L30" s="1">
        <v>575.36</v>
      </c>
      <c r="M30" s="57">
        <v>203.42047881174599</v>
      </c>
      <c r="N30" s="1">
        <v>394.52100540222199</v>
      </c>
      <c r="O30" s="57">
        <v>227.975214163815</v>
      </c>
      <c r="P30" s="1">
        <v>988.9</v>
      </c>
      <c r="Q30" s="127">
        <v>0</v>
      </c>
      <c r="R30" s="1"/>
      <c r="S30" s="57"/>
      <c r="T30" s="1">
        <v>507.88550909090901</v>
      </c>
      <c r="U30" s="57">
        <v>44.708619999442497</v>
      </c>
      <c r="V30" s="1"/>
      <c r="W30" s="57"/>
      <c r="X30" s="1"/>
      <c r="Y30" s="57"/>
      <c r="Z30" s="1">
        <v>790.32716666666704</v>
      </c>
      <c r="AA30" s="57">
        <v>228.59238902155801</v>
      </c>
      <c r="AB30" s="1">
        <v>380.35532151119997</v>
      </c>
      <c r="AC30" s="57">
        <v>201.43105259062</v>
      </c>
      <c r="AD30" s="1">
        <v>991.1</v>
      </c>
      <c r="AE30" s="127">
        <v>0</v>
      </c>
      <c r="AF30" s="1"/>
      <c r="AG30" s="17"/>
      <c r="AH30" s="17">
        <f t="shared" si="4"/>
        <v>-15.23217525241165</v>
      </c>
      <c r="AI30" s="17"/>
      <c r="AJ30" s="17"/>
      <c r="AK30" s="17">
        <f t="shared" si="1"/>
        <v>37.362202215424603</v>
      </c>
      <c r="AL30" s="17">
        <f t="shared" si="2"/>
        <v>-3.5906032117554347</v>
      </c>
      <c r="AM30" s="17">
        <f t="shared" si="3"/>
        <v>0.22246941045606689</v>
      </c>
      <c r="AP30" s="1"/>
      <c r="AQ30" s="1"/>
    </row>
    <row r="31" spans="2:43" x14ac:dyDescent="0.3">
      <c r="C31" t="s">
        <v>294</v>
      </c>
      <c r="D31" s="1">
        <v>49.103532495388897</v>
      </c>
      <c r="E31" s="57">
        <v>13.115831011811901</v>
      </c>
      <c r="F31" s="1">
        <v>44.0095076923077</v>
      </c>
      <c r="G31" s="127">
        <v>0.33452167918709602</v>
      </c>
      <c r="H31" s="1"/>
      <c r="I31" s="1"/>
      <c r="J31" s="1"/>
      <c r="K31" s="1"/>
      <c r="L31" s="1">
        <v>45.230688087857096</v>
      </c>
      <c r="M31" s="127">
        <v>6.7134187234180001</v>
      </c>
      <c r="N31" s="1">
        <v>40.168177940695202</v>
      </c>
      <c r="O31" s="127">
        <v>8.9024555549368802</v>
      </c>
      <c r="P31" s="1">
        <v>39.1473636363636</v>
      </c>
      <c r="Q31" s="57">
        <v>5.1504719205666403</v>
      </c>
      <c r="R31" s="1">
        <v>61.758586067564103</v>
      </c>
      <c r="S31" s="57">
        <v>20.491316148479701</v>
      </c>
      <c r="T31" s="1">
        <v>45.951000000000001</v>
      </c>
      <c r="U31" s="127">
        <v>1.43328385381132E-14</v>
      </c>
      <c r="V31" s="1">
        <v>96.946523304999999</v>
      </c>
      <c r="W31" s="127">
        <v>1.5567211377889599E-14</v>
      </c>
      <c r="X31" s="1"/>
      <c r="Y31" s="57"/>
      <c r="Z31" s="1">
        <v>58.437984443011402</v>
      </c>
      <c r="AA31" s="57">
        <v>20.134739143738699</v>
      </c>
      <c r="AB31" s="1">
        <v>42.795945608148102</v>
      </c>
      <c r="AC31" s="57">
        <v>9.5859019179636196</v>
      </c>
      <c r="AD31" s="1">
        <v>40.749772727272699</v>
      </c>
      <c r="AE31" s="127">
        <v>5.9573873231628802</v>
      </c>
      <c r="AG31" s="17">
        <f t="shared" si="0"/>
        <v>25.7721856841228</v>
      </c>
      <c r="AH31" s="17">
        <f t="shared" si="4"/>
        <v>4.4115292569647364</v>
      </c>
      <c r="AI31" s="17"/>
      <c r="AJ31" s="17"/>
      <c r="AK31" s="17">
        <f t="shared" si="1"/>
        <v>29.199857250679358</v>
      </c>
      <c r="AL31" s="17">
        <f t="shared" si="2"/>
        <v>6.5419140278968317</v>
      </c>
      <c r="AM31" s="17">
        <f t="shared" si="3"/>
        <v>4.0932745964549104</v>
      </c>
      <c r="AP31" s="1"/>
      <c r="AQ31" s="1"/>
    </row>
    <row r="32" spans="2:43" x14ac:dyDescent="0.3">
      <c r="B32" t="s">
        <v>23</v>
      </c>
      <c r="C32" t="s">
        <v>283</v>
      </c>
      <c r="D32" s="1"/>
      <c r="E32" s="57"/>
      <c r="F32" s="1">
        <v>256.96640298507401</v>
      </c>
      <c r="G32" s="127">
        <v>1.2081336352395</v>
      </c>
      <c r="H32" s="1"/>
      <c r="I32" s="1"/>
      <c r="J32" s="1"/>
      <c r="K32" s="1"/>
      <c r="L32" s="1">
        <v>644.25336666666703</v>
      </c>
      <c r="M32" s="57">
        <v>203.04985896967099</v>
      </c>
      <c r="N32" s="1">
        <v>257.56078713529399</v>
      </c>
      <c r="O32" s="57">
        <v>36.869243981249397</v>
      </c>
      <c r="P32" s="1"/>
      <c r="Q32" s="57"/>
      <c r="R32" s="1"/>
      <c r="S32" s="57"/>
      <c r="T32" s="1">
        <v>370.31099999999998</v>
      </c>
      <c r="U32" s="127">
        <v>2.8661559331886298E-13</v>
      </c>
      <c r="V32" s="1"/>
      <c r="W32" s="57"/>
      <c r="X32" s="1"/>
      <c r="Y32" s="57"/>
      <c r="Z32" s="1">
        <v>645.68663333333302</v>
      </c>
      <c r="AA32" s="57">
        <v>203.501582793853</v>
      </c>
      <c r="AB32" s="1">
        <v>272.67290942571401</v>
      </c>
      <c r="AC32" s="57">
        <v>54.710213658856702</v>
      </c>
      <c r="AD32" s="1"/>
      <c r="AE32" s="57"/>
      <c r="AF32" s="1"/>
      <c r="AG32" s="17"/>
      <c r="AH32" s="17">
        <f t="shared" si="4"/>
        <v>44.10872226806616</v>
      </c>
      <c r="AI32" s="17"/>
      <c r="AJ32" s="17"/>
      <c r="AK32" s="17">
        <f t="shared" si="1"/>
        <v>0.22246941045595653</v>
      </c>
      <c r="AL32" s="17">
        <f t="shared" si="2"/>
        <v>5.8674002585967315</v>
      </c>
      <c r="AM32" s="17"/>
      <c r="AP32" s="1"/>
      <c r="AQ32" s="1"/>
    </row>
    <row r="33" spans="3:43" x14ac:dyDescent="0.3">
      <c r="C33" t="s">
        <v>265</v>
      </c>
      <c r="D33" s="1"/>
      <c r="E33" s="57"/>
      <c r="F33" s="1">
        <v>388.70344776119401</v>
      </c>
      <c r="G33" s="57">
        <v>13.564527517247701</v>
      </c>
      <c r="H33" s="1"/>
      <c r="I33" s="1"/>
      <c r="J33" s="1"/>
      <c r="K33" s="1"/>
      <c r="L33" s="1">
        <v>722.79600000000005</v>
      </c>
      <c r="M33" s="57">
        <v>173.792845283784</v>
      </c>
      <c r="N33" s="1">
        <v>327.46572433117598</v>
      </c>
      <c r="O33" s="57">
        <v>49.825190782815497</v>
      </c>
      <c r="P33" s="1"/>
      <c r="Q33" s="57"/>
      <c r="R33" s="1"/>
      <c r="S33" s="1"/>
      <c r="T33" s="1">
        <v>511.76799999999997</v>
      </c>
      <c r="U33" s="127">
        <v>0</v>
      </c>
      <c r="V33" s="1"/>
      <c r="W33" s="1"/>
      <c r="X33" s="1"/>
      <c r="Y33" s="57"/>
      <c r="Z33" s="1">
        <v>764.94899999999996</v>
      </c>
      <c r="AA33" s="57">
        <v>174.46432871554799</v>
      </c>
      <c r="AB33" s="1">
        <v>344.62624647260901</v>
      </c>
      <c r="AC33" s="57">
        <v>77.535832467831</v>
      </c>
      <c r="AD33" s="1"/>
      <c r="AE33" s="57"/>
      <c r="AF33" s="1"/>
      <c r="AG33" s="17"/>
      <c r="AH33" s="17">
        <f t="shared" si="4"/>
        <v>31.660267730481408</v>
      </c>
      <c r="AI33" s="17"/>
      <c r="AJ33" s="17"/>
      <c r="AK33" s="17">
        <f t="shared" si="1"/>
        <v>5.8319359819367982</v>
      </c>
      <c r="AL33" s="17">
        <f t="shared" si="2"/>
        <v>5.2404025418178053</v>
      </c>
      <c r="AM33" s="17"/>
      <c r="AP33" s="1"/>
      <c r="AQ33" s="1"/>
    </row>
    <row r="34" spans="3:43" s="18" customFormat="1" x14ac:dyDescent="0.3">
      <c r="C34" s="18" t="s">
        <v>278</v>
      </c>
      <c r="D34" s="43"/>
      <c r="E34" s="124"/>
      <c r="F34" s="126">
        <v>254.28200000000001</v>
      </c>
      <c r="G34" s="127">
        <v>3.4379999904616802E-13</v>
      </c>
      <c r="H34" s="43"/>
      <c r="I34" s="43"/>
      <c r="J34" s="43"/>
      <c r="K34" s="43"/>
      <c r="L34" s="43"/>
      <c r="M34" s="124"/>
      <c r="N34" s="43"/>
      <c r="O34" s="124"/>
      <c r="P34" s="43"/>
      <c r="Q34" s="43"/>
      <c r="R34" s="43"/>
      <c r="S34" s="43"/>
      <c r="T34" s="43">
        <v>258.58699999999999</v>
      </c>
      <c r="U34" s="127">
        <v>3.4393871198263499E-13</v>
      </c>
      <c r="V34" s="43"/>
      <c r="W34" s="43"/>
      <c r="X34" s="43"/>
      <c r="Y34" s="43"/>
      <c r="Z34" s="43"/>
      <c r="AA34" s="43"/>
      <c r="AB34" s="43">
        <v>111.18340000000001</v>
      </c>
      <c r="AC34" s="127">
        <v>0</v>
      </c>
      <c r="AD34" s="43"/>
      <c r="AE34" s="43"/>
      <c r="AF34" s="43"/>
      <c r="AG34" s="125"/>
      <c r="AH34" s="125">
        <f t="shared" si="4"/>
        <v>1.6930022573363346</v>
      </c>
      <c r="AI34" s="125"/>
      <c r="AJ34" s="125"/>
      <c r="AK34" s="125"/>
      <c r="AL34" s="125"/>
      <c r="AM34" s="125"/>
      <c r="AP34" s="43"/>
      <c r="AQ34" s="43"/>
    </row>
    <row r="35" spans="3:43" x14ac:dyDescent="0.3">
      <c r="C35" t="s">
        <v>271</v>
      </c>
      <c r="D35" s="1"/>
      <c r="E35" s="57"/>
      <c r="F35" s="1">
        <v>233.53873134328299</v>
      </c>
      <c r="G35" s="127">
        <v>1.6474549571447801</v>
      </c>
      <c r="H35" s="1"/>
      <c r="I35" s="1"/>
      <c r="J35" s="1"/>
      <c r="K35" s="1"/>
      <c r="L35" s="1">
        <v>329.48349999999999</v>
      </c>
      <c r="M35" s="57">
        <v>123.71886314867299</v>
      </c>
      <c r="N35" s="1">
        <v>220.66645065740701</v>
      </c>
      <c r="O35" s="57">
        <v>77.275259911019603</v>
      </c>
      <c r="P35" s="1"/>
      <c r="Q35" s="1"/>
      <c r="R35" s="1"/>
      <c r="S35" s="1"/>
      <c r="T35" s="1">
        <v>347.786</v>
      </c>
      <c r="U35" s="127">
        <v>0</v>
      </c>
      <c r="V35" s="1"/>
      <c r="W35" s="1"/>
      <c r="X35" s="1"/>
      <c r="Y35" s="1"/>
      <c r="Z35" s="1">
        <v>390.13299999999998</v>
      </c>
      <c r="AA35" s="57">
        <v>75.644302684339706</v>
      </c>
      <c r="AB35" s="1">
        <v>253.54086549529401</v>
      </c>
      <c r="AC35" s="57">
        <v>69.835684104461706</v>
      </c>
      <c r="AD35" s="1"/>
      <c r="AE35" s="1"/>
      <c r="AF35" s="1"/>
      <c r="AG35" s="17"/>
      <c r="AH35" s="17">
        <f t="shared" si="4"/>
        <v>48.920051932963013</v>
      </c>
      <c r="AI35" s="17"/>
      <c r="AJ35" s="17"/>
      <c r="AK35" s="17">
        <f t="shared" si="1"/>
        <v>18.407446806896246</v>
      </c>
      <c r="AL35" s="17">
        <f t="shared" si="2"/>
        <v>14.897785657923041</v>
      </c>
      <c r="AM35" s="17"/>
      <c r="AP35" s="1"/>
      <c r="AQ35" s="1"/>
    </row>
    <row r="36" spans="3:43" x14ac:dyDescent="0.3">
      <c r="C36" t="s">
        <v>262</v>
      </c>
      <c r="D36" s="1"/>
      <c r="E36" s="57"/>
      <c r="F36" s="1">
        <v>438.26249999999999</v>
      </c>
      <c r="G36" s="57">
        <v>111.245574350174</v>
      </c>
      <c r="H36" s="1"/>
      <c r="I36" s="1"/>
      <c r="J36" s="1"/>
      <c r="K36" s="1"/>
      <c r="L36" s="1">
        <v>638.06524999999999</v>
      </c>
      <c r="M36" s="57">
        <v>569.33340663819297</v>
      </c>
      <c r="N36" s="1">
        <v>378.06076956521702</v>
      </c>
      <c r="O36" s="57">
        <v>244.13995419590901</v>
      </c>
      <c r="P36" s="1"/>
      <c r="Q36" s="1"/>
      <c r="R36" s="1"/>
      <c r="S36" s="1"/>
      <c r="T36" s="1">
        <v>313.05245000000002</v>
      </c>
      <c r="U36" s="127">
        <v>3.1406021954395902</v>
      </c>
      <c r="V36" s="1"/>
      <c r="W36" s="1"/>
      <c r="X36" s="1"/>
      <c r="Y36" s="1"/>
      <c r="Z36" s="1">
        <v>677.55200000000002</v>
      </c>
      <c r="AA36" s="57">
        <v>530.53269146836396</v>
      </c>
      <c r="AB36" s="1">
        <v>323.27376589586203</v>
      </c>
      <c r="AC36" s="57">
        <v>231.41583970204201</v>
      </c>
      <c r="AD36" s="1"/>
      <c r="AE36" s="1"/>
      <c r="AF36" s="1"/>
      <c r="AG36" s="17"/>
      <c r="AH36" s="17">
        <f t="shared" si="4"/>
        <v>-28.569647186332386</v>
      </c>
      <c r="AI36" s="17"/>
      <c r="AJ36" s="17"/>
      <c r="AK36" s="17">
        <f t="shared" si="1"/>
        <v>6.1885128519379533</v>
      </c>
      <c r="AL36" s="17">
        <f t="shared" si="2"/>
        <v>-14.491586559579281</v>
      </c>
      <c r="AM36" s="17"/>
      <c r="AP36" s="1"/>
      <c r="AQ36" s="1"/>
    </row>
    <row r="37" spans="3:43" x14ac:dyDescent="0.3">
      <c r="C37" t="s">
        <v>516</v>
      </c>
      <c r="D37" s="1">
        <v>164.33077323000001</v>
      </c>
      <c r="E37" s="127">
        <v>0</v>
      </c>
      <c r="F37" s="1">
        <v>156.34549253731299</v>
      </c>
      <c r="G37" s="127">
        <v>6.6996501590554196</v>
      </c>
      <c r="H37" s="1"/>
      <c r="I37" s="1"/>
      <c r="J37" s="1"/>
      <c r="K37" s="1"/>
      <c r="L37" s="1">
        <v>261.51909999999998</v>
      </c>
      <c r="M37" s="57">
        <v>95.731048251337995</v>
      </c>
      <c r="N37" s="1">
        <v>155.487349711071</v>
      </c>
      <c r="O37" s="57">
        <v>59.295445406176903</v>
      </c>
      <c r="P37" s="1"/>
      <c r="Q37" s="1"/>
      <c r="R37" s="1">
        <v>152.97983493999999</v>
      </c>
      <c r="S37" s="127">
        <v>0</v>
      </c>
      <c r="T37" s="1">
        <v>263.64761666666698</v>
      </c>
      <c r="U37" s="127">
        <v>2.67532779611521</v>
      </c>
      <c r="V37" s="1"/>
      <c r="W37" s="1"/>
      <c r="X37" s="1"/>
      <c r="Y37" s="1"/>
      <c r="Z37" s="1">
        <v>287.6893</v>
      </c>
      <c r="AA37" s="57">
        <v>55.586661765211304</v>
      </c>
      <c r="AB37" s="1">
        <v>174.23330046484801</v>
      </c>
      <c r="AC37" s="57">
        <v>68.034403249623196</v>
      </c>
      <c r="AD37" s="1"/>
      <c r="AE37" s="1"/>
      <c r="AF37" s="1"/>
      <c r="AG37" s="17">
        <f t="shared" si="0"/>
        <v>-6.9073722875465693</v>
      </c>
      <c r="AH37" s="17">
        <f t="shared" si="4"/>
        <v>68.631415199735002</v>
      </c>
      <c r="AI37" s="17"/>
      <c r="AJ37" s="17"/>
      <c r="AK37" s="17">
        <f t="shared" si="1"/>
        <v>10.00699375303755</v>
      </c>
      <c r="AL37" s="17">
        <f t="shared" si="2"/>
        <v>12.056254601169178</v>
      </c>
      <c r="AM37" s="17"/>
      <c r="AP37" s="1"/>
      <c r="AQ37" s="1"/>
    </row>
    <row r="38" spans="3:43" x14ac:dyDescent="0.3">
      <c r="C38" t="s">
        <v>72</v>
      </c>
      <c r="D38" s="1">
        <v>49.070994784</v>
      </c>
      <c r="E38" s="127">
        <v>0</v>
      </c>
      <c r="F38" s="1">
        <v>94.490348484848397</v>
      </c>
      <c r="G38" s="127">
        <v>5.5801068048571496</v>
      </c>
      <c r="H38" s="1"/>
      <c r="I38" s="1"/>
      <c r="J38" s="1"/>
      <c r="K38" s="1"/>
      <c r="L38" s="1"/>
      <c r="M38" s="57"/>
      <c r="N38" s="1">
        <v>34.365773333333301</v>
      </c>
      <c r="O38" s="57">
        <v>14.2082202749441</v>
      </c>
      <c r="P38" s="1"/>
      <c r="Q38" s="1"/>
      <c r="R38" s="1">
        <v>46.249717539999999</v>
      </c>
      <c r="S38" s="127">
        <v>0</v>
      </c>
      <c r="T38" s="1">
        <v>53.159000000000098</v>
      </c>
      <c r="U38" s="127">
        <v>7.1653898329715694E-14</v>
      </c>
      <c r="V38" s="1"/>
      <c r="W38" s="1"/>
      <c r="X38" s="1"/>
      <c r="Y38" s="1"/>
      <c r="Z38" s="1"/>
      <c r="AA38" s="57"/>
      <c r="AB38" s="1">
        <v>36.300038949324303</v>
      </c>
      <c r="AC38" s="57">
        <v>16.485812460207001</v>
      </c>
      <c r="AD38" s="1"/>
      <c r="AE38" s="1"/>
      <c r="AF38" s="1"/>
      <c r="AG38" s="17">
        <f t="shared" si="0"/>
        <v>-5.7493785410682188</v>
      </c>
      <c r="AH38" s="17">
        <f t="shared" si="4"/>
        <v>-43.741344113548074</v>
      </c>
      <c r="AI38" s="17"/>
      <c r="AJ38" s="17"/>
      <c r="AK38" s="17"/>
      <c r="AL38" s="17">
        <f t="shared" si="2"/>
        <v>5.6284652675481883</v>
      </c>
      <c r="AM38" s="17"/>
      <c r="AP38" s="1"/>
      <c r="AQ38" s="1"/>
    </row>
    <row r="39" spans="3:43" x14ac:dyDescent="0.3">
      <c r="C39" t="s">
        <v>292</v>
      </c>
      <c r="D39" s="1">
        <v>73.974175713500003</v>
      </c>
      <c r="E39" s="57">
        <v>15.618823079263301</v>
      </c>
      <c r="F39" s="1">
        <v>49.404746268656801</v>
      </c>
      <c r="G39" s="127">
        <v>0.32949099142895599</v>
      </c>
      <c r="H39" s="1"/>
      <c r="I39" s="1"/>
      <c r="J39" s="1"/>
      <c r="K39" s="1"/>
      <c r="L39" s="1">
        <v>51.350879999999997</v>
      </c>
      <c r="M39" s="127">
        <v>8.9074524176107701</v>
      </c>
      <c r="N39" s="1">
        <v>43.827464864864901</v>
      </c>
      <c r="O39" s="57">
        <v>15.411909713076099</v>
      </c>
      <c r="P39" s="1"/>
      <c r="Q39" s="1"/>
      <c r="R39" s="1">
        <v>79.158170405000007</v>
      </c>
      <c r="S39" s="127">
        <v>0</v>
      </c>
      <c r="T39" s="1">
        <v>52.258000000000003</v>
      </c>
      <c r="U39" s="127">
        <v>5.0157728830801001E-14</v>
      </c>
      <c r="V39" s="1"/>
      <c r="W39" s="1"/>
      <c r="X39" s="1"/>
      <c r="Y39" s="1"/>
      <c r="Z39" s="1">
        <v>54.61862</v>
      </c>
      <c r="AA39" s="57">
        <v>10.816579113656999</v>
      </c>
      <c r="AB39" s="1">
        <v>48.490017999999999</v>
      </c>
      <c r="AC39" s="57">
        <v>16.641873042366399</v>
      </c>
      <c r="AD39" s="1"/>
      <c r="AE39" s="1"/>
      <c r="AF39" s="1"/>
      <c r="AG39" s="17">
        <f t="shared" si="0"/>
        <v>7.0078438069759317</v>
      </c>
      <c r="AH39" s="17">
        <f t="shared" si="4"/>
        <v>5.7752623924583402</v>
      </c>
      <c r="AI39" s="17"/>
      <c r="AJ39" s="17"/>
      <c r="AK39" s="17">
        <f t="shared" si="1"/>
        <v>6.3635520949202888</v>
      </c>
      <c r="AL39" s="17">
        <f t="shared" si="2"/>
        <v>10.638427637809645</v>
      </c>
      <c r="AM39" s="17"/>
      <c r="AP39" s="1"/>
      <c r="AQ39" s="1"/>
    </row>
    <row r="40" spans="3:43" x14ac:dyDescent="0.3">
      <c r="C40" t="s">
        <v>293</v>
      </c>
      <c r="D40" s="1">
        <v>85.018351426999999</v>
      </c>
      <c r="E40" s="127">
        <v>0</v>
      </c>
      <c r="F40" s="1">
        <v>49.404746268656801</v>
      </c>
      <c r="G40" s="127">
        <v>0.32949099142895599</v>
      </c>
      <c r="H40" s="1"/>
      <c r="I40" s="1"/>
      <c r="J40" s="1"/>
      <c r="K40" s="1"/>
      <c r="L40" s="1">
        <v>42.852333333333299</v>
      </c>
      <c r="M40" s="127">
        <v>1.1312168595514001</v>
      </c>
      <c r="N40" s="1">
        <v>41.260191304347799</v>
      </c>
      <c r="O40" s="57">
        <v>18.244394570435599</v>
      </c>
      <c r="P40" s="1"/>
      <c r="Q40" s="1"/>
      <c r="R40" s="1">
        <v>79.158170405000007</v>
      </c>
      <c r="S40" s="127">
        <v>0</v>
      </c>
      <c r="T40" s="1">
        <v>51.627299999999998</v>
      </c>
      <c r="U40" s="127">
        <v>3.42508575322563</v>
      </c>
      <c r="V40" s="1"/>
      <c r="W40" s="1"/>
      <c r="X40" s="1"/>
      <c r="Y40" s="1"/>
      <c r="Z40" s="1">
        <v>47.753</v>
      </c>
      <c r="AA40" s="127">
        <v>3.9014444440489</v>
      </c>
      <c r="AB40" s="1">
        <v>43.548333333333296</v>
      </c>
      <c r="AC40" s="57">
        <v>17.943147155004699</v>
      </c>
      <c r="AD40" s="1"/>
      <c r="AE40" s="1"/>
      <c r="AF40" s="1"/>
      <c r="AG40" s="17">
        <f t="shared" si="0"/>
        <v>-6.8928424553512624</v>
      </c>
      <c r="AH40" s="17">
        <f t="shared" si="4"/>
        <v>4.4986643980665928</v>
      </c>
      <c r="AI40" s="17"/>
      <c r="AJ40" s="17"/>
      <c r="AK40" s="17">
        <f t="shared" si="1"/>
        <v>11.436172281556132</v>
      </c>
      <c r="AL40" s="17">
        <f t="shared" si="2"/>
        <v>5.5456408626597513</v>
      </c>
      <c r="AM40" s="17"/>
      <c r="AP40" s="1"/>
      <c r="AQ40" s="1"/>
    </row>
    <row r="41" spans="3:43" x14ac:dyDescent="0.3">
      <c r="C41" t="s">
        <v>286</v>
      </c>
      <c r="D41" s="1"/>
      <c r="E41" s="57"/>
      <c r="F41" s="1"/>
      <c r="G41" s="57"/>
      <c r="H41" s="1"/>
      <c r="I41" s="1"/>
      <c r="J41" s="1"/>
      <c r="K41" s="1"/>
      <c r="L41" s="1">
        <v>195.75725</v>
      </c>
      <c r="M41" s="57">
        <v>75.074574416043205</v>
      </c>
      <c r="N41" s="1">
        <v>156.93543333333301</v>
      </c>
      <c r="O41" s="57">
        <v>40.264959768542901</v>
      </c>
      <c r="P41" s="1"/>
      <c r="Q41" s="1"/>
      <c r="R41" s="1"/>
      <c r="S41" s="58"/>
      <c r="T41" s="1">
        <v>183.804</v>
      </c>
      <c r="U41" s="127">
        <v>5.7323118663772502E-14</v>
      </c>
      <c r="V41" s="1"/>
      <c r="W41" s="1"/>
      <c r="X41" s="1"/>
      <c r="Y41" s="1"/>
      <c r="Z41" s="1">
        <v>196.19274999999999</v>
      </c>
      <c r="AA41" s="57">
        <v>75.241592379148898</v>
      </c>
      <c r="AB41" s="1">
        <v>163.29183199777799</v>
      </c>
      <c r="AC41" s="57">
        <v>41.364403749214901</v>
      </c>
      <c r="AD41" s="1"/>
      <c r="AE41" s="1"/>
      <c r="AF41" s="1"/>
      <c r="AG41" s="17"/>
      <c r="AH41" s="17"/>
      <c r="AI41" s="17"/>
      <c r="AJ41" s="17"/>
      <c r="AK41" s="17">
        <f t="shared" si="1"/>
        <v>0.22246941045605742</v>
      </c>
      <c r="AL41" s="17">
        <f t="shared" si="2"/>
        <v>4.0503272775523573</v>
      </c>
      <c r="AM41" s="17"/>
      <c r="AP41" s="1"/>
      <c r="AQ41" s="1"/>
    </row>
    <row r="42" spans="3:43" s="3" customFormat="1" x14ac:dyDescent="0.3">
      <c r="S42" s="57"/>
      <c r="Z42" s="3" t="s">
        <v>115</v>
      </c>
      <c r="AG42" s="50">
        <f>MEDIAN(AG$5:AG$41)</f>
        <v>8.4368311609419937</v>
      </c>
      <c r="AH42" s="50">
        <f t="shared" ref="AH42:AM42" si="7">MEDIAN(AH$5:AH$41)</f>
        <v>5.2672539124712525</v>
      </c>
      <c r="AI42" s="50">
        <f t="shared" si="7"/>
        <v>53.307412813675839</v>
      </c>
      <c r="AJ42" s="50">
        <f t="shared" si="7"/>
        <v>12.453420054801482</v>
      </c>
      <c r="AK42" s="50">
        <f t="shared" si="7"/>
        <v>14.682618911675624</v>
      </c>
      <c r="AL42" s="50">
        <f t="shared" si="7"/>
        <v>6.1775466711467661</v>
      </c>
      <c r="AM42" s="50">
        <f t="shared" si="7"/>
        <v>7.4315729755879723</v>
      </c>
    </row>
    <row r="43" spans="3:43" x14ac:dyDescent="0.3">
      <c r="Z43" t="s">
        <v>117</v>
      </c>
      <c r="AG43" s="17">
        <f>MIN(AG$5:AG$41)</f>
        <v>-33.743171488576529</v>
      </c>
      <c r="AH43" s="17">
        <f t="shared" ref="AH43:AM43" si="8">MIN(AH$5:AH$41)</f>
        <v>-43.741344113548074</v>
      </c>
      <c r="AI43" s="17">
        <f t="shared" si="8"/>
        <v>15.257208663537689</v>
      </c>
      <c r="AJ43" s="17">
        <f t="shared" si="8"/>
        <v>3.6879718241087254</v>
      </c>
      <c r="AK43" s="17">
        <f t="shared" si="8"/>
        <v>-0.63750455596568223</v>
      </c>
      <c r="AL43" s="17">
        <f t="shared" si="8"/>
        <v>-14.491586559579281</v>
      </c>
      <c r="AM43" s="17">
        <f t="shared" si="8"/>
        <v>-1.4112001647685086</v>
      </c>
    </row>
    <row r="44" spans="3:43" x14ac:dyDescent="0.3">
      <c r="Z44" t="s">
        <v>118</v>
      </c>
      <c r="AG44" s="17">
        <f>MAX(AG$5:AG$41)</f>
        <v>71.695078922304489</v>
      </c>
      <c r="AH44" s="17">
        <f t="shared" ref="AH44:AM44" si="9">MAX(AH$5:AH$41)</f>
        <v>68.631415199735002</v>
      </c>
      <c r="AI44" s="17">
        <f t="shared" si="9"/>
        <v>93.501275888084493</v>
      </c>
      <c r="AJ44" s="17">
        <f t="shared" si="9"/>
        <v>32.442414020369206</v>
      </c>
      <c r="AK44" s="17">
        <f t="shared" si="9"/>
        <v>49.177283563133273</v>
      </c>
      <c r="AL44" s="17">
        <f t="shared" si="9"/>
        <v>14.897785657923041</v>
      </c>
      <c r="AM44" s="17">
        <f t="shared" si="9"/>
        <v>19.448820685114978</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4"/>
  <sheetViews>
    <sheetView topLeftCell="A9" zoomScale="70" zoomScaleNormal="70" workbookViewId="0">
      <selection activeCell="E28" sqref="E28"/>
    </sheetView>
  </sheetViews>
  <sheetFormatPr defaultRowHeight="14.4" x14ac:dyDescent="0.3"/>
  <cols>
    <col min="1" max="1" width="33.33203125" style="75" customWidth="1"/>
    <col min="3" max="3" width="22.109375" customWidth="1"/>
    <col min="4" max="4" width="7" customWidth="1"/>
    <col min="5" max="5" width="8.77734375" customWidth="1"/>
    <col min="6" max="6" width="6.77734375" customWidth="1"/>
    <col min="7" max="7" width="7.21875" customWidth="1"/>
    <col min="9" max="10" width="7.33203125" customWidth="1"/>
    <col min="11" max="11" width="6.6640625" customWidth="1"/>
    <col min="13" max="13" width="7" customWidth="1"/>
    <col min="14" max="14" width="8.33203125" customWidth="1"/>
    <col min="15" max="15" width="9" customWidth="1"/>
    <col min="16" max="16" width="6.33203125" customWidth="1"/>
    <col min="17" max="17" width="7.33203125" customWidth="1"/>
    <col min="18" max="18" width="6.5546875" customWidth="1"/>
    <col min="19" max="19" width="8.33203125" customWidth="1"/>
    <col min="20" max="20" width="7.77734375" customWidth="1"/>
    <col min="21" max="21" width="5.44140625" customWidth="1"/>
    <col min="22" max="22" width="6.77734375" customWidth="1"/>
    <col min="23" max="23" width="7.6640625" customWidth="1"/>
    <col min="24" max="24" width="5.44140625" customWidth="1"/>
    <col min="25" max="25" width="8.109375" customWidth="1"/>
    <col min="26" max="26" width="7" customWidth="1"/>
    <col min="27" max="27" width="8.33203125" customWidth="1"/>
    <col min="28" max="28" width="7.109375" customWidth="1"/>
    <col min="29" max="29" width="8.77734375" customWidth="1"/>
    <col min="30" max="30" width="6.33203125" customWidth="1"/>
    <col min="31" max="31" width="7.44140625" customWidth="1"/>
  </cols>
  <sheetData>
    <row r="1" spans="2:39" x14ac:dyDescent="0.3">
      <c r="H1" s="11">
        <v>240805</v>
      </c>
    </row>
    <row r="2" spans="2:39" x14ac:dyDescent="0.3">
      <c r="B2" s="3"/>
      <c r="C2" s="3" t="s">
        <v>33</v>
      </c>
      <c r="D2" s="3" t="s">
        <v>34</v>
      </c>
      <c r="E2" s="3"/>
      <c r="F2" s="3"/>
      <c r="G2" s="3"/>
      <c r="H2" s="3"/>
      <c r="I2" s="3"/>
      <c r="J2" s="3"/>
      <c r="K2" s="3"/>
      <c r="L2" s="3"/>
      <c r="M2" s="3"/>
      <c r="N2" s="3"/>
      <c r="O2" s="3"/>
      <c r="P2" s="3"/>
      <c r="Q2" s="3"/>
      <c r="R2" s="3" t="s">
        <v>38</v>
      </c>
      <c r="S2" s="3"/>
      <c r="T2" s="3"/>
      <c r="U2" s="3"/>
      <c r="V2" s="3"/>
      <c r="W2" s="3"/>
      <c r="X2" s="3"/>
      <c r="Y2" s="3"/>
      <c r="Z2" s="3"/>
      <c r="AA2" s="3"/>
      <c r="AB2" s="3"/>
      <c r="AC2" s="3"/>
      <c r="AD2" s="3"/>
      <c r="AE2" s="3"/>
      <c r="AF2" s="3"/>
      <c r="AG2" s="3" t="s">
        <v>343</v>
      </c>
      <c r="AH2" s="3"/>
      <c r="AI2" s="3"/>
      <c r="AJ2" s="3"/>
      <c r="AK2" s="3"/>
      <c r="AL2" s="3"/>
      <c r="AM2" s="3"/>
    </row>
    <row r="3" spans="2:39" x14ac:dyDescent="0.3">
      <c r="B3" s="13"/>
      <c r="C3" s="13"/>
      <c r="D3" s="13" t="s">
        <v>3</v>
      </c>
      <c r="E3" s="13"/>
      <c r="F3" s="13" t="s">
        <v>4</v>
      </c>
      <c r="G3" s="13"/>
      <c r="H3" s="13" t="s">
        <v>5</v>
      </c>
      <c r="I3" s="13"/>
      <c r="J3" s="13" t="s">
        <v>6</v>
      </c>
      <c r="K3" s="13"/>
      <c r="L3" s="13" t="s">
        <v>54</v>
      </c>
      <c r="M3" s="13"/>
      <c r="N3" s="13" t="s">
        <v>335</v>
      </c>
      <c r="O3" s="13"/>
      <c r="P3" s="13" t="s">
        <v>9</v>
      </c>
      <c r="Q3" s="13"/>
      <c r="R3" s="13" t="s">
        <v>3</v>
      </c>
      <c r="S3" s="13"/>
      <c r="T3" s="13" t="s">
        <v>4</v>
      </c>
      <c r="U3" s="13"/>
      <c r="V3" s="13" t="s">
        <v>5</v>
      </c>
      <c r="W3" s="13"/>
      <c r="X3" s="13" t="s">
        <v>6</v>
      </c>
      <c r="Y3" s="13"/>
      <c r="Z3" s="13" t="s">
        <v>54</v>
      </c>
      <c r="AA3" s="13"/>
      <c r="AB3" s="13" t="s">
        <v>335</v>
      </c>
      <c r="AC3" s="13"/>
      <c r="AD3" s="13" t="s">
        <v>9</v>
      </c>
      <c r="AE3" s="13"/>
      <c r="AF3" s="13"/>
      <c r="AG3" s="13" t="str">
        <f>R3</f>
        <v>Anicura</v>
      </c>
      <c r="AH3" s="13" t="str">
        <f>T3</f>
        <v>Districts vet</v>
      </c>
      <c r="AI3" s="13" t="s">
        <v>116</v>
      </c>
      <c r="AJ3" s="13" t="str">
        <f>X3</f>
        <v>Empet</v>
      </c>
      <c r="AK3" s="13" t="str">
        <f>Z3</f>
        <v>Evidensia</v>
      </c>
      <c r="AL3" s="13" t="str">
        <f>AB3</f>
        <v>Independent</v>
      </c>
      <c r="AM3" s="13" t="str">
        <f>AD3</f>
        <v>Vettris</v>
      </c>
    </row>
    <row r="4" spans="2:39" x14ac:dyDescent="0.3">
      <c r="B4" s="2" t="s">
        <v>20</v>
      </c>
      <c r="C4" s="2" t="s">
        <v>79</v>
      </c>
      <c r="D4" s="44" t="s">
        <v>298</v>
      </c>
      <c r="E4" s="2" t="s">
        <v>342</v>
      </c>
      <c r="F4" s="44" t="s">
        <v>298</v>
      </c>
      <c r="G4" s="2" t="s">
        <v>342</v>
      </c>
      <c r="H4" s="44" t="s">
        <v>298</v>
      </c>
      <c r="I4" s="2" t="s">
        <v>342</v>
      </c>
      <c r="J4" s="44" t="s">
        <v>298</v>
      </c>
      <c r="K4" s="2" t="s">
        <v>342</v>
      </c>
      <c r="L4" s="44" t="s">
        <v>298</v>
      </c>
      <c r="M4" s="2" t="s">
        <v>342</v>
      </c>
      <c r="N4" s="44" t="s">
        <v>298</v>
      </c>
      <c r="O4" s="2" t="s">
        <v>342</v>
      </c>
      <c r="P4" s="44" t="s">
        <v>298</v>
      </c>
      <c r="Q4" s="2" t="s">
        <v>342</v>
      </c>
      <c r="R4" s="44" t="s">
        <v>298</v>
      </c>
      <c r="S4" s="2" t="s">
        <v>342</v>
      </c>
      <c r="T4" s="44" t="s">
        <v>298</v>
      </c>
      <c r="U4" s="2" t="s">
        <v>342</v>
      </c>
      <c r="V4" s="44" t="s">
        <v>298</v>
      </c>
      <c r="W4" s="2" t="s">
        <v>342</v>
      </c>
      <c r="X4" s="44" t="s">
        <v>298</v>
      </c>
      <c r="Y4" s="2" t="s">
        <v>342</v>
      </c>
      <c r="Z4" s="44" t="s">
        <v>298</v>
      </c>
      <c r="AA4" s="2" t="s">
        <v>342</v>
      </c>
      <c r="AB4" s="44" t="s">
        <v>298</v>
      </c>
      <c r="AC4" s="2" t="s">
        <v>342</v>
      </c>
      <c r="AD4" s="44" t="s">
        <v>298</v>
      </c>
      <c r="AE4" s="2" t="s">
        <v>342</v>
      </c>
      <c r="AF4" s="2"/>
      <c r="AG4" s="2"/>
      <c r="AH4" s="2"/>
      <c r="AI4" s="2"/>
      <c r="AJ4" s="2"/>
      <c r="AK4" s="2"/>
      <c r="AL4" s="2"/>
      <c r="AM4" s="2"/>
    </row>
    <row r="5" spans="2:39" x14ac:dyDescent="0.3">
      <c r="B5" t="s">
        <v>21</v>
      </c>
      <c r="C5" t="s">
        <v>270</v>
      </c>
      <c r="D5" s="1">
        <v>1507.6</v>
      </c>
      <c r="E5" s="57">
        <v>624.63933593714705</v>
      </c>
      <c r="F5" s="1"/>
      <c r="G5" s="57"/>
      <c r="H5" s="1"/>
      <c r="I5" s="57"/>
      <c r="J5" s="1"/>
      <c r="K5" s="57"/>
      <c r="L5" s="1">
        <v>1494.42857142857</v>
      </c>
      <c r="M5" s="57">
        <v>859.958692252687</v>
      </c>
      <c r="N5" s="1">
        <v>1253.86666666667</v>
      </c>
      <c r="O5" s="57">
        <v>530.38878821734795</v>
      </c>
      <c r="P5" s="1"/>
      <c r="Q5" s="57"/>
      <c r="R5" s="1">
        <v>1430.6</v>
      </c>
      <c r="S5" s="57">
        <v>648.74247587159005</v>
      </c>
      <c r="T5" s="1">
        <v>990</v>
      </c>
      <c r="U5" s="127">
        <v>0</v>
      </c>
      <c r="V5" s="1"/>
      <c r="W5" s="1"/>
      <c r="X5" s="1"/>
      <c r="Y5" s="57"/>
      <c r="Z5" s="1">
        <v>1505.7142857142901</v>
      </c>
      <c r="AA5" s="57">
        <v>749.77834819936697</v>
      </c>
      <c r="AB5" s="1">
        <v>1258.32</v>
      </c>
      <c r="AC5" s="57">
        <v>570.04705361341303</v>
      </c>
      <c r="AD5" s="1"/>
      <c r="AE5" s="57"/>
      <c r="AF5" s="1"/>
      <c r="AG5" s="17">
        <f t="shared" ref="AG5" si="0">(R5-D5)/D5</f>
        <v>-5.1074555585035819E-2</v>
      </c>
      <c r="AH5" s="17"/>
      <c r="AI5" s="17"/>
      <c r="AJ5" s="17"/>
      <c r="AK5" s="17">
        <f t="shared" ref="AK5" si="1">(Z5-L5)/L5</f>
        <v>7.5518592868789791E-3</v>
      </c>
      <c r="AL5" s="17">
        <f t="shared" ref="AL5" si="2">(AB5-N5)/N5</f>
        <v>3.5516801361095969E-3</v>
      </c>
      <c r="AM5" s="17"/>
    </row>
    <row r="6" spans="2:39" x14ac:dyDescent="0.3">
      <c r="C6" t="s">
        <v>74</v>
      </c>
      <c r="D6" s="1">
        <v>32078.6363636364</v>
      </c>
      <c r="E6" s="57">
        <v>9781.5834220449306</v>
      </c>
      <c r="F6" s="1">
        <v>29088.2</v>
      </c>
      <c r="G6" s="57">
        <v>9317.4389560651307</v>
      </c>
      <c r="H6" s="1"/>
      <c r="I6" s="57"/>
      <c r="J6" s="1"/>
      <c r="K6" s="57"/>
      <c r="L6" s="1">
        <v>25504.45</v>
      </c>
      <c r="M6" s="57">
        <v>7131.0411321873198</v>
      </c>
      <c r="N6" s="1">
        <v>20956.926829268301</v>
      </c>
      <c r="O6" s="57">
        <v>6775.2472367812697</v>
      </c>
      <c r="P6" s="1">
        <v>25200</v>
      </c>
      <c r="Q6" s="57">
        <v>3898.71773792359</v>
      </c>
      <c r="R6" s="1">
        <v>34375</v>
      </c>
      <c r="S6" s="57">
        <v>11126.339186103</v>
      </c>
      <c r="T6" s="1">
        <v>25519.827586206899</v>
      </c>
      <c r="U6" s="57">
        <v>1049.1786607003401</v>
      </c>
      <c r="V6" s="1"/>
      <c r="W6" s="57"/>
      <c r="X6" s="1"/>
      <c r="Y6" s="57"/>
      <c r="Z6" s="1">
        <v>32723.190476190499</v>
      </c>
      <c r="AA6" s="57">
        <v>9647.1519663527997</v>
      </c>
      <c r="AB6" s="1">
        <v>22934.6595744681</v>
      </c>
      <c r="AC6" s="57">
        <v>7588.4568153289802</v>
      </c>
      <c r="AD6" s="1">
        <v>25200</v>
      </c>
      <c r="AE6" s="57">
        <v>3898.71773792359</v>
      </c>
      <c r="AF6" s="1"/>
      <c r="AG6" s="17">
        <f t="shared" ref="AG6:AG40" si="3">(R6-D6)/D6</f>
        <v>7.1585450526404054E-2</v>
      </c>
      <c r="AH6" s="17">
        <f t="shared" ref="AH6:AH40" si="4">(T6-F6)/F6</f>
        <v>-0.12267422576141192</v>
      </c>
      <c r="AI6" s="17"/>
      <c r="AJ6" s="17"/>
      <c r="AK6" s="17">
        <f t="shared" ref="AK6:AK41" si="5">(Z6-L6)/L6</f>
        <v>0.28303846882369538</v>
      </c>
      <c r="AL6" s="17">
        <f t="shared" ref="AL6:AL41" si="6">(AB6-N6)/N6</f>
        <v>9.4371315093666835E-2</v>
      </c>
      <c r="AM6" s="17">
        <f t="shared" ref="AM6:AM31" si="7">(AD6-P6)/P6</f>
        <v>0</v>
      </c>
    </row>
    <row r="7" spans="2:39" x14ac:dyDescent="0.3">
      <c r="C7" t="s">
        <v>287</v>
      </c>
      <c r="D7" s="1">
        <v>5883</v>
      </c>
      <c r="E7" s="57">
        <v>1632.81903467592</v>
      </c>
      <c r="F7" s="1"/>
      <c r="G7" s="57"/>
      <c r="H7" s="1"/>
      <c r="I7" s="57"/>
      <c r="J7" s="1"/>
      <c r="K7" s="57"/>
      <c r="L7" s="1">
        <v>4167.625</v>
      </c>
      <c r="M7" s="57">
        <v>2424.6181520671098</v>
      </c>
      <c r="N7" s="1">
        <v>3136.5652173912999</v>
      </c>
      <c r="O7" s="57">
        <v>1131.02851230735</v>
      </c>
      <c r="P7" s="1">
        <v>3701.3333333333298</v>
      </c>
      <c r="Q7" s="57">
        <v>2296.8555316635202</v>
      </c>
      <c r="R7" s="1">
        <v>5633.6666666666697</v>
      </c>
      <c r="S7" s="57">
        <v>1327.8930177791699</v>
      </c>
      <c r="T7" s="1">
        <v>3445</v>
      </c>
      <c r="U7" s="127">
        <v>0</v>
      </c>
      <c r="V7" s="1"/>
      <c r="W7" s="57"/>
      <c r="X7" s="1"/>
      <c r="Y7" s="57"/>
      <c r="Z7" s="1">
        <v>5071.9285714285697</v>
      </c>
      <c r="AA7" s="57">
        <v>2365.1501973540599</v>
      </c>
      <c r="AB7" s="1">
        <v>3287.1016949152499</v>
      </c>
      <c r="AC7" s="57">
        <v>1220.0600705238801</v>
      </c>
      <c r="AD7" s="1">
        <v>3641</v>
      </c>
      <c r="AE7" s="57">
        <v>1879.25268834893</v>
      </c>
      <c r="AF7" s="1"/>
      <c r="AG7" s="17">
        <f t="shared" si="3"/>
        <v>-4.2382004646155075E-2</v>
      </c>
      <c r="AH7" s="17"/>
      <c r="AI7" s="17"/>
      <c r="AJ7" s="17"/>
      <c r="AK7" s="17">
        <f t="shared" si="5"/>
        <v>0.216982951064112</v>
      </c>
      <c r="AL7" s="17">
        <f t="shared" si="6"/>
        <v>4.7994053077318792E-2</v>
      </c>
      <c r="AM7" s="17">
        <f t="shared" si="7"/>
        <v>-1.6300432276656136E-2</v>
      </c>
    </row>
    <row r="8" spans="2:39" x14ac:dyDescent="0.3">
      <c r="C8" t="s">
        <v>514</v>
      </c>
      <c r="D8" s="1">
        <v>3958.2553191489401</v>
      </c>
      <c r="E8" s="57">
        <v>811.9302140735</v>
      </c>
      <c r="F8" s="1">
        <v>3177.8461538461502</v>
      </c>
      <c r="G8" s="57">
        <v>17.364862842489199</v>
      </c>
      <c r="H8" s="1">
        <v>2623.75</v>
      </c>
      <c r="I8" s="57">
        <v>696.67962507884499</v>
      </c>
      <c r="J8" s="1">
        <v>3171.25</v>
      </c>
      <c r="K8" s="57">
        <v>143.01501828320499</v>
      </c>
      <c r="L8" s="1">
        <v>4053.2941176470599</v>
      </c>
      <c r="M8" s="57">
        <v>1105.3935822885501</v>
      </c>
      <c r="N8" s="1">
        <v>2891.6182795698901</v>
      </c>
      <c r="O8" s="57">
        <v>898.50597885736295</v>
      </c>
      <c r="P8" s="1">
        <v>3617.5</v>
      </c>
      <c r="Q8" s="57">
        <v>1048.01200692867</v>
      </c>
      <c r="R8" s="1">
        <v>4478.5454545454504</v>
      </c>
      <c r="S8" s="57">
        <v>886.29884861068501</v>
      </c>
      <c r="T8" s="1">
        <v>3340</v>
      </c>
      <c r="U8" s="127">
        <v>0</v>
      </c>
      <c r="V8" s="1">
        <v>3970</v>
      </c>
      <c r="W8" s="127">
        <v>0</v>
      </c>
      <c r="X8" s="1">
        <v>3515.8333333333298</v>
      </c>
      <c r="Y8" s="57">
        <v>130.48568945104699</v>
      </c>
      <c r="Z8" s="1">
        <v>4867.6315789473701</v>
      </c>
      <c r="AA8" s="57">
        <v>575.801541690828</v>
      </c>
      <c r="AB8" s="1">
        <v>3064.1620553359699</v>
      </c>
      <c r="AC8" s="57">
        <v>1003.35035651539</v>
      </c>
      <c r="AD8" s="1">
        <v>3970</v>
      </c>
      <c r="AE8" s="57">
        <v>747.50836115725201</v>
      </c>
      <c r="AF8" s="1"/>
      <c r="AG8" s="17">
        <f t="shared" si="3"/>
        <v>0.1314443090316815</v>
      </c>
      <c r="AH8" s="17">
        <f t="shared" si="4"/>
        <v>5.1026336173510121E-2</v>
      </c>
      <c r="AI8" s="17">
        <f t="shared" ref="AI8:AI27" si="8">(V8-H8)/H8</f>
        <v>0.51310147689375896</v>
      </c>
      <c r="AJ8" s="17">
        <f t="shared" ref="AJ8:AJ27" si="9">(X8-J8)/J8</f>
        <v>0.10865852056234288</v>
      </c>
      <c r="AK8" s="17">
        <f t="shared" si="5"/>
        <v>0.2009075674412282</v>
      </c>
      <c r="AL8" s="17">
        <f t="shared" si="6"/>
        <v>5.9670315748503483E-2</v>
      </c>
      <c r="AM8" s="17">
        <f t="shared" si="7"/>
        <v>9.7442985487214931E-2</v>
      </c>
    </row>
    <row r="9" spans="2:39" x14ac:dyDescent="0.3">
      <c r="C9" t="s">
        <v>273</v>
      </c>
      <c r="D9" s="1">
        <v>362.80769230769198</v>
      </c>
      <c r="E9" s="57">
        <v>122.88889916693699</v>
      </c>
      <c r="F9" s="1">
        <v>269.84615384615398</v>
      </c>
      <c r="G9" s="127">
        <v>1.24034734589208</v>
      </c>
      <c r="H9" s="1">
        <v>145</v>
      </c>
      <c r="I9" s="57">
        <v>14.142135623731001</v>
      </c>
      <c r="J9" s="1">
        <v>210</v>
      </c>
      <c r="K9" s="57">
        <v>31.6227766016838</v>
      </c>
      <c r="L9" s="1">
        <v>372.34</v>
      </c>
      <c r="M9" s="57">
        <v>123.59390547024501</v>
      </c>
      <c r="N9" s="1">
        <v>240.809090909091</v>
      </c>
      <c r="O9" s="57">
        <v>72.653822323732797</v>
      </c>
      <c r="P9" s="1">
        <v>284.5</v>
      </c>
      <c r="Q9" s="57">
        <v>138.95342944870299</v>
      </c>
      <c r="R9" s="1">
        <v>375.58823529411802</v>
      </c>
      <c r="S9" s="57">
        <v>148.30744431489501</v>
      </c>
      <c r="T9" s="1">
        <v>280</v>
      </c>
      <c r="U9" s="127">
        <v>0</v>
      </c>
      <c r="V9" s="1">
        <v>300</v>
      </c>
      <c r="W9" s="127">
        <v>0</v>
      </c>
      <c r="X9" s="1">
        <v>252.5</v>
      </c>
      <c r="Y9" s="57">
        <v>25.980762113533199</v>
      </c>
      <c r="Z9" s="1">
        <v>410.60344827586198</v>
      </c>
      <c r="AA9" s="57">
        <v>113.79836579703699</v>
      </c>
      <c r="AB9" s="1">
        <v>269.62146892655397</v>
      </c>
      <c r="AC9" s="57">
        <v>108.51638016326901</v>
      </c>
      <c r="AD9" s="1">
        <v>294.5</v>
      </c>
      <c r="AE9" s="57">
        <v>78.047350300243295</v>
      </c>
      <c r="AF9" s="1"/>
      <c r="AG9" s="17">
        <f t="shared" si="3"/>
        <v>3.5226769601089516E-2</v>
      </c>
      <c r="AH9" s="17">
        <f t="shared" si="4"/>
        <v>3.7628278221208143E-2</v>
      </c>
      <c r="AI9" s="17">
        <f t="shared" si="8"/>
        <v>1.0689655172413792</v>
      </c>
      <c r="AJ9" s="17">
        <f t="shared" si="9"/>
        <v>0.20238095238095238</v>
      </c>
      <c r="AK9" s="17">
        <f t="shared" si="5"/>
        <v>0.10276480710066607</v>
      </c>
      <c r="AL9" s="17">
        <f t="shared" si="6"/>
        <v>0.11964821555819118</v>
      </c>
      <c r="AM9" s="17">
        <f t="shared" si="7"/>
        <v>3.5149384885764502E-2</v>
      </c>
    </row>
    <row r="10" spans="2:39" x14ac:dyDescent="0.3">
      <c r="C10" t="s">
        <v>65</v>
      </c>
      <c r="D10" s="1">
        <v>751.22500000000002</v>
      </c>
      <c r="E10" s="57">
        <v>127.00302590782501</v>
      </c>
      <c r="F10" s="1">
        <v>689.538461538462</v>
      </c>
      <c r="G10" s="127">
        <v>3.7210420376762499</v>
      </c>
      <c r="H10" s="1">
        <v>678.57142857142901</v>
      </c>
      <c r="I10" s="57">
        <v>26.726124191242398</v>
      </c>
      <c r="J10" s="1">
        <v>561.41666666666697</v>
      </c>
      <c r="K10" s="57">
        <v>17.671025762958699</v>
      </c>
      <c r="L10" s="1">
        <v>699.60526315789502</v>
      </c>
      <c r="M10" s="57">
        <v>110.151783637835</v>
      </c>
      <c r="N10" s="1">
        <v>591.85853658536598</v>
      </c>
      <c r="O10" s="57">
        <v>150.03435713654801</v>
      </c>
      <c r="P10" s="1">
        <v>561.36363636363603</v>
      </c>
      <c r="Q10" s="57">
        <v>98.541638637961299</v>
      </c>
      <c r="R10" s="1">
        <v>896.75</v>
      </c>
      <c r="S10" s="57">
        <v>156.04712470342099</v>
      </c>
      <c r="T10" s="1">
        <v>720.33898305084699</v>
      </c>
      <c r="U10" s="127">
        <v>2.6037782196164798</v>
      </c>
      <c r="V10" s="1">
        <v>1050</v>
      </c>
      <c r="W10" s="127">
        <v>0</v>
      </c>
      <c r="X10" s="1">
        <v>766.66666666666697</v>
      </c>
      <c r="Y10" s="57">
        <v>54.494926091306603</v>
      </c>
      <c r="Z10" s="1">
        <v>815.24096385542202</v>
      </c>
      <c r="AA10" s="57">
        <v>157.385079278652</v>
      </c>
      <c r="AB10" s="1">
        <v>644.89056603773599</v>
      </c>
      <c r="AC10" s="57">
        <v>179.280124327392</v>
      </c>
      <c r="AD10" s="1">
        <v>624.09090909090901</v>
      </c>
      <c r="AE10" s="57">
        <v>121.589847064181</v>
      </c>
      <c r="AF10" s="1"/>
      <c r="AG10" s="17">
        <f t="shared" si="3"/>
        <v>0.19371692901594059</v>
      </c>
      <c r="AH10" s="17">
        <f t="shared" si="4"/>
        <v>4.4668315446341429E-2</v>
      </c>
      <c r="AI10" s="17">
        <f t="shared" si="8"/>
        <v>0.54736842105263062</v>
      </c>
      <c r="AJ10" s="17">
        <f t="shared" si="9"/>
        <v>0.36559299391420491</v>
      </c>
      <c r="AK10" s="17">
        <f t="shared" si="5"/>
        <v>0.16528706513093941</v>
      </c>
      <c r="AL10" s="17">
        <f t="shared" si="6"/>
        <v>8.9602542118138395E-2</v>
      </c>
      <c r="AM10" s="17">
        <f t="shared" si="7"/>
        <v>0.11174089068825961</v>
      </c>
    </row>
    <row r="11" spans="2:39" x14ac:dyDescent="0.3">
      <c r="C11" t="s">
        <v>283</v>
      </c>
      <c r="D11" s="1">
        <v>1400.3333333400001</v>
      </c>
      <c r="E11" s="57">
        <v>179.41063124764301</v>
      </c>
      <c r="F11" s="1">
        <v>1379.23076923077</v>
      </c>
      <c r="G11" s="127">
        <v>6.2017367294604204</v>
      </c>
      <c r="H11" s="1">
        <v>2108.3333333374999</v>
      </c>
      <c r="I11" s="57">
        <v>146.65584374542499</v>
      </c>
      <c r="J11" s="1"/>
      <c r="K11" s="57"/>
      <c r="L11" s="1">
        <v>1877.95454545455</v>
      </c>
      <c r="M11" s="57">
        <v>579.75543980100599</v>
      </c>
      <c r="N11" s="1">
        <v>1500.3471074388401</v>
      </c>
      <c r="O11" s="57">
        <v>530.510619499585</v>
      </c>
      <c r="P11" s="1">
        <v>1281.42857142857</v>
      </c>
      <c r="Q11" s="57">
        <v>295.89855082604299</v>
      </c>
      <c r="R11" s="1">
        <v>1678</v>
      </c>
      <c r="S11" s="57">
        <v>126.61527779609</v>
      </c>
      <c r="T11" s="1">
        <v>1450</v>
      </c>
      <c r="U11" s="127">
        <v>0</v>
      </c>
      <c r="V11" s="1">
        <v>3480</v>
      </c>
      <c r="W11" s="127">
        <v>0</v>
      </c>
      <c r="X11" s="1"/>
      <c r="Y11" s="57"/>
      <c r="Z11" s="1">
        <v>2426.8085106383</v>
      </c>
      <c r="AA11" s="57">
        <v>828.96964958072795</v>
      </c>
      <c r="AB11" s="1">
        <v>1614.0021929842101</v>
      </c>
      <c r="AC11" s="57">
        <v>614.69480273502404</v>
      </c>
      <c r="AD11" s="1">
        <v>1377.5</v>
      </c>
      <c r="AE11" s="57">
        <v>271.700991112341</v>
      </c>
      <c r="AF11" s="1"/>
      <c r="AG11" s="17">
        <f t="shared" si="3"/>
        <v>0.19828612234611617</v>
      </c>
      <c r="AH11" s="17">
        <f t="shared" si="4"/>
        <v>5.1310652537645843E-2</v>
      </c>
      <c r="AI11" s="17">
        <f t="shared" si="8"/>
        <v>0.65059288537223214</v>
      </c>
      <c r="AJ11" s="17"/>
      <c r="AK11" s="17">
        <f t="shared" si="5"/>
        <v>0.29226158136372915</v>
      </c>
      <c r="AL11" s="17">
        <f t="shared" si="6"/>
        <v>7.5752527519704613E-2</v>
      </c>
      <c r="AM11" s="17">
        <f t="shared" si="7"/>
        <v>7.4972129319956629E-2</v>
      </c>
    </row>
    <row r="12" spans="2:39" x14ac:dyDescent="0.3">
      <c r="C12" t="s">
        <v>62</v>
      </c>
      <c r="D12" s="1">
        <v>5259.0909090878804</v>
      </c>
      <c r="E12" s="57">
        <v>894.03978314077597</v>
      </c>
      <c r="F12" s="1">
        <v>4346.1538461538503</v>
      </c>
      <c r="G12" s="57">
        <v>31.008683647302099</v>
      </c>
      <c r="H12" s="1">
        <v>4900</v>
      </c>
      <c r="I12" s="127">
        <v>0</v>
      </c>
      <c r="J12" s="1"/>
      <c r="K12" s="57"/>
      <c r="L12" s="1">
        <v>4934.3589743615403</v>
      </c>
      <c r="M12" s="57">
        <v>727.63229588548904</v>
      </c>
      <c r="N12" s="1">
        <v>4150.0008960586001</v>
      </c>
      <c r="O12" s="57">
        <v>887.74751004467703</v>
      </c>
      <c r="P12" s="1">
        <v>4186.6666666700003</v>
      </c>
      <c r="Q12" s="57">
        <v>406.508013977144</v>
      </c>
      <c r="R12" s="1">
        <v>5838.7777777766696</v>
      </c>
      <c r="S12" s="57">
        <v>1008.2857814714999</v>
      </c>
      <c r="T12" s="1">
        <v>4568.6419753092596</v>
      </c>
      <c r="U12" s="57">
        <v>9.9794026512472396</v>
      </c>
      <c r="V12" s="1"/>
      <c r="W12" s="57"/>
      <c r="X12" s="1"/>
      <c r="Y12" s="57"/>
      <c r="Z12" s="1">
        <v>5389.3015873015902</v>
      </c>
      <c r="AA12" s="57">
        <v>638.73912174110706</v>
      </c>
      <c r="AB12" s="1">
        <v>4363.5540123472201</v>
      </c>
      <c r="AC12" s="57">
        <v>1024.5741043263099</v>
      </c>
      <c r="AD12" s="1">
        <v>4534</v>
      </c>
      <c r="AE12" s="57">
        <v>634.714964690324</v>
      </c>
      <c r="AF12" s="1"/>
      <c r="AG12" s="17">
        <f t="shared" si="3"/>
        <v>0.11022567943959125</v>
      </c>
      <c r="AH12" s="17">
        <f t="shared" si="4"/>
        <v>5.1191958920713598E-2</v>
      </c>
      <c r="AI12" s="17">
        <f t="shared" si="8"/>
        <v>-1</v>
      </c>
      <c r="AJ12" s="17"/>
      <c r="AK12" s="17">
        <f t="shared" si="5"/>
        <v>9.2198929041013927E-2</v>
      </c>
      <c r="AL12" s="17">
        <f t="shared" si="6"/>
        <v>5.1458571127403568E-2</v>
      </c>
      <c r="AM12" s="17">
        <f t="shared" si="7"/>
        <v>8.2961783438628145E-2</v>
      </c>
    </row>
    <row r="13" spans="2:39" x14ac:dyDescent="0.3">
      <c r="C13" t="s">
        <v>61</v>
      </c>
      <c r="D13" s="1">
        <v>8368.8172042967708</v>
      </c>
      <c r="E13" s="57">
        <v>1153.7117389490099</v>
      </c>
      <c r="F13" s="1">
        <v>7563.3846153846198</v>
      </c>
      <c r="G13" s="57">
        <v>53.334935873359598</v>
      </c>
      <c r="H13" s="1">
        <v>8500</v>
      </c>
      <c r="I13" s="127">
        <v>0</v>
      </c>
      <c r="J13" s="1"/>
      <c r="K13" s="57"/>
      <c r="L13" s="1">
        <v>7900.9562841557399</v>
      </c>
      <c r="M13" s="57">
        <v>1179.4670586729001</v>
      </c>
      <c r="N13" s="1">
        <v>7176.9550438572396</v>
      </c>
      <c r="O13" s="57">
        <v>1484.34270911317</v>
      </c>
      <c r="P13" s="1">
        <v>6754.9</v>
      </c>
      <c r="Q13" s="57">
        <v>1021.86447906634</v>
      </c>
      <c r="R13" s="1">
        <v>9029.6428571321394</v>
      </c>
      <c r="S13" s="57">
        <v>1012.43476210911</v>
      </c>
      <c r="T13" s="1">
        <v>7950</v>
      </c>
      <c r="U13" s="127">
        <v>0</v>
      </c>
      <c r="V13" s="1"/>
      <c r="W13" s="57"/>
      <c r="X13" s="1"/>
      <c r="Y13" s="57"/>
      <c r="Z13" s="1">
        <v>8695.0277777783303</v>
      </c>
      <c r="AA13" s="57">
        <v>833.85500573517197</v>
      </c>
      <c r="AB13" s="1">
        <v>7553.8552894221602</v>
      </c>
      <c r="AC13" s="57">
        <v>1708.7621003331401</v>
      </c>
      <c r="AD13" s="1">
        <v>7399.9074074111104</v>
      </c>
      <c r="AE13" s="57">
        <v>893.49427619726396</v>
      </c>
      <c r="AF13" s="1"/>
      <c r="AG13" s="17">
        <f t="shared" si="3"/>
        <v>7.8962849433021828E-2</v>
      </c>
      <c r="AH13" s="17">
        <f t="shared" si="4"/>
        <v>5.1116716162889424E-2</v>
      </c>
      <c r="AI13" s="17">
        <f t="shared" si="8"/>
        <v>-1</v>
      </c>
      <c r="AJ13" s="17"/>
      <c r="AK13" s="17">
        <f t="shared" si="5"/>
        <v>0.10050321316357483</v>
      </c>
      <c r="AL13" s="17">
        <f t="shared" si="6"/>
        <v>5.2515341570588459E-2</v>
      </c>
      <c r="AM13" s="17">
        <f t="shared" si="7"/>
        <v>9.5487336216836791E-2</v>
      </c>
    </row>
    <row r="14" spans="2:39" x14ac:dyDescent="0.3">
      <c r="C14" t="s">
        <v>280</v>
      </c>
      <c r="D14" s="1">
        <v>1037.1666666666699</v>
      </c>
      <c r="E14" s="57">
        <v>241.404345385526</v>
      </c>
      <c r="F14" s="1"/>
      <c r="G14" s="57"/>
      <c r="H14" s="1"/>
      <c r="I14" s="57"/>
      <c r="J14" s="1"/>
      <c r="K14" s="57"/>
      <c r="L14" s="1">
        <v>1135.6363636363601</v>
      </c>
      <c r="M14" s="57">
        <v>319.899757026251</v>
      </c>
      <c r="N14" s="1">
        <v>954.42424242424204</v>
      </c>
      <c r="O14" s="57">
        <v>294.51995160589598</v>
      </c>
      <c r="P14" s="1">
        <v>815</v>
      </c>
      <c r="Q14" s="127">
        <v>0</v>
      </c>
      <c r="R14" s="1">
        <v>1193.75</v>
      </c>
      <c r="S14" s="57">
        <v>280.58653629108102</v>
      </c>
      <c r="T14" s="1"/>
      <c r="U14" s="57"/>
      <c r="V14" s="1"/>
      <c r="W14" s="57"/>
      <c r="X14" s="1"/>
      <c r="Y14" s="57"/>
      <c r="Z14" s="1">
        <v>1466.25</v>
      </c>
      <c r="AA14" s="57">
        <v>444.72220644925198</v>
      </c>
      <c r="AB14" s="1">
        <v>1073.05263157895</v>
      </c>
      <c r="AC14" s="57">
        <v>355.46976511625599</v>
      </c>
      <c r="AD14" s="1"/>
      <c r="AE14" s="57"/>
      <c r="AF14" s="1"/>
      <c r="AG14" s="17">
        <f t="shared" si="3"/>
        <v>0.15097219990357985</v>
      </c>
      <c r="AH14" s="17"/>
      <c r="AI14" s="17"/>
      <c r="AJ14" s="17"/>
      <c r="AK14" s="17">
        <f t="shared" si="5"/>
        <v>0.29112632084534501</v>
      </c>
      <c r="AL14" s="17">
        <f t="shared" si="6"/>
        <v>0.12429314332313197</v>
      </c>
      <c r="AM14" s="17">
        <f t="shared" si="7"/>
        <v>-1</v>
      </c>
    </row>
    <row r="15" spans="2:39" x14ac:dyDescent="0.3">
      <c r="C15" t="s">
        <v>63</v>
      </c>
      <c r="D15" s="1">
        <v>1683.5</v>
      </c>
      <c r="E15" s="57">
        <v>871.86266120301298</v>
      </c>
      <c r="F15" s="1"/>
      <c r="G15" s="57"/>
      <c r="H15" s="1"/>
      <c r="I15" s="57"/>
      <c r="J15" s="1"/>
      <c r="K15" s="57"/>
      <c r="L15" s="1">
        <v>1946.1428571428601</v>
      </c>
      <c r="M15" s="57">
        <v>557.01957732543804</v>
      </c>
      <c r="N15" s="1">
        <v>1706.25</v>
      </c>
      <c r="O15" s="57">
        <v>917.77596595476996</v>
      </c>
      <c r="P15" s="1"/>
      <c r="Q15" s="57"/>
      <c r="R15" s="1">
        <v>2998</v>
      </c>
      <c r="S15" s="57">
        <v>2730.8463889424502</v>
      </c>
      <c r="T15" s="1">
        <v>1830</v>
      </c>
      <c r="U15" s="127">
        <v>0</v>
      </c>
      <c r="V15" s="1"/>
      <c r="W15" s="57"/>
      <c r="X15" s="1"/>
      <c r="Y15" s="57"/>
      <c r="Z15" s="1">
        <v>2669.75</v>
      </c>
      <c r="AA15" s="57">
        <v>705.19140427735397</v>
      </c>
      <c r="AB15" s="1">
        <v>1785.1666666666699</v>
      </c>
      <c r="AC15" s="57">
        <v>859.21913560424503</v>
      </c>
      <c r="AD15" s="1"/>
      <c r="AE15" s="57"/>
      <c r="AF15" s="1"/>
      <c r="AG15" s="17">
        <f t="shared" si="3"/>
        <v>0.78081378081378083</v>
      </c>
      <c r="AH15" s="17"/>
      <c r="AI15" s="17"/>
      <c r="AJ15" s="17"/>
      <c r="AK15" s="17">
        <f t="shared" si="5"/>
        <v>0.3718160463921289</v>
      </c>
      <c r="AL15" s="17">
        <f t="shared" si="6"/>
        <v>4.6251526251528161E-2</v>
      </c>
      <c r="AM15" s="17"/>
    </row>
    <row r="16" spans="2:39" x14ac:dyDescent="0.3">
      <c r="C16" t="s">
        <v>19</v>
      </c>
      <c r="D16" s="1">
        <v>24019.444444444402</v>
      </c>
      <c r="E16" s="57">
        <v>5795.8198538065199</v>
      </c>
      <c r="F16" s="1">
        <v>15424.5</v>
      </c>
      <c r="G16" s="57">
        <v>1307.44043841393</v>
      </c>
      <c r="H16" s="1"/>
      <c r="I16" s="57"/>
      <c r="J16" s="1"/>
      <c r="K16" s="57"/>
      <c r="L16" s="1">
        <v>24844.3</v>
      </c>
      <c r="M16" s="57">
        <v>9572.5449132291596</v>
      </c>
      <c r="N16" s="1">
        <v>19271.489795918402</v>
      </c>
      <c r="O16" s="57">
        <v>6313.8686837074802</v>
      </c>
      <c r="P16" s="1">
        <v>22000</v>
      </c>
      <c r="Q16" s="57">
        <v>3559.0260840104402</v>
      </c>
      <c r="R16" s="1">
        <v>27851.4545454545</v>
      </c>
      <c r="S16" s="57">
        <v>7448.5281950682902</v>
      </c>
      <c r="T16" s="1">
        <v>25325</v>
      </c>
      <c r="U16" s="127">
        <v>0</v>
      </c>
      <c r="V16" s="1"/>
      <c r="W16" s="57"/>
      <c r="X16" s="1"/>
      <c r="Y16" s="57"/>
      <c r="Z16" s="1">
        <v>34222.285714285703</v>
      </c>
      <c r="AA16" s="57">
        <v>13797.215415230899</v>
      </c>
      <c r="AB16" s="1">
        <v>20966.1578947368</v>
      </c>
      <c r="AC16" s="57">
        <v>7101.7885795196298</v>
      </c>
      <c r="AD16" s="1">
        <v>22000</v>
      </c>
      <c r="AE16" s="57">
        <v>3559.0260840104402</v>
      </c>
      <c r="AF16" s="1"/>
      <c r="AG16" s="17">
        <f t="shared" si="3"/>
        <v>0.15953783235383809</v>
      </c>
      <c r="AH16" s="17">
        <f t="shared" si="4"/>
        <v>0.64186845602774811</v>
      </c>
      <c r="AI16" s="17"/>
      <c r="AJ16" s="17"/>
      <c r="AK16" s="17">
        <f t="shared" si="5"/>
        <v>0.37747031368505868</v>
      </c>
      <c r="AL16" s="17">
        <f t="shared" si="6"/>
        <v>8.7936538210829945E-2</v>
      </c>
      <c r="AM16" s="17">
        <f t="shared" si="7"/>
        <v>0</v>
      </c>
    </row>
    <row r="17" spans="2:39" x14ac:dyDescent="0.3">
      <c r="C17" t="s">
        <v>515</v>
      </c>
      <c r="D17" s="1">
        <v>7781</v>
      </c>
      <c r="E17" s="127">
        <v>0</v>
      </c>
      <c r="F17" s="1">
        <v>8772.1538461538494</v>
      </c>
      <c r="G17" s="57">
        <v>265.66245211082901</v>
      </c>
      <c r="H17" s="1"/>
      <c r="I17" s="57"/>
      <c r="J17" s="1"/>
      <c r="K17" s="57"/>
      <c r="L17" s="1">
        <v>6311.4285714285697</v>
      </c>
      <c r="M17" s="57">
        <v>3673.9054087416198</v>
      </c>
      <c r="N17" s="1">
        <v>6214.6818181818198</v>
      </c>
      <c r="O17" s="57">
        <v>3258.3052790913798</v>
      </c>
      <c r="P17" s="1"/>
      <c r="Q17" s="57"/>
      <c r="R17" s="1">
        <v>5144</v>
      </c>
      <c r="S17" s="57">
        <v>3729.2811639778502</v>
      </c>
      <c r="T17" s="1">
        <v>9250</v>
      </c>
      <c r="U17" s="127">
        <v>0</v>
      </c>
      <c r="V17" s="1"/>
      <c r="W17" s="57"/>
      <c r="X17" s="1"/>
      <c r="Y17" s="57"/>
      <c r="Z17" s="1">
        <v>7368.3333333333303</v>
      </c>
      <c r="AA17" s="57">
        <v>3240.9900750645102</v>
      </c>
      <c r="AB17" s="1">
        <v>5994.4339622641501</v>
      </c>
      <c r="AC17" s="57">
        <v>3119.8448402582299</v>
      </c>
      <c r="AD17" s="1"/>
      <c r="AE17" s="57"/>
      <c r="AF17" s="1"/>
      <c r="AG17" s="17">
        <f t="shared" si="3"/>
        <v>-0.33890245469733965</v>
      </c>
      <c r="AH17" s="17">
        <f t="shared" si="4"/>
        <v>5.4473070380048366E-2</v>
      </c>
      <c r="AI17" s="17"/>
      <c r="AJ17" s="17"/>
      <c r="AK17" s="17">
        <f t="shared" si="5"/>
        <v>0.16745888033801098</v>
      </c>
      <c r="AL17" s="17">
        <f t="shared" si="6"/>
        <v>-3.543992473971997E-2</v>
      </c>
      <c r="AM17" s="17"/>
    </row>
    <row r="18" spans="2:39" x14ac:dyDescent="0.3">
      <c r="C18" t="s">
        <v>64</v>
      </c>
      <c r="D18" s="1">
        <v>49444.444444444402</v>
      </c>
      <c r="E18" s="57">
        <v>10736.748938937601</v>
      </c>
      <c r="F18" s="1"/>
      <c r="G18" s="57"/>
      <c r="H18" s="1"/>
      <c r="I18" s="57"/>
      <c r="J18" s="1"/>
      <c r="K18" s="57"/>
      <c r="L18" s="1">
        <v>49794.571428571398</v>
      </c>
      <c r="M18" s="57">
        <v>7728.0790812280302</v>
      </c>
      <c r="N18" s="1">
        <v>44714.285714285703</v>
      </c>
      <c r="O18" s="57">
        <v>9340.1335771013091</v>
      </c>
      <c r="P18" s="1"/>
      <c r="Q18" s="57"/>
      <c r="R18" s="1">
        <v>52026</v>
      </c>
      <c r="S18" s="57">
        <v>9588.8466161771194</v>
      </c>
      <c r="T18" s="1"/>
      <c r="U18" s="57"/>
      <c r="V18" s="1"/>
      <c r="W18" s="57"/>
      <c r="X18" s="1"/>
      <c r="Y18" s="57"/>
      <c r="Z18" s="1">
        <v>50494.363636363603</v>
      </c>
      <c r="AA18" s="57">
        <v>6524.689897194</v>
      </c>
      <c r="AB18" s="1">
        <v>50044.272727272699</v>
      </c>
      <c r="AC18" s="57">
        <v>11167.0904275994</v>
      </c>
      <c r="AD18" s="1"/>
      <c r="AE18" s="57"/>
      <c r="AF18" s="1"/>
      <c r="AG18" s="17">
        <f t="shared" si="3"/>
        <v>5.2211235955057091E-2</v>
      </c>
      <c r="AH18" s="17"/>
      <c r="AI18" s="17"/>
      <c r="AJ18" s="17"/>
      <c r="AK18" s="17">
        <f t="shared" si="5"/>
        <v>1.4053584310812529E-2</v>
      </c>
      <c r="AL18" s="17">
        <f t="shared" si="6"/>
        <v>0.11920098751089131</v>
      </c>
      <c r="AM18" s="17"/>
    </row>
    <row r="19" spans="2:39" x14ac:dyDescent="0.3">
      <c r="C19" t="s">
        <v>288</v>
      </c>
      <c r="D19" s="1">
        <v>627.41025641025601</v>
      </c>
      <c r="E19" s="57">
        <v>166.61691295157101</v>
      </c>
      <c r="F19" s="1">
        <v>489.538461538462</v>
      </c>
      <c r="G19" s="127">
        <v>3.7210420376762499</v>
      </c>
      <c r="H19" s="1"/>
      <c r="I19" s="57"/>
      <c r="J19" s="1"/>
      <c r="K19" s="57"/>
      <c r="L19" s="1">
        <v>532.04285714285697</v>
      </c>
      <c r="M19" s="57">
        <v>91.660595695820305</v>
      </c>
      <c r="N19" s="1">
        <v>479.75107296137298</v>
      </c>
      <c r="O19" s="57">
        <v>99.291272193267702</v>
      </c>
      <c r="P19" s="1">
        <v>464.54545454545502</v>
      </c>
      <c r="Q19" s="57">
        <v>53.7333483720559</v>
      </c>
      <c r="R19" s="1">
        <v>757.41860465116304</v>
      </c>
      <c r="S19" s="57">
        <v>244.45880289384601</v>
      </c>
      <c r="T19" s="1">
        <v>510</v>
      </c>
      <c r="U19" s="127">
        <v>0</v>
      </c>
      <c r="V19" s="1">
        <v>1090</v>
      </c>
      <c r="W19" s="127">
        <v>0</v>
      </c>
      <c r="X19" s="1"/>
      <c r="Y19" s="57"/>
      <c r="Z19" s="1">
        <v>676.42045454545496</v>
      </c>
      <c r="AA19" s="57">
        <v>230.40313104468299</v>
      </c>
      <c r="AB19" s="1">
        <v>502.248148148148</v>
      </c>
      <c r="AC19" s="57">
        <v>108.117868595201</v>
      </c>
      <c r="AD19" s="1">
        <v>490.45454545454498</v>
      </c>
      <c r="AE19" s="57">
        <v>63.381959004694103</v>
      </c>
      <c r="AF19" s="1"/>
      <c r="AG19" s="17">
        <f t="shared" si="3"/>
        <v>0.20721425401100893</v>
      </c>
      <c r="AH19" s="17">
        <f t="shared" si="4"/>
        <v>4.1797611565052441E-2</v>
      </c>
      <c r="AI19" s="17"/>
      <c r="AJ19" s="17"/>
      <c r="AK19" s="17">
        <f t="shared" si="5"/>
        <v>0.27136460054726691</v>
      </c>
      <c r="AL19" s="17">
        <f t="shared" si="6"/>
        <v>4.6893225371871898E-2</v>
      </c>
      <c r="AM19" s="17">
        <f t="shared" si="7"/>
        <v>5.5772994129156435E-2</v>
      </c>
    </row>
    <row r="20" spans="2:39" x14ac:dyDescent="0.3">
      <c r="C20" t="s">
        <v>281</v>
      </c>
      <c r="D20" s="1">
        <v>2246.2641509434002</v>
      </c>
      <c r="E20" s="57">
        <v>513.47714168820096</v>
      </c>
      <c r="F20" s="1">
        <v>1669.0769230769199</v>
      </c>
      <c r="G20" s="127">
        <v>7.4420840753524997</v>
      </c>
      <c r="H20" s="1">
        <v>2006.125</v>
      </c>
      <c r="I20" s="57">
        <v>124.097240098239</v>
      </c>
      <c r="J20" s="1">
        <v>2139.6666666666702</v>
      </c>
      <c r="K20" s="57">
        <v>315.155757547203</v>
      </c>
      <c r="L20" s="1">
        <v>1985.2328767123299</v>
      </c>
      <c r="M20" s="57">
        <v>452.00671456873403</v>
      </c>
      <c r="N20" s="1">
        <v>1863.3475177304999</v>
      </c>
      <c r="O20" s="57">
        <v>542.407332254165</v>
      </c>
      <c r="P20" s="1">
        <v>1718.57142857143</v>
      </c>
      <c r="Q20" s="57">
        <v>134.21730780449201</v>
      </c>
      <c r="R20" s="1">
        <v>2621.6666666666702</v>
      </c>
      <c r="S20" s="57">
        <v>605.757750945201</v>
      </c>
      <c r="T20" s="1">
        <v>1750</v>
      </c>
      <c r="U20" s="127">
        <v>0</v>
      </c>
      <c r="V20" s="1">
        <v>3575</v>
      </c>
      <c r="W20" s="127">
        <v>5.4772255750516603</v>
      </c>
      <c r="X20" s="1">
        <v>3030</v>
      </c>
      <c r="Y20" s="57">
        <v>116.774841624228</v>
      </c>
      <c r="Z20" s="1">
        <v>2381.0416666666702</v>
      </c>
      <c r="AA20" s="57">
        <v>690.43308387551895</v>
      </c>
      <c r="AB20" s="1">
        <v>2123.9732620320901</v>
      </c>
      <c r="AC20" s="57">
        <v>602.54978318535802</v>
      </c>
      <c r="AD20" s="1">
        <v>1900.625</v>
      </c>
      <c r="AE20" s="57">
        <v>243.85940768050301</v>
      </c>
      <c r="AF20" s="1"/>
      <c r="AG20" s="17">
        <f t="shared" si="3"/>
        <v>0.16712304987176421</v>
      </c>
      <c r="AH20" s="17">
        <f t="shared" si="4"/>
        <v>4.8483731219469223E-2</v>
      </c>
      <c r="AI20" s="17">
        <f t="shared" si="8"/>
        <v>0.78204249485949284</v>
      </c>
      <c r="AJ20" s="17">
        <f t="shared" si="9"/>
        <v>0.41610842810406373</v>
      </c>
      <c r="AK20" s="17">
        <f t="shared" si="5"/>
        <v>0.19937650368244172</v>
      </c>
      <c r="AL20" s="17">
        <f t="shared" si="6"/>
        <v>0.13986963882025846</v>
      </c>
      <c r="AM20" s="17">
        <f t="shared" si="7"/>
        <v>0.10593308395677378</v>
      </c>
    </row>
    <row r="21" spans="2:39" x14ac:dyDescent="0.3">
      <c r="B21" t="s">
        <v>22</v>
      </c>
      <c r="C21" t="s">
        <v>289</v>
      </c>
      <c r="D21" s="1">
        <v>5320.75</v>
      </c>
      <c r="E21" s="57">
        <v>2109.5486681594598</v>
      </c>
      <c r="F21" s="1"/>
      <c r="G21" s="57"/>
      <c r="H21" s="1"/>
      <c r="I21" s="57"/>
      <c r="J21" s="1"/>
      <c r="K21" s="57"/>
      <c r="L21" s="1">
        <v>4931.7142857142899</v>
      </c>
      <c r="M21" s="57">
        <v>2915.5926621235299</v>
      </c>
      <c r="N21" s="1">
        <v>3180.9375</v>
      </c>
      <c r="O21" s="57">
        <v>698.01609043058602</v>
      </c>
      <c r="P21" s="1"/>
      <c r="Q21" s="57"/>
      <c r="R21" s="1">
        <v>4533.3333333333303</v>
      </c>
      <c r="S21" s="57">
        <v>1270.5248259413599</v>
      </c>
      <c r="T21" s="1">
        <v>3595</v>
      </c>
      <c r="U21" s="127">
        <v>0</v>
      </c>
      <c r="V21" s="1"/>
      <c r="W21" s="57"/>
      <c r="X21" s="1"/>
      <c r="Y21" s="57"/>
      <c r="Z21" s="1">
        <v>7340.6666666666697</v>
      </c>
      <c r="AA21" s="57">
        <v>2815.1876195616801</v>
      </c>
      <c r="AB21" s="1">
        <v>3380.5909090909099</v>
      </c>
      <c r="AC21" s="57">
        <v>841.31895650822401</v>
      </c>
      <c r="AD21" s="1"/>
      <c r="AE21" s="57"/>
      <c r="AF21" s="1"/>
      <c r="AG21" s="17">
        <f t="shared" si="3"/>
        <v>-0.1479897884070234</v>
      </c>
      <c r="AH21" s="17"/>
      <c r="AI21" s="17"/>
      <c r="AJ21" s="17"/>
      <c r="AK21" s="17">
        <f t="shared" si="5"/>
        <v>0.4884614641870878</v>
      </c>
      <c r="AL21" s="17">
        <f t="shared" si="6"/>
        <v>6.2765586903518203E-2</v>
      </c>
      <c r="AM21" s="17"/>
    </row>
    <row r="22" spans="2:39" x14ac:dyDescent="0.3">
      <c r="C22" t="s">
        <v>290</v>
      </c>
      <c r="D22" s="1">
        <v>2451.3333333333298</v>
      </c>
      <c r="E22" s="57">
        <v>618.31243450756097</v>
      </c>
      <c r="F22" s="1">
        <v>1875</v>
      </c>
      <c r="G22" s="127">
        <v>0</v>
      </c>
      <c r="H22" s="1"/>
      <c r="I22" s="57"/>
      <c r="J22" s="1"/>
      <c r="K22" s="57"/>
      <c r="L22" s="1">
        <v>3086.8888888888901</v>
      </c>
      <c r="M22" s="57">
        <v>792.32860046265603</v>
      </c>
      <c r="N22" s="1">
        <v>1832.375</v>
      </c>
      <c r="O22" s="57">
        <v>735.45404343167502</v>
      </c>
      <c r="P22" s="1"/>
      <c r="Q22" s="57"/>
      <c r="R22" s="1">
        <v>2539.8000000000002</v>
      </c>
      <c r="S22" s="57">
        <v>646.23153745387594</v>
      </c>
      <c r="T22" s="1">
        <v>1432.5</v>
      </c>
      <c r="U22" s="57">
        <v>625.78950135009495</v>
      </c>
      <c r="V22" s="1"/>
      <c r="W22" s="57"/>
      <c r="X22" s="1"/>
      <c r="Y22" s="57"/>
      <c r="Z22" s="1">
        <v>3092.6</v>
      </c>
      <c r="AA22" s="57">
        <v>860.66359410760595</v>
      </c>
      <c r="AB22" s="1">
        <v>1900.1290322580601</v>
      </c>
      <c r="AC22" s="57">
        <v>704.35856124256702</v>
      </c>
      <c r="AD22" s="1"/>
      <c r="AE22" s="57"/>
      <c r="AF22" s="1"/>
      <c r="AG22" s="17">
        <f t="shared" si="3"/>
        <v>3.6089203154747264E-2</v>
      </c>
      <c r="AH22" s="17">
        <f t="shared" si="4"/>
        <v>-0.23599999999999999</v>
      </c>
      <c r="AI22" s="17"/>
      <c r="AJ22" s="17"/>
      <c r="AK22" s="17">
        <f t="shared" si="5"/>
        <v>1.8501187819447377E-3</v>
      </c>
      <c r="AL22" s="17">
        <f t="shared" si="6"/>
        <v>3.6976073269969344E-2</v>
      </c>
      <c r="AM22" s="17"/>
    </row>
    <row r="23" spans="2:39" x14ac:dyDescent="0.3">
      <c r="C23" t="s">
        <v>514</v>
      </c>
      <c r="D23" s="1">
        <v>3007.6363636363599</v>
      </c>
      <c r="E23" s="57">
        <v>735.35424435672201</v>
      </c>
      <c r="F23" s="1">
        <v>2119.6923076923099</v>
      </c>
      <c r="G23" s="57">
        <v>12.496153254255701</v>
      </c>
      <c r="H23" s="1">
        <v>2418.125</v>
      </c>
      <c r="I23" s="57">
        <v>372.99882707590399</v>
      </c>
      <c r="J23" s="1">
        <v>2841.1666666666702</v>
      </c>
      <c r="K23" s="57">
        <v>185.19809214280099</v>
      </c>
      <c r="L23" s="1">
        <v>3153.63829787234</v>
      </c>
      <c r="M23" s="57">
        <v>861.17287123640995</v>
      </c>
      <c r="N23" s="1">
        <v>2252.0060606060601</v>
      </c>
      <c r="O23" s="57">
        <v>808.40986266905804</v>
      </c>
      <c r="P23" s="1">
        <v>3120</v>
      </c>
      <c r="Q23" s="57">
        <v>767.98437484105102</v>
      </c>
      <c r="R23" s="1">
        <v>3535.58139534884</v>
      </c>
      <c r="S23" s="57">
        <v>743.09296452822105</v>
      </c>
      <c r="T23" s="1">
        <v>2230</v>
      </c>
      <c r="U23" s="127">
        <v>0</v>
      </c>
      <c r="V23" s="1">
        <v>2980</v>
      </c>
      <c r="W23" s="127">
        <v>0</v>
      </c>
      <c r="X23" s="1">
        <v>3164.1666666666702</v>
      </c>
      <c r="Y23" s="57">
        <v>229.24612947395201</v>
      </c>
      <c r="Z23" s="1">
        <v>3992.01923076923</v>
      </c>
      <c r="AA23" s="57">
        <v>601.24483578996501</v>
      </c>
      <c r="AB23" s="1">
        <v>2407.5341880341898</v>
      </c>
      <c r="AC23" s="57">
        <v>865.28852571367304</v>
      </c>
      <c r="AD23" s="1">
        <v>3570</v>
      </c>
      <c r="AE23" s="57">
        <v>597.92871648717505</v>
      </c>
      <c r="AF23" s="1"/>
      <c r="AG23" s="17">
        <f t="shared" si="3"/>
        <v>0.17553486122709736</v>
      </c>
      <c r="AH23" s="17">
        <f t="shared" si="4"/>
        <v>5.2039483234140288E-2</v>
      </c>
      <c r="AI23" s="17">
        <f t="shared" si="8"/>
        <v>0.23235978288963557</v>
      </c>
      <c r="AJ23" s="17">
        <f t="shared" si="9"/>
        <v>0.11368569249721344</v>
      </c>
      <c r="AK23" s="17">
        <f t="shared" si="5"/>
        <v>0.26584562137722617</v>
      </c>
      <c r="AL23" s="17">
        <f t="shared" si="6"/>
        <v>6.9062037686645442E-2</v>
      </c>
      <c r="AM23" s="17">
        <f t="shared" si="7"/>
        <v>0.14423076923076922</v>
      </c>
    </row>
    <row r="24" spans="2:39" x14ac:dyDescent="0.3">
      <c r="C24" t="s">
        <v>273</v>
      </c>
      <c r="D24" s="1">
        <v>349.34615384615398</v>
      </c>
      <c r="E24" s="57">
        <v>114.768616723455</v>
      </c>
      <c r="F24" s="1">
        <v>269.84615384615398</v>
      </c>
      <c r="G24" s="127">
        <v>1.24034734589208</v>
      </c>
      <c r="H24" s="1">
        <v>145</v>
      </c>
      <c r="I24" s="57">
        <v>14.142135623731001</v>
      </c>
      <c r="J24" s="1">
        <v>210</v>
      </c>
      <c r="K24" s="57">
        <v>31.6227766016838</v>
      </c>
      <c r="L24" s="1">
        <v>372.34</v>
      </c>
      <c r="M24" s="57">
        <v>123.59390547024501</v>
      </c>
      <c r="N24" s="1">
        <v>244.03773584905699</v>
      </c>
      <c r="O24" s="57">
        <v>70.784707055408802</v>
      </c>
      <c r="P24" s="1">
        <v>284.5</v>
      </c>
      <c r="Q24" s="57">
        <v>138.95342944870299</v>
      </c>
      <c r="R24" s="1">
        <v>373.63636363636402</v>
      </c>
      <c r="S24" s="57">
        <v>150.162790452108</v>
      </c>
      <c r="T24" s="1">
        <v>280</v>
      </c>
      <c r="U24" s="127">
        <v>0</v>
      </c>
      <c r="V24" s="1">
        <v>300</v>
      </c>
      <c r="W24" s="127">
        <v>0</v>
      </c>
      <c r="X24" s="1">
        <v>252.5</v>
      </c>
      <c r="Y24" s="57">
        <v>25.980762113533199</v>
      </c>
      <c r="Z24" s="1">
        <v>412.96610169491498</v>
      </c>
      <c r="AA24" s="57">
        <v>113.961270811123</v>
      </c>
      <c r="AB24" s="1">
        <v>265.830409356725</v>
      </c>
      <c r="AC24" s="57">
        <v>100.54990221048099</v>
      </c>
      <c r="AD24" s="1">
        <v>294.5</v>
      </c>
      <c r="AE24" s="57">
        <v>78.047350300243295</v>
      </c>
      <c r="AF24" s="1"/>
      <c r="AG24" s="17">
        <f t="shared" si="3"/>
        <v>6.9530491527629731E-2</v>
      </c>
      <c r="AH24" s="17">
        <f t="shared" si="4"/>
        <v>3.7628278221208143E-2</v>
      </c>
      <c r="AI24" s="17">
        <f t="shared" si="8"/>
        <v>1.0689655172413792</v>
      </c>
      <c r="AJ24" s="17">
        <f t="shared" si="9"/>
        <v>0.20238095238095238</v>
      </c>
      <c r="AK24" s="17">
        <f t="shared" si="5"/>
        <v>0.10911022639231618</v>
      </c>
      <c r="AL24" s="17">
        <f t="shared" si="6"/>
        <v>8.9300424919313656E-2</v>
      </c>
      <c r="AM24" s="17">
        <f t="shared" si="7"/>
        <v>3.5149384885764502E-2</v>
      </c>
    </row>
    <row r="25" spans="2:39" x14ac:dyDescent="0.3">
      <c r="C25" t="s">
        <v>283</v>
      </c>
      <c r="D25" s="1">
        <v>1231.25</v>
      </c>
      <c r="E25" s="57">
        <v>166.20770138594699</v>
      </c>
      <c r="F25" s="1">
        <v>1379.23076923077</v>
      </c>
      <c r="G25" s="127">
        <v>6.2017367294604204</v>
      </c>
      <c r="H25" s="1">
        <v>1076.875</v>
      </c>
      <c r="I25" s="57">
        <v>65.407377259755606</v>
      </c>
      <c r="J25" s="1"/>
      <c r="K25" s="57"/>
      <c r="L25" s="1">
        <v>1314.4523809523801</v>
      </c>
      <c r="M25" s="57">
        <v>386.31045283528402</v>
      </c>
      <c r="N25" s="1">
        <v>1070.1101694915301</v>
      </c>
      <c r="O25" s="57">
        <v>375.59183574085398</v>
      </c>
      <c r="P25" s="1">
        <v>849.28571428571399</v>
      </c>
      <c r="Q25" s="57">
        <v>197.40880956846399</v>
      </c>
      <c r="R25" s="1">
        <v>1424</v>
      </c>
      <c r="S25" s="57">
        <v>181.72978370568299</v>
      </c>
      <c r="T25" s="1">
        <v>1450</v>
      </c>
      <c r="U25" s="127">
        <v>0</v>
      </c>
      <c r="V25" s="1">
        <v>1990</v>
      </c>
      <c r="W25" s="127">
        <v>0</v>
      </c>
      <c r="X25" s="1"/>
      <c r="Y25" s="57"/>
      <c r="Z25" s="1">
        <v>1586.7021276595699</v>
      </c>
      <c r="AA25" s="57">
        <v>370.86895112481199</v>
      </c>
      <c r="AB25" s="1">
        <v>1199.9936708860801</v>
      </c>
      <c r="AC25" s="57">
        <v>498.11615171225901</v>
      </c>
      <c r="AD25" s="1">
        <v>935</v>
      </c>
      <c r="AE25" s="57">
        <v>207.519362263587</v>
      </c>
      <c r="AF25" s="1"/>
      <c r="AG25" s="17">
        <f t="shared" si="3"/>
        <v>0.15654822335025381</v>
      </c>
      <c r="AH25" s="17">
        <f t="shared" si="4"/>
        <v>5.1310652537645843E-2</v>
      </c>
      <c r="AI25" s="17">
        <f t="shared" si="8"/>
        <v>0.84793964016250722</v>
      </c>
      <c r="AJ25" s="17"/>
      <c r="AK25" s="17">
        <f t="shared" si="5"/>
        <v>0.20712028115459963</v>
      </c>
      <c r="AL25" s="17">
        <f t="shared" si="6"/>
        <v>0.1213739529793133</v>
      </c>
      <c r="AM25" s="17">
        <f t="shared" si="7"/>
        <v>0.10092514718250668</v>
      </c>
    </row>
    <row r="26" spans="2:39" x14ac:dyDescent="0.3">
      <c r="C26" t="s">
        <v>284</v>
      </c>
      <c r="D26" s="1">
        <v>2546.6984126984098</v>
      </c>
      <c r="E26" s="57">
        <v>1079.5517533788</v>
      </c>
      <c r="F26" s="1">
        <v>1410</v>
      </c>
      <c r="G26" s="127">
        <v>0</v>
      </c>
      <c r="H26" s="1">
        <v>2325</v>
      </c>
      <c r="I26" s="57">
        <v>153.52989471574799</v>
      </c>
      <c r="J26" s="1">
        <v>2266.3333333333298</v>
      </c>
      <c r="K26" s="57">
        <v>127.801218754562</v>
      </c>
      <c r="L26" s="1">
        <v>1876.8409090909099</v>
      </c>
      <c r="M26" s="57">
        <v>595.32251254206199</v>
      </c>
      <c r="N26" s="1">
        <v>1713.86821705426</v>
      </c>
      <c r="O26" s="57">
        <v>578.25818395657996</v>
      </c>
      <c r="P26" s="1">
        <v>1434</v>
      </c>
      <c r="Q26" s="57">
        <v>122.015481713501</v>
      </c>
      <c r="R26" s="1">
        <v>2929.6666666666702</v>
      </c>
      <c r="S26" s="57">
        <v>1123.54759981033</v>
      </c>
      <c r="T26" s="1">
        <v>1480</v>
      </c>
      <c r="U26" s="127">
        <v>0</v>
      </c>
      <c r="V26" s="1">
        <v>3480</v>
      </c>
      <c r="W26" s="127">
        <v>0</v>
      </c>
      <c r="X26" s="1">
        <v>2716.6666666666702</v>
      </c>
      <c r="Y26" s="57">
        <v>124.632793972266</v>
      </c>
      <c r="Z26" s="1">
        <v>2170.5681818181802</v>
      </c>
      <c r="AA26" s="57">
        <v>736.66280430861195</v>
      </c>
      <c r="AB26" s="1">
        <v>1942.1755952381</v>
      </c>
      <c r="AC26" s="57">
        <v>647.50434019148395</v>
      </c>
      <c r="AD26" s="1">
        <v>1549.0909090909099</v>
      </c>
      <c r="AE26" s="57">
        <v>151.78633307742501</v>
      </c>
      <c r="AF26" s="1"/>
      <c r="AG26" s="17">
        <f t="shared" si="3"/>
        <v>0.15037832986375407</v>
      </c>
      <c r="AH26" s="17">
        <f t="shared" si="4"/>
        <v>4.9645390070921988E-2</v>
      </c>
      <c r="AI26" s="17">
        <f t="shared" si="8"/>
        <v>0.49677419354838709</v>
      </c>
      <c r="AJ26" s="17">
        <f t="shared" si="9"/>
        <v>0.19870569201353477</v>
      </c>
      <c r="AK26" s="17">
        <f t="shared" si="5"/>
        <v>0.15650089003523673</v>
      </c>
      <c r="AL26" s="17">
        <f t="shared" si="6"/>
        <v>0.13321174633616065</v>
      </c>
      <c r="AM26" s="17">
        <f t="shared" si="7"/>
        <v>8.0258653480411377E-2</v>
      </c>
    </row>
    <row r="27" spans="2:39" x14ac:dyDescent="0.3">
      <c r="C27" t="s">
        <v>285</v>
      </c>
      <c r="D27" s="1">
        <v>1428.0158730158701</v>
      </c>
      <c r="E27" s="57">
        <v>663.85758023898302</v>
      </c>
      <c r="F27" s="1">
        <v>749.38461538461502</v>
      </c>
      <c r="G27" s="127">
        <v>4.9613893835683403</v>
      </c>
      <c r="H27" s="1">
        <v>1222.5</v>
      </c>
      <c r="I27" s="57">
        <v>109.772492000501</v>
      </c>
      <c r="J27" s="1">
        <v>1203.8333333333301</v>
      </c>
      <c r="K27" s="57">
        <v>275.39882924862798</v>
      </c>
      <c r="L27" s="1">
        <v>1060.25842696629</v>
      </c>
      <c r="M27" s="57">
        <v>370.26905230244699</v>
      </c>
      <c r="N27" s="1">
        <v>939.99264705882399</v>
      </c>
      <c r="O27" s="57">
        <v>310.33669363188301</v>
      </c>
      <c r="P27" s="1">
        <v>824.9</v>
      </c>
      <c r="Q27" s="57">
        <v>89.107238763189201</v>
      </c>
      <c r="R27" s="1">
        <v>1571.5</v>
      </c>
      <c r="S27" s="57">
        <v>633.10862055711198</v>
      </c>
      <c r="T27" s="1">
        <v>789.82456140350905</v>
      </c>
      <c r="U27" s="127">
        <v>1.32453235706505</v>
      </c>
      <c r="V27" s="1">
        <v>1990</v>
      </c>
      <c r="W27" s="127">
        <v>0</v>
      </c>
      <c r="X27" s="1">
        <v>1470.8333333333301</v>
      </c>
      <c r="Y27" s="57">
        <v>44.814432199162503</v>
      </c>
      <c r="Z27" s="1">
        <v>1235.6818181818201</v>
      </c>
      <c r="AA27" s="57">
        <v>448.63726087957701</v>
      </c>
      <c r="AB27" s="1">
        <v>1068.2865168539299</v>
      </c>
      <c r="AC27" s="57">
        <v>362.769747233467</v>
      </c>
      <c r="AD27" s="1">
        <v>881.72727272727298</v>
      </c>
      <c r="AE27" s="57">
        <v>107.115910031228</v>
      </c>
      <c r="AF27" s="1"/>
      <c r="AG27" s="17">
        <f t="shared" si="3"/>
        <v>0.10047796365253382</v>
      </c>
      <c r="AH27" s="17">
        <f t="shared" si="4"/>
        <v>5.396420634834969E-2</v>
      </c>
      <c r="AI27" s="17">
        <f t="shared" si="8"/>
        <v>0.6278118609406953</v>
      </c>
      <c r="AJ27" s="17">
        <f t="shared" si="9"/>
        <v>0.22179149937699077</v>
      </c>
      <c r="AK27" s="17">
        <f t="shared" si="5"/>
        <v>0.16545342791329445</v>
      </c>
      <c r="AL27" s="17">
        <f t="shared" si="6"/>
        <v>0.13648390782260811</v>
      </c>
      <c r="AM27" s="17">
        <f t="shared" si="7"/>
        <v>6.8889892989784221E-2</v>
      </c>
    </row>
    <row r="28" spans="2:39" x14ac:dyDescent="0.3">
      <c r="C28" t="s">
        <v>261</v>
      </c>
      <c r="D28" s="1">
        <v>906</v>
      </c>
      <c r="E28" s="57">
        <v>168.602095676972</v>
      </c>
      <c r="F28" s="1"/>
      <c r="G28" s="57"/>
      <c r="H28" s="1"/>
      <c r="I28" s="57"/>
      <c r="J28" s="1"/>
      <c r="K28" s="57"/>
      <c r="L28" s="1">
        <v>744.93333333333305</v>
      </c>
      <c r="M28" s="57">
        <v>212.15744378263301</v>
      </c>
      <c r="N28" s="1">
        <v>647.10869565217399</v>
      </c>
      <c r="O28" s="57">
        <v>179.86664544858701</v>
      </c>
      <c r="P28" s="1">
        <v>490</v>
      </c>
      <c r="Q28" s="57">
        <v>30.8220700148449</v>
      </c>
      <c r="R28" s="1">
        <v>1146</v>
      </c>
      <c r="S28" s="57">
        <v>137.29125568982499</v>
      </c>
      <c r="T28" s="1"/>
      <c r="U28" s="57"/>
      <c r="V28" s="1"/>
      <c r="W28" s="57"/>
      <c r="X28" s="1"/>
      <c r="Y28" s="57"/>
      <c r="Z28" s="1">
        <v>982.77777777777806</v>
      </c>
      <c r="AA28" s="57">
        <v>213.660231312344</v>
      </c>
      <c r="AB28" s="1">
        <v>734.47540983606598</v>
      </c>
      <c r="AC28" s="57">
        <v>235.55619333521901</v>
      </c>
      <c r="AD28" s="1">
        <v>584</v>
      </c>
      <c r="AE28" s="57">
        <v>70.480493755364705</v>
      </c>
      <c r="AF28" s="1"/>
      <c r="AG28" s="17">
        <f t="shared" si="3"/>
        <v>0.26490066225165565</v>
      </c>
      <c r="AH28" s="17"/>
      <c r="AI28" s="17"/>
      <c r="AJ28" s="17"/>
      <c r="AK28" s="17">
        <f t="shared" si="5"/>
        <v>0.31928285901795922</v>
      </c>
      <c r="AL28" s="17">
        <f t="shared" si="6"/>
        <v>0.13501087958003932</v>
      </c>
      <c r="AM28" s="17">
        <f t="shared" si="7"/>
        <v>0.19183673469387755</v>
      </c>
    </row>
    <row r="29" spans="2:39" x14ac:dyDescent="0.3">
      <c r="C29" t="s">
        <v>268</v>
      </c>
      <c r="D29" s="1">
        <v>2366</v>
      </c>
      <c r="E29" s="57">
        <v>480.02465214472699</v>
      </c>
      <c r="F29" s="1"/>
      <c r="G29" s="57"/>
      <c r="H29" s="1"/>
      <c r="I29" s="57"/>
      <c r="J29" s="1"/>
      <c r="K29" s="57"/>
      <c r="L29" s="1">
        <v>2050.5714285714298</v>
      </c>
      <c r="M29" s="57">
        <v>744.75652780911298</v>
      </c>
      <c r="N29" s="1">
        <v>1912.4130434782601</v>
      </c>
      <c r="O29" s="57">
        <v>642.530122980393</v>
      </c>
      <c r="P29" s="1">
        <v>1628.1428571428601</v>
      </c>
      <c r="Q29" s="57">
        <v>176.91563768401801</v>
      </c>
      <c r="R29" s="1">
        <v>3014.2857142857101</v>
      </c>
      <c r="S29" s="57">
        <v>856.65740221041995</v>
      </c>
      <c r="T29" s="1"/>
      <c r="U29" s="57"/>
      <c r="V29" s="1"/>
      <c r="W29" s="57"/>
      <c r="X29" s="1"/>
      <c r="Y29" s="57"/>
      <c r="Z29" s="1">
        <v>2328.3333333333298</v>
      </c>
      <c r="AA29" s="57">
        <v>497.05801136956501</v>
      </c>
      <c r="AB29" s="1">
        <v>2071.7586206896599</v>
      </c>
      <c r="AC29" s="57">
        <v>847.87164516733696</v>
      </c>
      <c r="AD29" s="1">
        <v>1739.3333333333301</v>
      </c>
      <c r="AE29" s="57">
        <v>178.441773883434</v>
      </c>
      <c r="AF29" s="1"/>
      <c r="AG29" s="17">
        <f t="shared" si="3"/>
        <v>0.27400072455017332</v>
      </c>
      <c r="AH29" s="17"/>
      <c r="AI29" s="17"/>
      <c r="AJ29" s="17"/>
      <c r="AK29" s="17">
        <f t="shared" si="5"/>
        <v>0.13545585434954013</v>
      </c>
      <c r="AL29" s="17">
        <f t="shared" si="6"/>
        <v>8.3321737296659065E-2</v>
      </c>
      <c r="AM29" s="17">
        <f t="shared" si="7"/>
        <v>6.8292825597375512E-2</v>
      </c>
    </row>
    <row r="30" spans="2:39" x14ac:dyDescent="0.3">
      <c r="C30" t="s">
        <v>515</v>
      </c>
      <c r="D30" s="1"/>
      <c r="E30" s="57"/>
      <c r="F30" s="1">
        <v>6664.6153846153802</v>
      </c>
      <c r="G30" s="57">
        <v>174.90244533629399</v>
      </c>
      <c r="H30" s="1"/>
      <c r="I30" s="57"/>
      <c r="J30" s="1"/>
      <c r="K30" s="57"/>
      <c r="L30" s="1">
        <v>6400</v>
      </c>
      <c r="M30" s="57">
        <v>2262.7416997969499</v>
      </c>
      <c r="N30" s="1">
        <v>4360.2222222222199</v>
      </c>
      <c r="O30" s="57">
        <v>2556.2262524265702</v>
      </c>
      <c r="P30" s="1">
        <v>11000</v>
      </c>
      <c r="Q30" s="127">
        <v>0</v>
      </c>
      <c r="R30" s="1"/>
      <c r="S30" s="57"/>
      <c r="T30" s="1">
        <v>5636.9090909090901</v>
      </c>
      <c r="U30" s="57">
        <v>496.21109877294703</v>
      </c>
      <c r="V30" s="1"/>
      <c r="W30" s="57"/>
      <c r="X30" s="1"/>
      <c r="Y30" s="57"/>
      <c r="Z30" s="1">
        <v>8771.6666666666697</v>
      </c>
      <c r="AA30" s="57">
        <v>2537.0964375311701</v>
      </c>
      <c r="AB30" s="1">
        <v>4230</v>
      </c>
      <c r="AC30" s="57">
        <v>2231.6118987554</v>
      </c>
      <c r="AD30" s="1">
        <v>11000</v>
      </c>
      <c r="AE30" s="57">
        <v>0</v>
      </c>
      <c r="AF30" s="1"/>
      <c r="AG30" s="17"/>
      <c r="AH30" s="17">
        <f t="shared" si="4"/>
        <v>-0.1542033912532523</v>
      </c>
      <c r="AI30" s="17"/>
      <c r="AJ30" s="17"/>
      <c r="AK30" s="17">
        <f t="shared" si="5"/>
        <v>0.37057291666666714</v>
      </c>
      <c r="AL30" s="17">
        <f t="shared" si="6"/>
        <v>-2.9865959940879153E-2</v>
      </c>
      <c r="AM30" s="17">
        <f t="shared" si="7"/>
        <v>0</v>
      </c>
    </row>
    <row r="31" spans="2:39" x14ac:dyDescent="0.3">
      <c r="C31" t="s">
        <v>294</v>
      </c>
      <c r="D31" s="1">
        <v>541.77777777777806</v>
      </c>
      <c r="E31" s="57">
        <v>132.52344506563199</v>
      </c>
      <c r="F31" s="1">
        <v>489.538461538462</v>
      </c>
      <c r="G31" s="127">
        <v>3.7210420376762499</v>
      </c>
      <c r="H31" s="1"/>
      <c r="I31" s="1"/>
      <c r="J31" s="1"/>
      <c r="K31" s="1"/>
      <c r="L31" s="1">
        <v>501.97142857142899</v>
      </c>
      <c r="M31" s="57">
        <v>71.250725178831104</v>
      </c>
      <c r="N31" s="1">
        <v>445.72192513368998</v>
      </c>
      <c r="O31" s="57">
        <v>95.563679723498694</v>
      </c>
      <c r="P31" s="1">
        <v>435.45454545454498</v>
      </c>
      <c r="Q31" s="57">
        <v>57.291122586948198</v>
      </c>
      <c r="R31" s="1">
        <v>688.94871794871801</v>
      </c>
      <c r="S31" s="57">
        <v>233.32425469132099</v>
      </c>
      <c r="T31" s="1">
        <v>510</v>
      </c>
      <c r="U31" s="127">
        <v>0</v>
      </c>
      <c r="V31" s="1">
        <v>1090</v>
      </c>
      <c r="W31" s="127">
        <v>0</v>
      </c>
      <c r="X31" s="1"/>
      <c r="Y31" s="57"/>
      <c r="Z31" s="1">
        <v>651.64772727272702</v>
      </c>
      <c r="AA31" s="57">
        <v>228.91011335189</v>
      </c>
      <c r="AB31" s="1">
        <v>475.43981481481501</v>
      </c>
      <c r="AC31" s="57">
        <v>107.762037963339</v>
      </c>
      <c r="AD31" s="1">
        <v>452.27272727272702</v>
      </c>
      <c r="AE31" s="57">
        <v>66.119726117235103</v>
      </c>
      <c r="AG31" s="17">
        <f t="shared" si="3"/>
        <v>0.27164447529500796</v>
      </c>
      <c r="AH31" s="17">
        <f t="shared" si="4"/>
        <v>4.1797611565052441E-2</v>
      </c>
      <c r="AI31" s="17"/>
      <c r="AJ31" s="17"/>
      <c r="AK31" s="17">
        <f t="shared" si="5"/>
        <v>0.29817692837073406</v>
      </c>
      <c r="AL31" s="17">
        <f t="shared" si="6"/>
        <v>6.6673609722500041E-2</v>
      </c>
      <c r="AM31" s="17">
        <f t="shared" si="7"/>
        <v>3.862212943632623E-2</v>
      </c>
    </row>
    <row r="32" spans="2:39" x14ac:dyDescent="0.3">
      <c r="B32" t="s">
        <v>23</v>
      </c>
      <c r="C32" t="s">
        <v>283</v>
      </c>
      <c r="D32" s="1"/>
      <c r="E32" s="57"/>
      <c r="F32" s="1">
        <v>2858.3582089552201</v>
      </c>
      <c r="G32" s="57">
        <v>13.438638879193601</v>
      </c>
      <c r="H32" s="1"/>
      <c r="I32" s="1"/>
      <c r="J32" s="1"/>
      <c r="K32" s="1"/>
      <c r="L32" s="1">
        <v>7166.3333333333303</v>
      </c>
      <c r="M32" s="57">
        <v>2258.61912090847</v>
      </c>
      <c r="N32" s="1">
        <v>2854.76470588235</v>
      </c>
      <c r="O32" s="57">
        <v>404.07108431125198</v>
      </c>
      <c r="P32" s="1"/>
      <c r="Q32" s="57"/>
      <c r="R32" s="1"/>
      <c r="S32" s="57"/>
      <c r="T32" s="1">
        <v>4110</v>
      </c>
      <c r="U32" s="127">
        <v>0</v>
      </c>
      <c r="V32" s="1"/>
      <c r="W32" s="57"/>
      <c r="X32" s="1"/>
      <c r="Y32" s="57"/>
      <c r="Z32" s="1">
        <v>7166.3333333333303</v>
      </c>
      <c r="AA32" s="57">
        <v>2258.61912090847</v>
      </c>
      <c r="AB32" s="1">
        <v>3032.4761904761899</v>
      </c>
      <c r="AC32" s="57">
        <v>612.38603993295101</v>
      </c>
      <c r="AD32" s="1"/>
      <c r="AE32" s="57"/>
      <c r="AF32" s="1"/>
      <c r="AG32" s="17"/>
      <c r="AH32" s="17">
        <f t="shared" si="4"/>
        <v>0.43788836092110262</v>
      </c>
      <c r="AI32" s="17"/>
      <c r="AJ32" s="17"/>
      <c r="AK32" s="17">
        <f t="shared" si="5"/>
        <v>0</v>
      </c>
      <c r="AL32" s="17">
        <f t="shared" si="6"/>
        <v>6.2250834272841733E-2</v>
      </c>
      <c r="AM32" s="17"/>
    </row>
    <row r="33" spans="2:39" x14ac:dyDescent="0.3">
      <c r="C33" t="s">
        <v>265</v>
      </c>
      <c r="D33" s="1"/>
      <c r="E33" s="57"/>
      <c r="F33" s="1">
        <v>4323.7313432835799</v>
      </c>
      <c r="G33" s="57">
        <v>150.884621993856</v>
      </c>
      <c r="H33" s="1"/>
      <c r="I33" s="1"/>
      <c r="J33" s="1"/>
      <c r="K33" s="1"/>
      <c r="L33" s="1">
        <v>8040</v>
      </c>
      <c r="M33" s="57">
        <v>1933.1795915882601</v>
      </c>
      <c r="N33" s="1">
        <v>3613.8823529411802</v>
      </c>
      <c r="O33" s="57">
        <v>512.65020754323098</v>
      </c>
      <c r="P33" s="1"/>
      <c r="Q33" s="57"/>
      <c r="R33" s="1"/>
      <c r="S33" s="1"/>
      <c r="T33" s="1">
        <v>5680</v>
      </c>
      <c r="U33" s="127">
        <v>0</v>
      </c>
      <c r="V33" s="1"/>
      <c r="W33" s="1"/>
      <c r="X33" s="1"/>
      <c r="Y33" s="57"/>
      <c r="Z33" s="1">
        <v>8490</v>
      </c>
      <c r="AA33" s="57">
        <v>1936.34105122694</v>
      </c>
      <c r="AB33" s="1">
        <v>3829.6086956521699</v>
      </c>
      <c r="AC33" s="57">
        <v>862.54057818276499</v>
      </c>
      <c r="AD33" s="1"/>
      <c r="AE33" s="57"/>
      <c r="AF33" s="1"/>
      <c r="AG33" s="17"/>
      <c r="AH33" s="17">
        <f t="shared" si="4"/>
        <v>0.31368014084020918</v>
      </c>
      <c r="AI33" s="17"/>
      <c r="AJ33" s="17"/>
      <c r="AK33" s="17">
        <f t="shared" si="5"/>
        <v>5.5970149253731345E-2</v>
      </c>
      <c r="AL33" s="17">
        <f t="shared" si="6"/>
        <v>5.9693792338153862E-2</v>
      </c>
      <c r="AM33" s="17"/>
    </row>
    <row r="34" spans="2:39" s="18" customFormat="1" x14ac:dyDescent="0.3">
      <c r="C34" s="18" t="s">
        <v>278</v>
      </c>
      <c r="D34" s="43"/>
      <c r="E34" s="124"/>
      <c r="F34" s="43">
        <v>2870</v>
      </c>
      <c r="G34" s="124">
        <v>0</v>
      </c>
      <c r="H34" s="43"/>
      <c r="I34" s="43"/>
      <c r="J34" s="43"/>
      <c r="K34" s="43"/>
      <c r="L34" s="43"/>
      <c r="M34" s="124"/>
      <c r="N34" s="43"/>
      <c r="O34" s="124"/>
      <c r="P34" s="43"/>
      <c r="Q34" s="43"/>
      <c r="R34" s="43"/>
      <c r="S34" s="43"/>
      <c r="T34" s="43">
        <v>2870</v>
      </c>
      <c r="U34" s="127">
        <v>0</v>
      </c>
      <c r="V34" s="43"/>
      <c r="W34" s="43"/>
      <c r="X34" s="43"/>
      <c r="Y34" s="43"/>
      <c r="Z34" s="43"/>
      <c r="AA34" s="43"/>
      <c r="AB34" s="43">
        <v>1234</v>
      </c>
      <c r="AC34" s="43">
        <v>0</v>
      </c>
      <c r="AD34" s="43"/>
      <c r="AE34" s="43"/>
      <c r="AF34" s="43"/>
      <c r="AG34" s="125"/>
      <c r="AH34" s="125">
        <f t="shared" si="4"/>
        <v>0</v>
      </c>
      <c r="AI34" s="125"/>
      <c r="AJ34" s="125"/>
      <c r="AK34" s="125"/>
      <c r="AL34" s="125"/>
      <c r="AM34" s="125"/>
    </row>
    <row r="35" spans="2:39" x14ac:dyDescent="0.3">
      <c r="C35" t="s">
        <v>271</v>
      </c>
      <c r="D35" s="1"/>
      <c r="E35" s="57"/>
      <c r="F35" s="1">
        <v>2597.7611940298498</v>
      </c>
      <c r="G35" s="57">
        <v>18.325416653445799</v>
      </c>
      <c r="H35" s="1"/>
      <c r="I35" s="1"/>
      <c r="J35" s="1"/>
      <c r="K35" s="1"/>
      <c r="L35" s="1">
        <v>3665</v>
      </c>
      <c r="M35" s="57">
        <v>1376.1831273489699</v>
      </c>
      <c r="N35" s="1">
        <v>2449.2222222222199</v>
      </c>
      <c r="O35" s="57">
        <v>858.78995073718602</v>
      </c>
      <c r="P35" s="1"/>
      <c r="Q35" s="1"/>
      <c r="R35" s="1"/>
      <c r="S35" s="1"/>
      <c r="T35" s="1">
        <v>3860</v>
      </c>
      <c r="U35" s="127">
        <v>0</v>
      </c>
      <c r="V35" s="1"/>
      <c r="W35" s="1"/>
      <c r="X35" s="1"/>
      <c r="Y35" s="1"/>
      <c r="Z35" s="1">
        <v>4330</v>
      </c>
      <c r="AA35" s="57">
        <v>839.55940826126198</v>
      </c>
      <c r="AB35" s="1">
        <v>2818.73529411765</v>
      </c>
      <c r="AC35" s="57">
        <v>779.50416675557597</v>
      </c>
      <c r="AD35" s="1"/>
      <c r="AE35" s="1"/>
      <c r="AF35" s="1"/>
      <c r="AG35" s="17"/>
      <c r="AH35" s="17">
        <f t="shared" si="4"/>
        <v>0.48589485779948344</v>
      </c>
      <c r="AI35" s="17"/>
      <c r="AJ35" s="17"/>
      <c r="AK35" s="17">
        <f t="shared" si="5"/>
        <v>0.18144611186903137</v>
      </c>
      <c r="AL35" s="17">
        <f t="shared" si="6"/>
        <v>0.15086955709562558</v>
      </c>
      <c r="AM35" s="17"/>
    </row>
    <row r="36" spans="2:39" x14ac:dyDescent="0.3">
      <c r="C36" t="s">
        <v>262</v>
      </c>
      <c r="D36" s="1"/>
      <c r="E36" s="57"/>
      <c r="F36" s="1">
        <v>4875</v>
      </c>
      <c r="G36" s="57">
        <v>1237.43686707646</v>
      </c>
      <c r="H36" s="1"/>
      <c r="I36" s="1"/>
      <c r="J36" s="1"/>
      <c r="K36" s="1"/>
      <c r="L36" s="1">
        <v>7097.5</v>
      </c>
      <c r="M36" s="57">
        <v>6332.96336638702</v>
      </c>
      <c r="N36" s="1">
        <v>4205.3478260869597</v>
      </c>
      <c r="O36" s="57">
        <v>2715.68358393669</v>
      </c>
      <c r="P36" s="1"/>
      <c r="Q36" s="1"/>
      <c r="R36" s="1"/>
      <c r="S36" s="1"/>
      <c r="T36" s="1">
        <v>3474.5</v>
      </c>
      <c r="U36" s="57">
        <v>34.856850115866699</v>
      </c>
      <c r="V36" s="1"/>
      <c r="W36" s="1"/>
      <c r="X36" s="1"/>
      <c r="Y36" s="1"/>
      <c r="Z36" s="1">
        <v>7520</v>
      </c>
      <c r="AA36" s="57">
        <v>5888.2651661305699</v>
      </c>
      <c r="AB36" s="1">
        <v>3589.6551724137898</v>
      </c>
      <c r="AC36" s="57">
        <v>2567.30396769872</v>
      </c>
      <c r="AD36" s="1"/>
      <c r="AE36" s="1"/>
      <c r="AF36" s="1"/>
      <c r="AG36" s="17"/>
      <c r="AH36" s="17">
        <f t="shared" si="4"/>
        <v>-0.28728205128205131</v>
      </c>
      <c r="AI36" s="17"/>
      <c r="AJ36" s="17"/>
      <c r="AK36" s="17">
        <f t="shared" si="5"/>
        <v>5.9528002817893624E-2</v>
      </c>
      <c r="AL36" s="17">
        <f t="shared" si="6"/>
        <v>-0.1464070700297023</v>
      </c>
      <c r="AM36" s="17"/>
    </row>
    <row r="37" spans="2:39" x14ac:dyDescent="0.3">
      <c r="C37" t="s">
        <v>516</v>
      </c>
      <c r="D37" s="1">
        <v>1728</v>
      </c>
      <c r="E37" s="127">
        <v>0</v>
      </c>
      <c r="F37" s="1">
        <v>1739.10447761194</v>
      </c>
      <c r="G37" s="57">
        <v>74.523361057346193</v>
      </c>
      <c r="H37" s="1"/>
      <c r="I37" s="1"/>
      <c r="J37" s="1"/>
      <c r="K37" s="1"/>
      <c r="L37" s="1">
        <v>2909</v>
      </c>
      <c r="M37" s="57">
        <v>1064.8614933408001</v>
      </c>
      <c r="N37" s="1">
        <v>1712.4642857142901</v>
      </c>
      <c r="O37" s="57">
        <v>630.76951722672402</v>
      </c>
      <c r="P37" s="1"/>
      <c r="Q37" s="1"/>
      <c r="R37" s="1">
        <v>1720</v>
      </c>
      <c r="S37" s="127">
        <v>0</v>
      </c>
      <c r="T37" s="1">
        <v>2926.1666666666702</v>
      </c>
      <c r="U37" s="57">
        <v>29.692872320923499</v>
      </c>
      <c r="V37" s="1"/>
      <c r="W37" s="1"/>
      <c r="X37" s="1"/>
      <c r="Y37" s="1"/>
      <c r="Z37" s="1">
        <v>3193</v>
      </c>
      <c r="AA37" s="57">
        <v>616.94408174485295</v>
      </c>
      <c r="AB37" s="1">
        <v>1938.15151515152</v>
      </c>
      <c r="AC37" s="57">
        <v>757.54274306850698</v>
      </c>
      <c r="AD37" s="1"/>
      <c r="AE37" s="1"/>
      <c r="AF37" s="1"/>
      <c r="AG37" s="17">
        <f t="shared" si="3"/>
        <v>-4.6296296296296294E-3</v>
      </c>
      <c r="AH37" s="17">
        <f t="shared" si="4"/>
        <v>0.68257094633253468</v>
      </c>
      <c r="AI37" s="17"/>
      <c r="AJ37" s="17"/>
      <c r="AK37" s="17">
        <f t="shared" si="5"/>
        <v>9.7628050876589892E-2</v>
      </c>
      <c r="AL37" s="17">
        <f t="shared" si="6"/>
        <v>0.13179091168204596</v>
      </c>
      <c r="AM37" s="17"/>
    </row>
    <row r="38" spans="2:39" x14ac:dyDescent="0.3">
      <c r="C38" t="s">
        <v>72</v>
      </c>
      <c r="D38" s="1">
        <v>516</v>
      </c>
      <c r="E38" s="127">
        <v>0</v>
      </c>
      <c r="F38" s="1">
        <v>1051.0606060606101</v>
      </c>
      <c r="G38" s="57">
        <v>62.0701535579216</v>
      </c>
      <c r="H38" s="1"/>
      <c r="I38" s="1"/>
      <c r="J38" s="1"/>
      <c r="K38" s="1"/>
      <c r="L38" s="1"/>
      <c r="M38" s="57"/>
      <c r="N38" s="1">
        <v>382.26666666666699</v>
      </c>
      <c r="O38" s="57">
        <v>158.04471940983501</v>
      </c>
      <c r="P38" s="1"/>
      <c r="Q38" s="1"/>
      <c r="R38" s="1">
        <v>520</v>
      </c>
      <c r="S38" s="127">
        <v>0</v>
      </c>
      <c r="T38" s="1">
        <v>590</v>
      </c>
      <c r="U38" s="127">
        <v>0</v>
      </c>
      <c r="V38" s="1"/>
      <c r="W38" s="1"/>
      <c r="X38" s="1"/>
      <c r="Y38" s="1"/>
      <c r="Z38" s="1"/>
      <c r="AA38" s="57"/>
      <c r="AB38" s="1">
        <v>402.97297297297303</v>
      </c>
      <c r="AC38" s="57">
        <v>182.89697866505301</v>
      </c>
      <c r="AD38" s="1"/>
      <c r="AE38" s="1"/>
      <c r="AF38" s="1"/>
      <c r="AG38" s="17">
        <f t="shared" si="3"/>
        <v>7.7519379844961239E-3</v>
      </c>
      <c r="AH38" s="17">
        <f t="shared" si="4"/>
        <v>-0.43866224592763658</v>
      </c>
      <c r="AI38" s="17"/>
      <c r="AJ38" s="17"/>
      <c r="AK38" s="17"/>
      <c r="AL38" s="17">
        <f t="shared" si="6"/>
        <v>5.4167177292394529E-2</v>
      </c>
      <c r="AM38" s="17"/>
    </row>
    <row r="39" spans="2:39" x14ac:dyDescent="0.3">
      <c r="C39" t="s">
        <v>292</v>
      </c>
      <c r="D39" s="1">
        <v>797</v>
      </c>
      <c r="E39" s="57">
        <v>137.17871555018999</v>
      </c>
      <c r="F39" s="1">
        <v>549.55223880596998</v>
      </c>
      <c r="G39" s="127">
        <v>3.6650833306891601</v>
      </c>
      <c r="H39" s="1"/>
      <c r="I39" s="1"/>
      <c r="J39" s="1"/>
      <c r="K39" s="1"/>
      <c r="L39" s="1">
        <v>571.20000000000005</v>
      </c>
      <c r="M39" s="57">
        <v>99.0817844005648</v>
      </c>
      <c r="N39" s="1">
        <v>487.51351351351298</v>
      </c>
      <c r="O39" s="57">
        <v>171.43392339350501</v>
      </c>
      <c r="P39" s="1"/>
      <c r="Q39" s="1"/>
      <c r="R39" s="1">
        <v>890</v>
      </c>
      <c r="S39" s="127">
        <v>0</v>
      </c>
      <c r="T39" s="1">
        <v>580</v>
      </c>
      <c r="U39" s="127">
        <v>0</v>
      </c>
      <c r="V39" s="1"/>
      <c r="W39" s="1"/>
      <c r="X39" s="1"/>
      <c r="Y39" s="1"/>
      <c r="Z39" s="1">
        <v>606.20000000000005</v>
      </c>
      <c r="AA39" s="57">
        <v>120.05082257110899</v>
      </c>
      <c r="AB39" s="1">
        <v>538.17999999999995</v>
      </c>
      <c r="AC39" s="57">
        <v>184.704473278206</v>
      </c>
      <c r="AD39" s="1"/>
      <c r="AE39" s="1"/>
      <c r="AF39" s="1"/>
      <c r="AG39" s="17">
        <f t="shared" si="3"/>
        <v>0.11668757841907151</v>
      </c>
      <c r="AH39" s="17">
        <f t="shared" si="4"/>
        <v>5.540467137425345E-2</v>
      </c>
      <c r="AI39" s="17"/>
      <c r="AJ39" s="17"/>
      <c r="AK39" s="17">
        <f t="shared" si="5"/>
        <v>6.1274509803921566E-2</v>
      </c>
      <c r="AL39" s="17">
        <f t="shared" si="6"/>
        <v>0.10392837343386296</v>
      </c>
      <c r="AM39" s="17"/>
    </row>
    <row r="40" spans="2:39" x14ac:dyDescent="0.3">
      <c r="C40" t="s">
        <v>293</v>
      </c>
      <c r="D40" s="1">
        <v>894</v>
      </c>
      <c r="E40" s="127">
        <v>0</v>
      </c>
      <c r="F40" s="1">
        <v>549.55223880596998</v>
      </c>
      <c r="G40" s="127">
        <v>3.6650833306891601</v>
      </c>
      <c r="H40" s="1"/>
      <c r="I40" s="1"/>
      <c r="J40" s="1"/>
      <c r="K40" s="1"/>
      <c r="L40" s="1">
        <v>476.66666666666703</v>
      </c>
      <c r="M40" s="57">
        <v>12.583057392117899</v>
      </c>
      <c r="N40" s="1">
        <v>458.95652173912998</v>
      </c>
      <c r="O40" s="57">
        <v>202.94098521062901</v>
      </c>
      <c r="P40" s="1"/>
      <c r="Q40" s="1"/>
      <c r="R40" s="1">
        <v>890</v>
      </c>
      <c r="S40" s="127">
        <v>0</v>
      </c>
      <c r="T40" s="1">
        <v>573</v>
      </c>
      <c r="U40" s="57">
        <v>38.0142702910724</v>
      </c>
      <c r="V40" s="1"/>
      <c r="W40" s="1"/>
      <c r="X40" s="1"/>
      <c r="Y40" s="1"/>
      <c r="Z40" s="1">
        <v>530</v>
      </c>
      <c r="AA40" s="57">
        <v>43.301270189221903</v>
      </c>
      <c r="AB40" s="1">
        <v>483.33333333333297</v>
      </c>
      <c r="AC40" s="57">
        <v>199.147027247555</v>
      </c>
      <c r="AD40" s="1"/>
      <c r="AE40" s="1"/>
      <c r="AF40" s="1"/>
      <c r="AG40" s="17">
        <f t="shared" si="3"/>
        <v>-4.4742729306487695E-3</v>
      </c>
      <c r="AH40" s="17">
        <f t="shared" si="4"/>
        <v>4.266702878870212E-2</v>
      </c>
      <c r="AI40" s="17"/>
      <c r="AJ40" s="17"/>
      <c r="AK40" s="17">
        <f t="shared" si="5"/>
        <v>0.11188811188811104</v>
      </c>
      <c r="AL40" s="17">
        <f t="shared" si="6"/>
        <v>5.3113553113553369E-2</v>
      </c>
      <c r="AM40" s="17"/>
    </row>
    <row r="41" spans="2:39" x14ac:dyDescent="0.3">
      <c r="B41" s="2"/>
      <c r="C41" s="2" t="s">
        <v>286</v>
      </c>
      <c r="D41" s="22"/>
      <c r="E41" s="58"/>
      <c r="F41" s="22"/>
      <c r="G41" s="58"/>
      <c r="H41" s="22"/>
      <c r="I41" s="22"/>
      <c r="J41" s="22"/>
      <c r="K41" s="22"/>
      <c r="L41" s="22">
        <v>2177.5</v>
      </c>
      <c r="M41" s="58">
        <v>835.08981552884495</v>
      </c>
      <c r="N41" s="22">
        <v>1745.6666666666699</v>
      </c>
      <c r="O41" s="58">
        <v>447.88609308724102</v>
      </c>
      <c r="P41" s="22"/>
      <c r="Q41" s="22"/>
      <c r="R41" s="22"/>
      <c r="S41" s="58"/>
      <c r="T41" s="22">
        <v>2040</v>
      </c>
      <c r="U41" s="127">
        <v>0</v>
      </c>
      <c r="V41" s="22"/>
      <c r="W41" s="22"/>
      <c r="X41" s="22"/>
      <c r="Y41" s="22"/>
      <c r="Z41" s="22">
        <v>2177.5</v>
      </c>
      <c r="AA41" s="58">
        <v>835.08981552884495</v>
      </c>
      <c r="AB41" s="22">
        <v>1814.1111111111099</v>
      </c>
      <c r="AC41" s="58">
        <v>461.74526831409702</v>
      </c>
      <c r="AD41" s="22"/>
      <c r="AE41" s="22"/>
      <c r="AF41" s="22"/>
      <c r="AG41" s="120"/>
      <c r="AH41" s="120"/>
      <c r="AI41" s="120"/>
      <c r="AJ41" s="120"/>
      <c r="AK41" s="120">
        <f t="shared" si="5"/>
        <v>0</v>
      </c>
      <c r="AL41" s="120">
        <f t="shared" si="6"/>
        <v>3.9208198077777291E-2</v>
      </c>
      <c r="AM41" s="120"/>
    </row>
    <row r="42" spans="2:39" x14ac:dyDescent="0.3">
      <c r="Z42" t="s">
        <v>115</v>
      </c>
      <c r="AG42" s="17">
        <f>MEDIAN(AG$5:AG$41)</f>
        <v>0.11345662892933138</v>
      </c>
      <c r="AH42" s="17">
        <f t="shared" ref="AH42:AM42" si="10">MEDIAN(AH$5:AH$41)</f>
        <v>5.0335863122216051E-2</v>
      </c>
      <c r="AI42" s="17">
        <f t="shared" si="10"/>
        <v>0.58759014099666296</v>
      </c>
      <c r="AJ42" s="17">
        <f t="shared" si="10"/>
        <v>0.20238095238095238</v>
      </c>
      <c r="AK42" s="17">
        <f t="shared" si="10"/>
        <v>0.16545342791329445</v>
      </c>
      <c r="AL42" s="17">
        <f t="shared" si="10"/>
        <v>6.7867823704572741E-2</v>
      </c>
      <c r="AM42" s="17">
        <f t="shared" si="10"/>
        <v>6.8889892989784221E-2</v>
      </c>
    </row>
    <row r="43" spans="2:39" x14ac:dyDescent="0.3">
      <c r="Z43" t="s">
        <v>117</v>
      </c>
      <c r="AG43" s="17">
        <f>MIN(AG$5:AG$41)</f>
        <v>-0.33890245469733965</v>
      </c>
      <c r="AH43" s="17">
        <f t="shared" ref="AH43:AM43" si="11">MIN(AH$5:AH$41)</f>
        <v>-0.43866224592763658</v>
      </c>
      <c r="AI43" s="17">
        <f t="shared" si="11"/>
        <v>-1</v>
      </c>
      <c r="AJ43" s="17">
        <f t="shared" si="11"/>
        <v>0.10865852056234288</v>
      </c>
      <c r="AK43" s="17">
        <f t="shared" si="11"/>
        <v>0</v>
      </c>
      <c r="AL43" s="17">
        <f t="shared" si="11"/>
        <v>-0.1464070700297023</v>
      </c>
      <c r="AM43" s="17">
        <f t="shared" si="11"/>
        <v>-1</v>
      </c>
    </row>
    <row r="44" spans="2:39" x14ac:dyDescent="0.3">
      <c r="Z44" t="s">
        <v>118</v>
      </c>
      <c r="AG44" s="17">
        <f>MAX(AG$5:AG$41)</f>
        <v>0.78081378081378083</v>
      </c>
      <c r="AH44" s="17">
        <f t="shared" ref="AH44:AM44" si="12">MAX(AH$5:AH$41)</f>
        <v>0.68257094633253468</v>
      </c>
      <c r="AI44" s="17">
        <f t="shared" si="12"/>
        <v>1.0689655172413792</v>
      </c>
      <c r="AJ44" s="17">
        <f t="shared" si="12"/>
        <v>0.41610842810406373</v>
      </c>
      <c r="AK44" s="17">
        <f t="shared" si="12"/>
        <v>0.4884614641870878</v>
      </c>
      <c r="AL44" s="17">
        <f t="shared" si="12"/>
        <v>0.15086955709562558</v>
      </c>
      <c r="AM44" s="17">
        <f t="shared" si="12"/>
        <v>0.19183673469387755</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221"/>
  <sheetViews>
    <sheetView topLeftCell="A190" zoomScale="80" zoomScaleNormal="80" workbookViewId="0">
      <selection activeCell="F178" sqref="F178"/>
    </sheetView>
  </sheetViews>
  <sheetFormatPr defaultRowHeight="14.4" x14ac:dyDescent="0.3"/>
  <cols>
    <col min="1" max="1" width="64" style="53" customWidth="1"/>
    <col min="2" max="2" width="5.88671875" customWidth="1"/>
    <col min="3" max="3" width="8.88671875" style="53"/>
    <col min="4" max="4" width="21.109375" style="53" customWidth="1"/>
    <col min="5" max="5" width="22.6640625" customWidth="1"/>
    <col min="6" max="7" width="22.44140625" style="76" customWidth="1"/>
    <col min="8" max="8" width="8.88671875" style="54"/>
    <col min="9" max="9" width="8.88671875" style="83"/>
    <col min="10" max="10" width="8.88671875" style="54"/>
    <col min="11" max="11" width="8.88671875" style="56"/>
    <col min="12" max="12" width="8.88671875" style="1"/>
    <col min="13" max="13" width="8.88671875" style="79"/>
    <col min="14" max="14" width="8.88671875" style="54"/>
    <col min="15" max="15" width="8.88671875" style="56"/>
    <col min="16" max="16" width="8.88671875" style="1"/>
    <col min="17" max="17" width="8.88671875" style="79"/>
  </cols>
  <sheetData>
    <row r="2" spans="2:18" x14ac:dyDescent="0.3">
      <c r="R2" s="11"/>
    </row>
    <row r="3" spans="2:18" x14ac:dyDescent="0.3">
      <c r="E3" s="53"/>
      <c r="R3" s="11"/>
    </row>
    <row r="4" spans="2:18" x14ac:dyDescent="0.3">
      <c r="D4" s="75"/>
      <c r="E4" s="53"/>
    </row>
    <row r="5" spans="2:18" x14ac:dyDescent="0.3">
      <c r="C5" s="80" t="s">
        <v>20</v>
      </c>
      <c r="D5" s="80" t="s">
        <v>79</v>
      </c>
      <c r="E5" s="80" t="s">
        <v>114</v>
      </c>
      <c r="F5" s="85" t="s">
        <v>39</v>
      </c>
      <c r="G5" s="85" t="s">
        <v>40</v>
      </c>
      <c r="H5" s="81" t="s">
        <v>75</v>
      </c>
      <c r="I5" s="84" t="s">
        <v>41</v>
      </c>
      <c r="J5" s="81" t="s">
        <v>42</v>
      </c>
      <c r="K5" s="82" t="s">
        <v>43</v>
      </c>
      <c r="L5" s="135" t="s">
        <v>336</v>
      </c>
      <c r="M5" s="135"/>
      <c r="N5" s="81" t="s">
        <v>46</v>
      </c>
      <c r="O5" s="82" t="s">
        <v>47</v>
      </c>
      <c r="P5" s="135" t="s">
        <v>336</v>
      </c>
      <c r="Q5" s="135"/>
    </row>
    <row r="6" spans="2:18" x14ac:dyDescent="0.3">
      <c r="C6" s="53" t="s">
        <v>21</v>
      </c>
      <c r="D6" s="21" t="s">
        <v>270</v>
      </c>
      <c r="E6" s="53" t="s">
        <v>345</v>
      </c>
      <c r="F6" s="76">
        <v>2</v>
      </c>
      <c r="G6" s="76">
        <v>4</v>
      </c>
      <c r="H6" s="54">
        <v>5.0810000000000001E-2</v>
      </c>
      <c r="I6" s="83">
        <v>7.0000000000000001E-3</v>
      </c>
      <c r="J6" s="54">
        <v>4.6657000000000002</v>
      </c>
      <c r="K6" s="56">
        <v>106.239927148269</v>
      </c>
      <c r="L6" s="1">
        <v>91.482893635502805</v>
      </c>
      <c r="M6" s="79">
        <v>123.37740611310601</v>
      </c>
      <c r="N6" s="54">
        <v>4.6148999999999996</v>
      </c>
      <c r="O6" s="56">
        <v>100.97773025455</v>
      </c>
      <c r="P6" s="1">
        <v>86.982313075153002</v>
      </c>
      <c r="Q6" s="79">
        <v>117.225004105729</v>
      </c>
    </row>
    <row r="7" spans="2:18" x14ac:dyDescent="0.3">
      <c r="B7" s="53"/>
      <c r="E7" s="53" t="s">
        <v>345</v>
      </c>
      <c r="F7" s="76">
        <v>4</v>
      </c>
      <c r="G7" s="76">
        <v>5</v>
      </c>
      <c r="H7" s="54">
        <v>-4.5749999999999999E-2</v>
      </c>
      <c r="I7" s="83">
        <v>1.0800000000000001E-2</v>
      </c>
      <c r="J7" s="54">
        <v>4.6148999999999996</v>
      </c>
      <c r="K7" s="56">
        <v>100.97773025455</v>
      </c>
      <c r="L7" s="1">
        <v>86.982313075153002</v>
      </c>
      <c r="M7" s="79">
        <v>117.225004105729</v>
      </c>
      <c r="N7" s="54">
        <v>4.6605999999999996</v>
      </c>
      <c r="O7" s="56">
        <v>105.699482824252</v>
      </c>
      <c r="P7" s="1">
        <v>91.058558540110795</v>
      </c>
      <c r="Q7" s="79">
        <v>122.694460009412</v>
      </c>
    </row>
    <row r="8" spans="2:18" x14ac:dyDescent="0.3">
      <c r="B8" s="53"/>
      <c r="E8" s="53" t="s">
        <v>345</v>
      </c>
      <c r="F8" s="76">
        <v>4</v>
      </c>
      <c r="G8" s="76">
        <v>6</v>
      </c>
      <c r="H8" s="54">
        <v>-5.9900000000000002E-2</v>
      </c>
      <c r="I8" s="83">
        <v>2.9999999999999997E-4</v>
      </c>
      <c r="J8" s="54">
        <v>4.6148999999999996</v>
      </c>
      <c r="K8" s="56">
        <v>100.97773025455</v>
      </c>
      <c r="L8" s="1">
        <v>86.982313075153002</v>
      </c>
      <c r="M8" s="79">
        <v>117.225004105729</v>
      </c>
      <c r="N8" s="54">
        <v>4.6748000000000003</v>
      </c>
      <c r="O8" s="56">
        <v>107.211122723134</v>
      </c>
      <c r="P8" s="1">
        <v>92.373486977475906</v>
      </c>
      <c r="Q8" s="79">
        <v>124.43207690489901</v>
      </c>
    </row>
    <row r="9" spans="2:18" x14ac:dyDescent="0.3">
      <c r="B9" s="53"/>
      <c r="E9" s="53"/>
    </row>
    <row r="10" spans="2:18" x14ac:dyDescent="0.3">
      <c r="B10" s="53"/>
      <c r="D10" s="53" t="s">
        <v>79</v>
      </c>
      <c r="E10" s="53" t="s">
        <v>114</v>
      </c>
      <c r="F10" s="76" t="s">
        <v>39</v>
      </c>
      <c r="G10" s="76" t="s">
        <v>40</v>
      </c>
      <c r="H10" s="54" t="s">
        <v>75</v>
      </c>
      <c r="I10" s="83" t="s">
        <v>41</v>
      </c>
      <c r="J10" s="54" t="s">
        <v>42</v>
      </c>
      <c r="K10" s="56" t="s">
        <v>43</v>
      </c>
      <c r="L10" s="134" t="s">
        <v>336</v>
      </c>
      <c r="M10" s="134"/>
      <c r="N10" s="54" t="s">
        <v>46</v>
      </c>
      <c r="O10" s="56" t="s">
        <v>47</v>
      </c>
      <c r="P10" s="134" t="s">
        <v>336</v>
      </c>
      <c r="Q10" s="134"/>
    </row>
    <row r="11" spans="2:18" x14ac:dyDescent="0.3">
      <c r="B11" s="53"/>
      <c r="D11" s="65" t="s">
        <v>74</v>
      </c>
      <c r="E11" s="72" t="s">
        <v>346</v>
      </c>
      <c r="F11" s="86">
        <v>0</v>
      </c>
      <c r="G11" s="86">
        <v>1</v>
      </c>
      <c r="H11" s="54">
        <v>-0.26669999999999999</v>
      </c>
      <c r="I11" s="83" t="s">
        <v>51</v>
      </c>
      <c r="J11" s="54">
        <v>7.3960999999999997</v>
      </c>
      <c r="K11" s="56">
        <v>1629.61651622213</v>
      </c>
      <c r="L11" s="1">
        <v>1470.8444932155601</v>
      </c>
      <c r="M11" s="79">
        <v>1805.5273702919901</v>
      </c>
      <c r="N11" s="54">
        <v>7.6627999999999998</v>
      </c>
      <c r="O11" s="56">
        <v>2127.7066744358499</v>
      </c>
      <c r="P11" s="1">
        <v>1825.9600819674599</v>
      </c>
      <c r="Q11" s="79">
        <v>2479.3179966787202</v>
      </c>
    </row>
    <row r="12" spans="2:18" x14ac:dyDescent="0.3">
      <c r="B12" s="53"/>
      <c r="E12" s="53" t="s">
        <v>53</v>
      </c>
      <c r="F12" s="76" t="s">
        <v>10</v>
      </c>
      <c r="G12" s="87" t="s">
        <v>11</v>
      </c>
      <c r="H12" s="54">
        <v>-0.66520000000000001</v>
      </c>
      <c r="I12" s="83" t="s">
        <v>51</v>
      </c>
      <c r="J12" s="54">
        <v>7.1969000000000003</v>
      </c>
      <c r="K12" s="56">
        <v>1335.2849583442701</v>
      </c>
      <c r="L12" s="1">
        <v>1098.9552118230799</v>
      </c>
      <c r="M12" s="79">
        <v>1622.4372938935601</v>
      </c>
      <c r="N12" s="54">
        <v>7.8620000000000001</v>
      </c>
      <c r="O12" s="56">
        <v>2596.7086026612401</v>
      </c>
      <c r="P12" s="1">
        <v>2418.8986203588001</v>
      </c>
      <c r="Q12" s="79">
        <v>2787.5891574714701</v>
      </c>
    </row>
    <row r="13" spans="2:18" x14ac:dyDescent="0.3">
      <c r="B13" s="53"/>
      <c r="E13" s="53"/>
    </row>
    <row r="14" spans="2:18" x14ac:dyDescent="0.3">
      <c r="B14" s="53"/>
      <c r="D14" s="75" t="s">
        <v>79</v>
      </c>
      <c r="E14" s="53" t="s">
        <v>114</v>
      </c>
      <c r="F14" s="76" t="s">
        <v>39</v>
      </c>
      <c r="G14" s="76" t="s">
        <v>40</v>
      </c>
      <c r="H14" s="54" t="s">
        <v>75</v>
      </c>
      <c r="I14" s="83" t="s">
        <v>41</v>
      </c>
      <c r="J14" s="54" t="s">
        <v>42</v>
      </c>
      <c r="K14" s="56" t="s">
        <v>43</v>
      </c>
      <c r="L14" s="134" t="s">
        <v>336</v>
      </c>
      <c r="M14" s="134"/>
      <c r="N14" s="54" t="s">
        <v>46</v>
      </c>
      <c r="O14" s="56" t="s">
        <v>47</v>
      </c>
      <c r="P14" s="134" t="s">
        <v>336</v>
      </c>
      <c r="Q14" s="134"/>
    </row>
    <row r="15" spans="2:18" x14ac:dyDescent="0.3">
      <c r="B15" s="53"/>
      <c r="D15" s="21" t="s">
        <v>256</v>
      </c>
      <c r="E15" s="53" t="s">
        <v>345</v>
      </c>
      <c r="F15" s="76">
        <v>2</v>
      </c>
      <c r="G15" s="76">
        <v>4</v>
      </c>
      <c r="H15" s="54">
        <v>5.6579999999999998E-2</v>
      </c>
      <c r="I15" s="83" t="s">
        <v>51</v>
      </c>
      <c r="J15" s="54">
        <v>5.8327999999999998</v>
      </c>
      <c r="K15" s="56">
        <v>341.313018825303</v>
      </c>
      <c r="L15" s="1">
        <v>309.39649199969102</v>
      </c>
      <c r="M15" s="79">
        <v>376.52197045517102</v>
      </c>
      <c r="N15" s="54">
        <v>5.7762000000000002</v>
      </c>
      <c r="O15" s="56">
        <v>322.53124007693702</v>
      </c>
      <c r="P15" s="1">
        <v>292.41686381544901</v>
      </c>
      <c r="Q15" s="79">
        <v>355.74692741120498</v>
      </c>
    </row>
    <row r="16" spans="2:18" x14ac:dyDescent="0.3">
      <c r="B16" s="53"/>
      <c r="E16" s="10" t="s">
        <v>345</v>
      </c>
      <c r="F16" s="88">
        <v>2</v>
      </c>
      <c r="G16" s="88">
        <v>6</v>
      </c>
      <c r="H16" s="54">
        <v>-2.9510000000000002E-2</v>
      </c>
      <c r="I16" s="83">
        <v>2.9600000000000001E-2</v>
      </c>
      <c r="J16" s="54">
        <v>5.8327999999999998</v>
      </c>
      <c r="K16" s="56">
        <v>341.313018825303</v>
      </c>
      <c r="L16" s="1">
        <v>309.39649199969102</v>
      </c>
      <c r="M16" s="79">
        <v>376.52197045517102</v>
      </c>
      <c r="N16" s="54">
        <v>5.8623000000000003</v>
      </c>
      <c r="O16" s="56">
        <v>351.53173792813999</v>
      </c>
      <c r="P16" s="1">
        <v>318.85332474239999</v>
      </c>
      <c r="Q16" s="79">
        <v>387.55927312539001</v>
      </c>
    </row>
    <row r="17" spans="2:17" x14ac:dyDescent="0.3">
      <c r="B17" s="53"/>
      <c r="E17" s="53" t="s">
        <v>345</v>
      </c>
      <c r="F17" s="76">
        <v>3</v>
      </c>
      <c r="G17" s="76">
        <v>4</v>
      </c>
      <c r="H17" s="54">
        <v>4.1239999999999999E-2</v>
      </c>
      <c r="I17" s="83">
        <v>5.0000000000000001E-4</v>
      </c>
      <c r="J17" s="54">
        <v>5.8174000000000001</v>
      </c>
      <c r="K17" s="56">
        <v>336.09706426971201</v>
      </c>
      <c r="L17" s="1">
        <v>304.72800748546098</v>
      </c>
      <c r="M17" s="79">
        <v>370.69528837485899</v>
      </c>
      <c r="N17" s="54">
        <v>5.7762000000000002</v>
      </c>
      <c r="O17" s="56">
        <v>322.53124007693702</v>
      </c>
      <c r="P17" s="1">
        <v>292.41686381544901</v>
      </c>
      <c r="Q17" s="79">
        <v>355.74692741120498</v>
      </c>
    </row>
    <row r="18" spans="2:17" x14ac:dyDescent="0.3">
      <c r="B18" s="53"/>
      <c r="E18" s="53" t="s">
        <v>345</v>
      </c>
      <c r="F18" s="76">
        <v>3</v>
      </c>
      <c r="G18" s="76">
        <v>6</v>
      </c>
      <c r="H18" s="54">
        <v>-4.4850000000000001E-2</v>
      </c>
      <c r="I18" s="83" t="s">
        <v>51</v>
      </c>
      <c r="J18" s="54">
        <v>5.8174000000000001</v>
      </c>
      <c r="K18" s="56">
        <v>336.09706426971201</v>
      </c>
      <c r="L18" s="1">
        <v>304.72800748546098</v>
      </c>
      <c r="M18" s="79">
        <v>370.69528837485899</v>
      </c>
      <c r="N18" s="54">
        <v>5.8623000000000003</v>
      </c>
      <c r="O18" s="56">
        <v>351.53173792813999</v>
      </c>
      <c r="P18" s="1">
        <v>318.85332474239999</v>
      </c>
      <c r="Q18" s="79">
        <v>387.55927312539001</v>
      </c>
    </row>
    <row r="19" spans="2:17" x14ac:dyDescent="0.3">
      <c r="B19" s="53"/>
      <c r="E19" s="53" t="s">
        <v>345</v>
      </c>
      <c r="F19" s="76">
        <v>4</v>
      </c>
      <c r="G19" s="76">
        <v>5</v>
      </c>
      <c r="H19" s="54">
        <v>-3.039E-2</v>
      </c>
      <c r="I19" s="83">
        <v>1.4500000000000001E-2</v>
      </c>
      <c r="J19" s="54">
        <v>5.7762000000000002</v>
      </c>
      <c r="K19" s="56">
        <v>322.53124007693702</v>
      </c>
      <c r="L19" s="1">
        <v>292.41686381544901</v>
      </c>
      <c r="M19" s="79">
        <v>355.74692741120498</v>
      </c>
      <c r="N19" s="54">
        <v>5.8066000000000004</v>
      </c>
      <c r="O19" s="56">
        <v>332.48674678224899</v>
      </c>
      <c r="P19" s="1">
        <v>301.57875721018399</v>
      </c>
      <c r="Q19" s="79">
        <v>366.562412447366</v>
      </c>
    </row>
    <row r="20" spans="2:17" x14ac:dyDescent="0.3">
      <c r="B20" s="53"/>
      <c r="E20" s="53" t="s">
        <v>345</v>
      </c>
      <c r="F20" s="76">
        <v>4</v>
      </c>
      <c r="G20" s="76">
        <v>6</v>
      </c>
      <c r="H20" s="54">
        <v>-8.609E-2</v>
      </c>
      <c r="I20" s="83" t="s">
        <v>51</v>
      </c>
      <c r="J20" s="54">
        <v>5.7762000000000002</v>
      </c>
      <c r="K20" s="56">
        <v>322.53124007693702</v>
      </c>
      <c r="L20" s="1">
        <v>292.41686381544901</v>
      </c>
      <c r="M20" s="79">
        <v>355.74692741120498</v>
      </c>
      <c r="N20" s="54">
        <v>5.8623000000000003</v>
      </c>
      <c r="O20" s="56">
        <v>351.53173792813999</v>
      </c>
      <c r="P20" s="1">
        <v>318.85332474239999</v>
      </c>
      <c r="Q20" s="79">
        <v>387.55927312539001</v>
      </c>
    </row>
    <row r="21" spans="2:17" x14ac:dyDescent="0.3">
      <c r="B21" s="53"/>
      <c r="E21" s="53" t="s">
        <v>345</v>
      </c>
      <c r="F21" s="76">
        <v>5</v>
      </c>
      <c r="G21" s="76">
        <v>6</v>
      </c>
      <c r="H21" s="54">
        <v>-5.57E-2</v>
      </c>
      <c r="I21" s="83" t="s">
        <v>51</v>
      </c>
      <c r="J21" s="54">
        <v>5.8066000000000004</v>
      </c>
      <c r="K21" s="56">
        <v>332.48674678224899</v>
      </c>
      <c r="L21" s="1">
        <v>301.57875721018399</v>
      </c>
      <c r="M21" s="79">
        <v>366.562412447366</v>
      </c>
      <c r="N21" s="54">
        <v>5.8623000000000003</v>
      </c>
      <c r="O21" s="56">
        <v>351.53173792813999</v>
      </c>
      <c r="P21" s="1">
        <v>318.85332474239999</v>
      </c>
      <c r="Q21" s="79">
        <v>387.55927312539001</v>
      </c>
    </row>
    <row r="22" spans="2:17" x14ac:dyDescent="0.3">
      <c r="B22" s="53"/>
      <c r="E22" s="53" t="s">
        <v>348</v>
      </c>
      <c r="F22" s="89" t="s">
        <v>3</v>
      </c>
      <c r="G22" s="76" t="s">
        <v>351</v>
      </c>
      <c r="H22" s="54">
        <v>0.45789999999999997</v>
      </c>
      <c r="I22" s="83">
        <v>6.1999999999999998E-3</v>
      </c>
      <c r="J22" s="54">
        <v>6.0945999999999998</v>
      </c>
      <c r="K22" s="56">
        <v>443.45662704504701</v>
      </c>
      <c r="L22" s="1">
        <v>349.279338882871</v>
      </c>
      <c r="M22" s="79">
        <v>563.02723401602896</v>
      </c>
      <c r="N22" s="54">
        <v>5.6367000000000003</v>
      </c>
      <c r="O22" s="56">
        <v>280.53542238438303</v>
      </c>
      <c r="P22" s="1">
        <v>254.976045109842</v>
      </c>
      <c r="Q22" s="79">
        <v>308.65692962835197</v>
      </c>
    </row>
    <row r="23" spans="2:17" x14ac:dyDescent="0.3">
      <c r="B23" s="53"/>
      <c r="E23" s="53" t="s">
        <v>348</v>
      </c>
      <c r="F23" s="89" t="s">
        <v>4</v>
      </c>
      <c r="G23" s="76" t="s">
        <v>351</v>
      </c>
      <c r="H23" s="54">
        <v>0.1857</v>
      </c>
      <c r="I23" s="83">
        <v>2.1600000000000001E-2</v>
      </c>
      <c r="J23" s="54">
        <v>5.8224</v>
      </c>
      <c r="K23" s="56">
        <v>337.78175781514801</v>
      </c>
      <c r="L23" s="1">
        <v>299.76439017159498</v>
      </c>
      <c r="M23" s="79">
        <v>380.62064625947897</v>
      </c>
      <c r="N23" s="54">
        <v>5.6367000000000003</v>
      </c>
      <c r="O23" s="56">
        <v>280.53542238438303</v>
      </c>
      <c r="P23" s="1">
        <v>254.976045109842</v>
      </c>
      <c r="Q23" s="79">
        <v>308.65692962835197</v>
      </c>
    </row>
    <row r="24" spans="2:17" x14ac:dyDescent="0.3">
      <c r="B24" s="53"/>
      <c r="E24" s="53" t="s">
        <v>349</v>
      </c>
      <c r="F24" s="76" t="s">
        <v>52</v>
      </c>
      <c r="G24" s="90" t="s">
        <v>77</v>
      </c>
      <c r="H24" s="54">
        <v>-0.4118</v>
      </c>
      <c r="I24" s="83">
        <v>1E-4</v>
      </c>
      <c r="J24" s="54">
        <v>5.5628000000000002</v>
      </c>
      <c r="K24" s="56">
        <v>260.55135972144399</v>
      </c>
      <c r="L24" s="1">
        <v>220.29016298566401</v>
      </c>
      <c r="M24" s="79">
        <v>308.17086942330502</v>
      </c>
      <c r="N24" s="54">
        <v>5.9745999999999997</v>
      </c>
      <c r="O24" s="56">
        <v>393.31074532391102</v>
      </c>
      <c r="P24" s="1">
        <v>345.92431210964003</v>
      </c>
      <c r="Q24" s="79">
        <v>447.18840790299902</v>
      </c>
    </row>
    <row r="25" spans="2:17" x14ac:dyDescent="0.3">
      <c r="B25" s="53"/>
      <c r="E25" s="53" t="s">
        <v>349</v>
      </c>
      <c r="F25" s="76" t="s">
        <v>52</v>
      </c>
      <c r="G25" s="90" t="s">
        <v>78</v>
      </c>
      <c r="H25" s="54">
        <v>-0.4788</v>
      </c>
      <c r="I25" s="83">
        <v>9.1000000000000004E-3</v>
      </c>
      <c r="J25" s="54">
        <v>5.5628000000000002</v>
      </c>
      <c r="K25" s="56">
        <v>260.55135972144399</v>
      </c>
      <c r="L25" s="1">
        <v>220.29016298566401</v>
      </c>
      <c r="M25" s="79">
        <v>308.17086942330502</v>
      </c>
      <c r="N25" s="54">
        <v>6.0415999999999999</v>
      </c>
      <c r="O25" s="56">
        <v>420.56540149234002</v>
      </c>
      <c r="P25" s="1">
        <v>328.856011516026</v>
      </c>
      <c r="Q25" s="79">
        <v>537.85015550428204</v>
      </c>
    </row>
    <row r="26" spans="2:17" x14ac:dyDescent="0.3">
      <c r="B26" s="53"/>
      <c r="E26" s="53" t="s">
        <v>349</v>
      </c>
      <c r="F26" s="76" t="s">
        <v>76</v>
      </c>
      <c r="G26" s="90" t="s">
        <v>77</v>
      </c>
      <c r="H26" s="54">
        <v>-0.27760000000000001</v>
      </c>
      <c r="I26" s="83">
        <v>6.9999999999999999E-4</v>
      </c>
      <c r="J26" s="54">
        <v>5.6970000000000001</v>
      </c>
      <c r="K26" s="56">
        <v>297.97214232356799</v>
      </c>
      <c r="L26" s="1">
        <v>270.41569875245199</v>
      </c>
      <c r="M26" s="79">
        <v>328.33669794509899</v>
      </c>
      <c r="N26" s="54">
        <v>5.9745999999999997</v>
      </c>
      <c r="O26" s="56">
        <v>393.31074532391102</v>
      </c>
      <c r="P26" s="1">
        <v>345.92431210964003</v>
      </c>
      <c r="Q26" s="79">
        <v>447.18840790299902</v>
      </c>
    </row>
    <row r="27" spans="2:17" x14ac:dyDescent="0.3">
      <c r="B27" s="53"/>
      <c r="E27" s="53"/>
    </row>
    <row r="28" spans="2:17" x14ac:dyDescent="0.3">
      <c r="B28" s="53"/>
      <c r="D28" s="75" t="s">
        <v>79</v>
      </c>
      <c r="E28" s="53" t="s">
        <v>114</v>
      </c>
      <c r="F28" s="76" t="s">
        <v>39</v>
      </c>
      <c r="G28" s="76" t="s">
        <v>40</v>
      </c>
      <c r="H28" s="54" t="s">
        <v>75</v>
      </c>
      <c r="I28" s="83" t="s">
        <v>41</v>
      </c>
      <c r="J28" s="54" t="s">
        <v>42</v>
      </c>
      <c r="K28" s="56" t="s">
        <v>43</v>
      </c>
      <c r="L28" s="134" t="s">
        <v>336</v>
      </c>
      <c r="M28" s="134"/>
      <c r="N28" s="54" t="s">
        <v>46</v>
      </c>
      <c r="O28" s="56" t="s">
        <v>47</v>
      </c>
      <c r="P28" s="134" t="s">
        <v>336</v>
      </c>
      <c r="Q28" s="134"/>
    </row>
    <row r="29" spans="2:17" x14ac:dyDescent="0.3">
      <c r="B29" s="53"/>
      <c r="D29" s="23" t="s">
        <v>514</v>
      </c>
      <c r="E29" s="53" t="s">
        <v>349</v>
      </c>
      <c r="F29" s="76" t="s">
        <v>52</v>
      </c>
      <c r="G29" s="90" t="s">
        <v>76</v>
      </c>
      <c r="H29" s="54">
        <v>-0.13170000000000001</v>
      </c>
      <c r="I29" s="83">
        <v>8.0000000000000004E-4</v>
      </c>
      <c r="J29" s="54">
        <v>5.5629</v>
      </c>
      <c r="K29" s="56">
        <v>260.57741616021701</v>
      </c>
      <c r="L29" s="1">
        <v>238.415273539662</v>
      </c>
      <c r="M29" s="79">
        <v>284.799664067827</v>
      </c>
      <c r="N29" s="54">
        <v>5.6946000000000003</v>
      </c>
      <c r="O29" s="56">
        <v>297.25786665564601</v>
      </c>
      <c r="P29" s="1">
        <v>277.07682103661398</v>
      </c>
      <c r="Q29" s="79">
        <v>318.90881004798598</v>
      </c>
    </row>
    <row r="30" spans="2:17" x14ac:dyDescent="0.3">
      <c r="B30" s="53"/>
      <c r="E30" s="53" t="s">
        <v>349</v>
      </c>
      <c r="F30" s="76" t="s">
        <v>52</v>
      </c>
      <c r="G30" s="90" t="s">
        <v>77</v>
      </c>
      <c r="H30" s="54">
        <v>-0.26079999999999998</v>
      </c>
      <c r="I30" s="83" t="s">
        <v>51</v>
      </c>
      <c r="J30" s="54">
        <v>5.5629</v>
      </c>
      <c r="K30" s="56">
        <v>260.57741616021701</v>
      </c>
      <c r="L30" s="1">
        <v>238.415273539662</v>
      </c>
      <c r="M30" s="79">
        <v>284.799664067827</v>
      </c>
      <c r="N30" s="54">
        <v>5.8236999999999997</v>
      </c>
      <c r="O30" s="56">
        <v>338.22115964961699</v>
      </c>
      <c r="P30" s="1">
        <v>315.35178705893202</v>
      </c>
      <c r="Q30" s="79">
        <v>362.749023563815</v>
      </c>
    </row>
    <row r="31" spans="2:17" x14ac:dyDescent="0.3">
      <c r="B31" s="53"/>
      <c r="E31" s="53" t="s">
        <v>349</v>
      </c>
      <c r="F31" s="76" t="s">
        <v>52</v>
      </c>
      <c r="G31" s="90" t="s">
        <v>78</v>
      </c>
      <c r="H31" s="54">
        <v>-0.33040000000000003</v>
      </c>
      <c r="I31" s="83">
        <v>5.1000000000000004E-3</v>
      </c>
      <c r="J31" s="54">
        <v>5.5629</v>
      </c>
      <c r="K31" s="56">
        <v>260.57741616021701</v>
      </c>
      <c r="L31" s="1">
        <v>238.415273539662</v>
      </c>
      <c r="M31" s="79">
        <v>284.799664067827</v>
      </c>
      <c r="N31" s="54">
        <v>5.8933</v>
      </c>
      <c r="O31" s="56">
        <v>362.59989182891201</v>
      </c>
      <c r="P31" s="1">
        <v>302.80759384585502</v>
      </c>
      <c r="Q31" s="79">
        <v>434.19875929950501</v>
      </c>
    </row>
    <row r="32" spans="2:17" x14ac:dyDescent="0.3">
      <c r="B32" s="53"/>
      <c r="E32" s="53" t="s">
        <v>349</v>
      </c>
      <c r="F32" s="76" t="s">
        <v>76</v>
      </c>
      <c r="G32" s="90" t="s">
        <v>77</v>
      </c>
      <c r="H32" s="54">
        <v>-0.129</v>
      </c>
      <c r="I32" s="83" t="s">
        <v>51</v>
      </c>
      <c r="J32" s="54">
        <v>5.6946000000000003</v>
      </c>
      <c r="K32" s="56">
        <v>297.25786665564601</v>
      </c>
      <c r="L32" s="1">
        <v>277.07682103661398</v>
      </c>
      <c r="M32" s="79">
        <v>318.90881004798598</v>
      </c>
      <c r="N32" s="54">
        <v>5.8236999999999997</v>
      </c>
      <c r="O32" s="56">
        <v>338.22115964961699</v>
      </c>
      <c r="P32" s="1">
        <v>315.35178705893202</v>
      </c>
      <c r="Q32" s="79">
        <v>362.749023563815</v>
      </c>
    </row>
    <row r="33" spans="2:17" x14ac:dyDescent="0.3">
      <c r="B33" s="53"/>
      <c r="E33" s="72" t="s">
        <v>346</v>
      </c>
      <c r="F33" s="86">
        <v>0</v>
      </c>
      <c r="G33" s="86">
        <v>1</v>
      </c>
      <c r="H33" s="54">
        <v>-0.16250000000000001</v>
      </c>
      <c r="I33" s="83">
        <v>2.1499999999999998E-2</v>
      </c>
      <c r="J33" s="54">
        <v>5.6623999999999999</v>
      </c>
      <c r="K33" s="56">
        <v>287.83862694826701</v>
      </c>
      <c r="L33" s="1">
        <v>268.27076831364099</v>
      </c>
      <c r="M33" s="79">
        <v>308.83377896245702</v>
      </c>
      <c r="N33" s="54">
        <v>5.8249000000000004</v>
      </c>
      <c r="O33" s="56">
        <v>338.62726865786902</v>
      </c>
      <c r="P33" s="1">
        <v>300.02625875227602</v>
      </c>
      <c r="Q33" s="79">
        <v>382.19463708130701</v>
      </c>
    </row>
    <row r="34" spans="2:17" x14ac:dyDescent="0.3">
      <c r="B34" s="53"/>
      <c r="E34" s="53" t="s">
        <v>53</v>
      </c>
      <c r="F34" s="76" t="s">
        <v>10</v>
      </c>
      <c r="G34" s="87" t="s">
        <v>11</v>
      </c>
      <c r="H34" s="54">
        <v>-0.14940000000000001</v>
      </c>
      <c r="I34" s="83" t="s">
        <v>51</v>
      </c>
      <c r="J34" s="54">
        <v>5.6688999999999998</v>
      </c>
      <c r="K34" s="56">
        <v>289.71567181047499</v>
      </c>
      <c r="L34" s="1">
        <v>267.95878999182003</v>
      </c>
      <c r="M34" s="79">
        <v>313.239101039221</v>
      </c>
      <c r="N34" s="54">
        <v>5.8182999999999998</v>
      </c>
      <c r="O34" s="56">
        <v>336.399687787711</v>
      </c>
      <c r="P34" s="1">
        <v>312.57336199218099</v>
      </c>
      <c r="Q34" s="79">
        <v>362.042207379464</v>
      </c>
    </row>
    <row r="35" spans="2:17" x14ac:dyDescent="0.3">
      <c r="B35" s="53"/>
      <c r="E35" s="53"/>
    </row>
    <row r="36" spans="2:17" x14ac:dyDescent="0.3">
      <c r="B36" s="53"/>
      <c r="D36" s="75" t="s">
        <v>79</v>
      </c>
      <c r="E36" s="53" t="s">
        <v>114</v>
      </c>
      <c r="F36" s="76" t="s">
        <v>39</v>
      </c>
      <c r="G36" s="76" t="s">
        <v>40</v>
      </c>
      <c r="H36" s="54" t="s">
        <v>75</v>
      </c>
      <c r="I36" s="83" t="s">
        <v>41</v>
      </c>
      <c r="J36" s="54" t="s">
        <v>42</v>
      </c>
      <c r="K36" s="56" t="s">
        <v>43</v>
      </c>
      <c r="L36" s="134" t="s">
        <v>336</v>
      </c>
      <c r="M36" s="134"/>
      <c r="N36" s="54" t="s">
        <v>46</v>
      </c>
      <c r="O36" s="56" t="s">
        <v>47</v>
      </c>
      <c r="P36" s="134" t="s">
        <v>336</v>
      </c>
      <c r="Q36" s="134"/>
    </row>
    <row r="37" spans="2:17" x14ac:dyDescent="0.3">
      <c r="B37" s="53"/>
      <c r="D37" s="21" t="s">
        <v>273</v>
      </c>
      <c r="E37" s="53" t="s">
        <v>349</v>
      </c>
      <c r="F37" s="76" t="s">
        <v>52</v>
      </c>
      <c r="G37" s="90" t="s">
        <v>77</v>
      </c>
      <c r="H37" s="54">
        <v>-0.1353</v>
      </c>
      <c r="I37" s="83">
        <v>3.9699999999999999E-2</v>
      </c>
      <c r="J37" s="54">
        <v>3.0512999999999999</v>
      </c>
      <c r="K37" s="56">
        <v>21.1428122204902</v>
      </c>
      <c r="L37" s="1">
        <v>19.322634871542199</v>
      </c>
      <c r="M37" s="79">
        <v>23.134448876289898</v>
      </c>
      <c r="N37" s="54">
        <v>3.1867000000000001</v>
      </c>
      <c r="O37" s="56">
        <v>24.208407737664199</v>
      </c>
      <c r="P37" s="1">
        <v>22.797826443713699</v>
      </c>
      <c r="Q37" s="79">
        <v>25.706266632036598</v>
      </c>
    </row>
    <row r="38" spans="2:17" x14ac:dyDescent="0.3">
      <c r="B38" s="53"/>
      <c r="E38" s="53" t="s">
        <v>349</v>
      </c>
      <c r="F38" s="76" t="s">
        <v>52</v>
      </c>
      <c r="G38" s="90" t="s">
        <v>78</v>
      </c>
      <c r="H38" s="54">
        <v>-0.26740000000000003</v>
      </c>
      <c r="I38" s="83">
        <v>4.8899999999999999E-2</v>
      </c>
      <c r="J38" s="54">
        <v>3.0512999999999999</v>
      </c>
      <c r="K38" s="56">
        <v>21.1428122204902</v>
      </c>
      <c r="L38" s="1">
        <v>19.322634871542199</v>
      </c>
      <c r="M38" s="79">
        <v>23.134448876289898</v>
      </c>
      <c r="N38" s="54">
        <v>3.3187000000000002</v>
      </c>
      <c r="O38" s="56">
        <v>27.624415465661901</v>
      </c>
      <c r="P38" s="1">
        <v>23.0208516799328</v>
      </c>
      <c r="Q38" s="79">
        <v>33.1485707144667</v>
      </c>
    </row>
    <row r="39" spans="2:17" x14ac:dyDescent="0.3">
      <c r="B39" s="53"/>
      <c r="E39" s="53" t="s">
        <v>53</v>
      </c>
      <c r="F39" s="76" t="s">
        <v>10</v>
      </c>
      <c r="G39" s="87" t="s">
        <v>11</v>
      </c>
      <c r="H39" s="54">
        <v>-0.24959999999999999</v>
      </c>
      <c r="I39" s="83" t="s">
        <v>51</v>
      </c>
      <c r="J39" s="54">
        <v>3.0482999999999998</v>
      </c>
      <c r="K39" s="56">
        <v>21.079478831412398</v>
      </c>
      <c r="L39" s="1">
        <v>19.5991461203654</v>
      </c>
      <c r="M39" s="79">
        <v>22.671621767350601</v>
      </c>
      <c r="N39" s="54">
        <v>3.2978999999999998</v>
      </c>
      <c r="O39" s="56">
        <v>27.055762120466898</v>
      </c>
      <c r="P39" s="1">
        <v>25.276330386999501</v>
      </c>
      <c r="Q39" s="79">
        <v>28.9604643044147</v>
      </c>
    </row>
    <row r="40" spans="2:17" x14ac:dyDescent="0.3">
      <c r="B40" s="53"/>
      <c r="E40" s="53"/>
    </row>
    <row r="41" spans="2:17" x14ac:dyDescent="0.3">
      <c r="B41" s="53"/>
      <c r="D41" s="75" t="s">
        <v>79</v>
      </c>
      <c r="E41" s="53" t="s">
        <v>114</v>
      </c>
      <c r="F41" s="76" t="s">
        <v>39</v>
      </c>
      <c r="G41" s="76" t="s">
        <v>40</v>
      </c>
      <c r="H41" s="54" t="s">
        <v>75</v>
      </c>
      <c r="I41" s="83" t="s">
        <v>41</v>
      </c>
      <c r="J41" s="54" t="s">
        <v>42</v>
      </c>
      <c r="K41" s="56" t="s">
        <v>43</v>
      </c>
      <c r="L41" s="134" t="s">
        <v>336</v>
      </c>
      <c r="M41" s="134"/>
      <c r="N41" s="54" t="s">
        <v>46</v>
      </c>
      <c r="O41" s="56" t="s">
        <v>47</v>
      </c>
      <c r="P41" s="134" t="s">
        <v>336</v>
      </c>
      <c r="Q41" s="134"/>
    </row>
    <row r="42" spans="2:17" x14ac:dyDescent="0.3">
      <c r="B42" s="53"/>
      <c r="D42" s="65" t="s">
        <v>65</v>
      </c>
      <c r="E42" s="53" t="s">
        <v>349</v>
      </c>
      <c r="F42" s="90" t="s">
        <v>52</v>
      </c>
      <c r="G42" s="76" t="s">
        <v>76</v>
      </c>
      <c r="H42" s="54">
        <v>-8.7129999999999999E-2</v>
      </c>
      <c r="I42" s="83">
        <v>5.3E-3</v>
      </c>
      <c r="J42" s="54">
        <v>4.0206</v>
      </c>
      <c r="K42" s="56">
        <v>55.734536518496299</v>
      </c>
      <c r="L42" s="1">
        <v>52.7148289385784</v>
      </c>
      <c r="M42" s="79">
        <v>58.927224530141203</v>
      </c>
      <c r="N42" s="54">
        <v>4.1077000000000004</v>
      </c>
      <c r="O42" s="56">
        <v>60.806701199761299</v>
      </c>
      <c r="P42" s="1">
        <v>58.537993209218499</v>
      </c>
      <c r="Q42" s="79">
        <v>63.163335606366203</v>
      </c>
    </row>
    <row r="43" spans="2:17" x14ac:dyDescent="0.3">
      <c r="B43" s="53"/>
      <c r="E43" s="53" t="s">
        <v>349</v>
      </c>
      <c r="F43" s="90" t="s">
        <v>52</v>
      </c>
      <c r="G43" s="76" t="s">
        <v>77</v>
      </c>
      <c r="H43" s="54">
        <v>-0.13070000000000001</v>
      </c>
      <c r="I43" s="83" t="s">
        <v>51</v>
      </c>
      <c r="J43" s="54">
        <v>4.0206</v>
      </c>
      <c r="K43" s="56">
        <v>55.734536518496299</v>
      </c>
      <c r="L43" s="1">
        <v>52.7148289385784</v>
      </c>
      <c r="M43" s="79">
        <v>58.927224530141203</v>
      </c>
      <c r="N43" s="54">
        <v>4.1512000000000002</v>
      </c>
      <c r="O43" s="56">
        <v>63.510166789235797</v>
      </c>
      <c r="P43" s="1">
        <v>60.939599408718799</v>
      </c>
      <c r="Q43" s="79">
        <v>66.189166399729501</v>
      </c>
    </row>
    <row r="44" spans="2:17" x14ac:dyDescent="0.3">
      <c r="B44" s="53"/>
      <c r="E44" s="53" t="s">
        <v>349</v>
      </c>
      <c r="F44" s="90" t="s">
        <v>52</v>
      </c>
      <c r="G44" s="76" t="s">
        <v>78</v>
      </c>
      <c r="H44" s="54">
        <v>-0.18340000000000001</v>
      </c>
      <c r="I44" s="83">
        <v>4.4999999999999997E-3</v>
      </c>
      <c r="J44" s="54">
        <v>4.0206</v>
      </c>
      <c r="K44" s="56">
        <v>55.734536518496299</v>
      </c>
      <c r="L44" s="1">
        <v>52.7148289385784</v>
      </c>
      <c r="M44" s="79">
        <v>58.927224530141203</v>
      </c>
      <c r="N44" s="54">
        <v>4.2039999999999997</v>
      </c>
      <c r="O44" s="56">
        <v>66.9536105677699</v>
      </c>
      <c r="P44" s="1">
        <v>60.633260764009997</v>
      </c>
      <c r="Q44" s="79">
        <v>73.932787245403006</v>
      </c>
    </row>
    <row r="45" spans="2:17" x14ac:dyDescent="0.3">
      <c r="B45" s="53"/>
      <c r="E45" s="53" t="s">
        <v>53</v>
      </c>
      <c r="F45" s="87" t="s">
        <v>10</v>
      </c>
      <c r="G45" s="76" t="s">
        <v>11</v>
      </c>
      <c r="H45" s="54">
        <v>8.5989999999999997E-2</v>
      </c>
      <c r="I45" s="83" t="s">
        <v>51</v>
      </c>
      <c r="J45" s="54">
        <v>4.1638000000000002</v>
      </c>
      <c r="K45" s="56">
        <v>64.315457568722096</v>
      </c>
      <c r="L45" s="1">
        <v>61.300009627645998</v>
      </c>
      <c r="M45" s="79">
        <v>67.479240336180297</v>
      </c>
      <c r="N45" s="54">
        <v>4.0778999999999996</v>
      </c>
      <c r="O45" s="56">
        <v>59.0213946877154</v>
      </c>
      <c r="P45" s="1">
        <v>56.552646457034797</v>
      </c>
      <c r="Q45" s="79">
        <v>61.597913610102196</v>
      </c>
    </row>
    <row r="46" spans="2:17" x14ac:dyDescent="0.3">
      <c r="B46" s="53"/>
      <c r="E46" s="53"/>
    </row>
    <row r="47" spans="2:17" x14ac:dyDescent="0.3">
      <c r="B47" s="53"/>
      <c r="D47" s="75" t="s">
        <v>79</v>
      </c>
      <c r="E47" s="53" t="s">
        <v>114</v>
      </c>
      <c r="F47" s="76" t="s">
        <v>39</v>
      </c>
      <c r="G47" s="76" t="s">
        <v>40</v>
      </c>
      <c r="H47" s="54" t="s">
        <v>75</v>
      </c>
      <c r="I47" s="83" t="s">
        <v>41</v>
      </c>
      <c r="J47" s="54" t="s">
        <v>42</v>
      </c>
      <c r="K47" s="56" t="s">
        <v>43</v>
      </c>
      <c r="L47" s="134" t="s">
        <v>336</v>
      </c>
      <c r="M47" s="134"/>
      <c r="N47" s="54" t="s">
        <v>46</v>
      </c>
      <c r="O47" s="56" t="s">
        <v>47</v>
      </c>
      <c r="P47" s="134" t="s">
        <v>336</v>
      </c>
      <c r="Q47" s="134"/>
    </row>
    <row r="48" spans="2:17" x14ac:dyDescent="0.3">
      <c r="B48" s="53"/>
      <c r="D48" s="21" t="s">
        <v>283</v>
      </c>
      <c r="E48" s="53" t="s">
        <v>350</v>
      </c>
      <c r="F48" s="91" t="s">
        <v>14</v>
      </c>
      <c r="G48" s="76" t="s">
        <v>15</v>
      </c>
      <c r="H48" s="54">
        <v>0.36159999999999998</v>
      </c>
      <c r="I48" s="83">
        <v>7.1999999999999998E-3</v>
      </c>
      <c r="J48" s="54">
        <v>5.1715</v>
      </c>
      <c r="K48" s="56">
        <v>176.17890774347299</v>
      </c>
      <c r="L48" s="1">
        <v>158.839522485895</v>
      </c>
      <c r="M48" s="79">
        <v>195.41111083634399</v>
      </c>
      <c r="N48" s="54">
        <v>4.8098999999999998</v>
      </c>
      <c r="O48" s="56">
        <v>122.719344969151</v>
      </c>
      <c r="P48" s="1">
        <v>104.521793510398</v>
      </c>
      <c r="Q48" s="79">
        <v>144.085143622793</v>
      </c>
    </row>
    <row r="49" spans="2:17" x14ac:dyDescent="0.3">
      <c r="B49" s="53"/>
      <c r="E49" s="53" t="s">
        <v>350</v>
      </c>
      <c r="F49" s="76" t="s">
        <v>15</v>
      </c>
      <c r="G49" s="91" t="s">
        <v>50</v>
      </c>
      <c r="H49" s="54">
        <v>-0.30649999999999999</v>
      </c>
      <c r="I49" s="83">
        <v>1.9400000000000001E-2</v>
      </c>
      <c r="J49" s="54">
        <v>4.8098999999999998</v>
      </c>
      <c r="K49" s="56">
        <v>122.719344969151</v>
      </c>
      <c r="L49" s="1">
        <v>104.521793510398</v>
      </c>
      <c r="M49" s="79">
        <v>144.085143622793</v>
      </c>
      <c r="N49" s="54">
        <v>5.1163999999999996</v>
      </c>
      <c r="O49" s="56">
        <v>166.73404532363401</v>
      </c>
      <c r="P49" s="1">
        <v>156.165509005838</v>
      </c>
      <c r="Q49" s="79">
        <v>178.017809738924</v>
      </c>
    </row>
    <row r="50" spans="2:17" x14ac:dyDescent="0.3">
      <c r="B50" s="53"/>
      <c r="E50" s="53" t="s">
        <v>53</v>
      </c>
      <c r="F50" s="87" t="s">
        <v>10</v>
      </c>
      <c r="G50" s="76" t="s">
        <v>11</v>
      </c>
      <c r="H50" s="54">
        <v>0.3679</v>
      </c>
      <c r="I50" s="83" t="s">
        <v>51</v>
      </c>
      <c r="J50" s="54">
        <v>5.2049000000000003</v>
      </c>
      <c r="K50" s="56">
        <v>182.162655592378</v>
      </c>
      <c r="L50" s="1">
        <v>168.426592154866</v>
      </c>
      <c r="M50" s="79">
        <v>197.01896635155899</v>
      </c>
      <c r="N50" s="54">
        <v>4.8369999999999997</v>
      </c>
      <c r="O50" s="56">
        <v>126.090512218322</v>
      </c>
      <c r="P50" s="1">
        <v>118.613178785711</v>
      </c>
      <c r="Q50" s="79">
        <v>134.039214143328</v>
      </c>
    </row>
    <row r="51" spans="2:17" x14ac:dyDescent="0.3">
      <c r="B51" s="53"/>
      <c r="E51" s="53"/>
    </row>
    <row r="52" spans="2:17" x14ac:dyDescent="0.3">
      <c r="B52" s="53"/>
      <c r="D52" s="75" t="s">
        <v>79</v>
      </c>
      <c r="E52" s="53" t="s">
        <v>114</v>
      </c>
      <c r="F52" s="76" t="s">
        <v>39</v>
      </c>
      <c r="G52" s="76" t="s">
        <v>40</v>
      </c>
      <c r="H52" s="54" t="s">
        <v>75</v>
      </c>
      <c r="I52" s="83" t="s">
        <v>41</v>
      </c>
      <c r="J52" s="54" t="s">
        <v>42</v>
      </c>
      <c r="K52" s="56" t="s">
        <v>336</v>
      </c>
      <c r="L52" s="134" t="s">
        <v>336</v>
      </c>
      <c r="M52" s="134"/>
      <c r="N52" s="54" t="s">
        <v>46</v>
      </c>
      <c r="O52" s="56" t="s">
        <v>47</v>
      </c>
      <c r="P52" s="134" t="s">
        <v>336</v>
      </c>
      <c r="Q52" s="134"/>
    </row>
    <row r="53" spans="2:17" x14ac:dyDescent="0.3">
      <c r="B53" s="53"/>
      <c r="D53" s="21" t="s">
        <v>62</v>
      </c>
      <c r="E53" s="53" t="s">
        <v>349</v>
      </c>
      <c r="F53" s="76" t="s">
        <v>52</v>
      </c>
      <c r="G53" s="90" t="s">
        <v>77</v>
      </c>
      <c r="H53" s="54">
        <v>-9.7239999999999993E-2</v>
      </c>
      <c r="I53" s="83">
        <v>5.7000000000000002E-3</v>
      </c>
      <c r="J53" s="54">
        <v>6.6069000000000004</v>
      </c>
      <c r="K53" s="56">
        <v>740.18488530580998</v>
      </c>
      <c r="L53" s="1">
        <v>701.24883814408304</v>
      </c>
      <c r="M53" s="79">
        <v>781.28281236824796</v>
      </c>
      <c r="N53" s="54">
        <v>6.7042000000000002</v>
      </c>
      <c r="O53" s="56">
        <v>815.82510509475401</v>
      </c>
      <c r="P53" s="1">
        <v>783.44933912070496</v>
      </c>
      <c r="Q53" s="79">
        <v>849.538788110871</v>
      </c>
    </row>
    <row r="54" spans="2:17" x14ac:dyDescent="0.3">
      <c r="B54" s="53"/>
      <c r="E54" s="53" t="s">
        <v>349</v>
      </c>
      <c r="F54" s="76" t="s">
        <v>52</v>
      </c>
      <c r="G54" s="90" t="s">
        <v>78</v>
      </c>
      <c r="H54" s="54">
        <v>-0.13089999999999999</v>
      </c>
      <c r="I54" s="83">
        <v>1.7600000000000001E-2</v>
      </c>
      <c r="J54" s="54">
        <v>6.6069000000000004</v>
      </c>
      <c r="K54" s="56">
        <v>740.18488530580998</v>
      </c>
      <c r="L54" s="1">
        <v>701.24883814408304</v>
      </c>
      <c r="M54" s="79">
        <v>781.28281236824796</v>
      </c>
      <c r="N54" s="54">
        <v>6.7378999999999998</v>
      </c>
      <c r="O54" s="56">
        <v>843.78692146273397</v>
      </c>
      <c r="P54" s="1">
        <v>783.05614625213298</v>
      </c>
      <c r="Q54" s="79">
        <v>909.227738316368</v>
      </c>
    </row>
    <row r="55" spans="2:17" x14ac:dyDescent="0.3">
      <c r="B55" s="53"/>
      <c r="E55" s="53" t="s">
        <v>349</v>
      </c>
      <c r="F55" s="76" t="s">
        <v>76</v>
      </c>
      <c r="G55" s="90" t="s">
        <v>77</v>
      </c>
      <c r="H55" s="54">
        <v>-7.4410000000000004E-2</v>
      </c>
      <c r="I55" s="83">
        <v>2.9999999999999997E-4</v>
      </c>
      <c r="J55" s="54">
        <v>6.6298000000000004</v>
      </c>
      <c r="K55" s="56">
        <v>757.33068935631502</v>
      </c>
      <c r="L55" s="1">
        <v>731.35018917606396</v>
      </c>
      <c r="M55" s="79">
        <v>784.23412139548395</v>
      </c>
      <c r="N55" s="54">
        <v>6.7042000000000002</v>
      </c>
      <c r="O55" s="56">
        <v>815.82510509475401</v>
      </c>
      <c r="P55" s="1">
        <v>783.44933912070496</v>
      </c>
      <c r="Q55" s="79">
        <v>849.538788110871</v>
      </c>
    </row>
    <row r="56" spans="2:17" x14ac:dyDescent="0.3">
      <c r="B56" s="53"/>
      <c r="E56" s="53" t="s">
        <v>349</v>
      </c>
      <c r="F56" s="76" t="s">
        <v>76</v>
      </c>
      <c r="G56" s="90" t="s">
        <v>78</v>
      </c>
      <c r="H56" s="54">
        <v>-0.1081</v>
      </c>
      <c r="I56" s="83">
        <v>2.24E-2</v>
      </c>
      <c r="J56" s="54">
        <v>6.6298000000000004</v>
      </c>
      <c r="K56" s="56">
        <v>757.33068935631502</v>
      </c>
      <c r="L56" s="1">
        <v>731.35018917606396</v>
      </c>
      <c r="M56" s="79">
        <v>784.23412139548395</v>
      </c>
      <c r="N56" s="54">
        <v>6.7378999999999998</v>
      </c>
      <c r="O56" s="56">
        <v>843.78692146273397</v>
      </c>
      <c r="P56" s="1">
        <v>783.05614625213298</v>
      </c>
      <c r="Q56" s="79">
        <v>909.227738316368</v>
      </c>
    </row>
    <row r="57" spans="2:17" x14ac:dyDescent="0.3">
      <c r="B57" s="53"/>
      <c r="E57" s="53" t="s">
        <v>53</v>
      </c>
      <c r="F57" s="87" t="s">
        <v>10</v>
      </c>
      <c r="G57" s="76" t="s">
        <v>11</v>
      </c>
      <c r="H57" s="54">
        <v>0.28520000000000001</v>
      </c>
      <c r="I57" s="83" t="s">
        <v>51</v>
      </c>
      <c r="J57" s="54">
        <v>6.8122999999999996</v>
      </c>
      <c r="K57" s="56">
        <v>908.95901031687595</v>
      </c>
      <c r="L57" s="1">
        <v>860.35199326190502</v>
      </c>
      <c r="M57" s="79">
        <v>960.31216165814601</v>
      </c>
      <c r="N57" s="54">
        <v>6.5270999999999999</v>
      </c>
      <c r="O57" s="56">
        <v>683.413435993951</v>
      </c>
      <c r="P57" s="1">
        <v>664.36839010208496</v>
      </c>
      <c r="Q57" s="79">
        <v>703.00443467109005</v>
      </c>
    </row>
    <row r="58" spans="2:17" x14ac:dyDescent="0.3">
      <c r="B58" s="53"/>
      <c r="E58" s="53"/>
    </row>
    <row r="59" spans="2:17" x14ac:dyDescent="0.3">
      <c r="B59" s="53"/>
      <c r="D59" s="75" t="s">
        <v>79</v>
      </c>
      <c r="E59" s="53" t="s">
        <v>114</v>
      </c>
      <c r="F59" s="76" t="s">
        <v>39</v>
      </c>
      <c r="G59" s="76" t="s">
        <v>40</v>
      </c>
      <c r="H59" s="54" t="s">
        <v>75</v>
      </c>
      <c r="I59" s="83" t="s">
        <v>41</v>
      </c>
      <c r="J59" s="54" t="s">
        <v>42</v>
      </c>
      <c r="K59" s="56" t="s">
        <v>336</v>
      </c>
      <c r="L59" s="134" t="s">
        <v>336</v>
      </c>
      <c r="M59" s="134"/>
      <c r="N59" s="54" t="s">
        <v>46</v>
      </c>
      <c r="O59" s="56" t="s">
        <v>47</v>
      </c>
      <c r="P59" s="134" t="s">
        <v>336</v>
      </c>
      <c r="Q59" s="134"/>
    </row>
    <row r="60" spans="2:17" x14ac:dyDescent="0.3">
      <c r="B60" s="53"/>
      <c r="D60" s="21" t="s">
        <v>61</v>
      </c>
      <c r="E60" s="53" t="s">
        <v>349</v>
      </c>
      <c r="F60" s="76" t="s">
        <v>52</v>
      </c>
      <c r="G60" s="90" t="s">
        <v>76</v>
      </c>
      <c r="H60" s="54">
        <v>-7.8890000000000002E-2</v>
      </c>
      <c r="I60" s="83">
        <v>1.8700000000000001E-2</v>
      </c>
      <c r="J60" s="54">
        <v>6.0522</v>
      </c>
      <c r="K60" s="56">
        <v>425.047105817469</v>
      </c>
      <c r="L60" s="1">
        <v>398.47214652870298</v>
      </c>
      <c r="M60" s="79">
        <v>453.394405952017</v>
      </c>
      <c r="N60" s="54">
        <v>6.1311</v>
      </c>
      <c r="O60" s="56">
        <v>459.94181851750602</v>
      </c>
      <c r="P60" s="1">
        <v>438.50622156447002</v>
      </c>
      <c r="Q60" s="79">
        <v>482.42525651392202</v>
      </c>
    </row>
    <row r="61" spans="2:17" x14ac:dyDescent="0.3">
      <c r="B61" s="53"/>
      <c r="E61" s="53" t="s">
        <v>349</v>
      </c>
      <c r="F61" s="76" t="s">
        <v>52</v>
      </c>
      <c r="G61" s="90" t="s">
        <v>77</v>
      </c>
      <c r="H61" s="54">
        <v>-0.12330000000000001</v>
      </c>
      <c r="I61" s="83">
        <v>2.9999999999999997E-4</v>
      </c>
      <c r="J61" s="54">
        <v>6.0522</v>
      </c>
      <c r="K61" s="56">
        <v>425.047105817469</v>
      </c>
      <c r="L61" s="1">
        <v>398.47214652870298</v>
      </c>
      <c r="M61" s="79">
        <v>453.394405952017</v>
      </c>
      <c r="N61" s="54">
        <v>6.1756000000000002</v>
      </c>
      <c r="O61" s="56">
        <v>480.87146025730902</v>
      </c>
      <c r="P61" s="1">
        <v>455.74580093993399</v>
      </c>
      <c r="Q61" s="79">
        <v>507.38231885645803</v>
      </c>
    </row>
    <row r="62" spans="2:17" x14ac:dyDescent="0.3">
      <c r="B62" s="53"/>
      <c r="E62" s="53" t="s">
        <v>349</v>
      </c>
      <c r="F62" s="76" t="s">
        <v>52</v>
      </c>
      <c r="G62" s="90" t="s">
        <v>78</v>
      </c>
      <c r="H62" s="54">
        <v>-0.2324</v>
      </c>
      <c r="I62" s="83">
        <v>5.0000000000000001E-4</v>
      </c>
      <c r="J62" s="54">
        <v>6.0522</v>
      </c>
      <c r="K62" s="56">
        <v>425.047105817469</v>
      </c>
      <c r="L62" s="1">
        <v>398.47214652870298</v>
      </c>
      <c r="M62" s="79">
        <v>453.394405952017</v>
      </c>
      <c r="N62" s="54">
        <v>6.2846000000000002</v>
      </c>
      <c r="O62" s="56">
        <v>536.24974783266498</v>
      </c>
      <c r="P62" s="1">
        <v>486.50481558275499</v>
      </c>
      <c r="Q62" s="79">
        <v>591.08108047428402</v>
      </c>
    </row>
    <row r="63" spans="2:17" x14ac:dyDescent="0.3">
      <c r="B63" s="53"/>
      <c r="E63" s="53" t="s">
        <v>349</v>
      </c>
      <c r="F63" s="76" t="s">
        <v>76</v>
      </c>
      <c r="G63" s="90" t="s">
        <v>78</v>
      </c>
      <c r="H63" s="54">
        <v>-0.1535</v>
      </c>
      <c r="I63" s="83">
        <v>3.0099999999999998E-2</v>
      </c>
      <c r="J63" s="54">
        <v>6.1311</v>
      </c>
      <c r="K63" s="56">
        <v>459.94181851750602</v>
      </c>
      <c r="L63" s="1">
        <v>438.50622156447002</v>
      </c>
      <c r="M63" s="79">
        <v>482.42525651392202</v>
      </c>
      <c r="N63" s="54">
        <v>6.2846000000000002</v>
      </c>
      <c r="O63" s="56">
        <v>536.24974783266498</v>
      </c>
      <c r="P63" s="1">
        <v>486.50481558275499</v>
      </c>
      <c r="Q63" s="79">
        <v>591.08108047428402</v>
      </c>
    </row>
    <row r="64" spans="2:17" x14ac:dyDescent="0.3">
      <c r="B64" s="53"/>
      <c r="E64" s="53" t="s">
        <v>350</v>
      </c>
      <c r="F64" s="91" t="s">
        <v>12</v>
      </c>
      <c r="G64" s="76" t="s">
        <v>15</v>
      </c>
      <c r="H64" s="54">
        <v>0.19159999999999999</v>
      </c>
      <c r="I64" s="83">
        <v>3.3599999999999998E-2</v>
      </c>
      <c r="J64" s="54">
        <v>6.2256999999999998</v>
      </c>
      <c r="K64" s="56">
        <v>505.57682239508102</v>
      </c>
      <c r="L64" s="1">
        <v>464.75853911537399</v>
      </c>
      <c r="M64" s="79">
        <v>549.98004733734194</v>
      </c>
      <c r="N64" s="54">
        <v>6.0340999999999996</v>
      </c>
      <c r="O64" s="56">
        <v>417.42295986742198</v>
      </c>
      <c r="P64" s="1">
        <v>383.045583856245</v>
      </c>
      <c r="Q64" s="79">
        <v>454.88561875672599</v>
      </c>
    </row>
    <row r="65" spans="2:17" x14ac:dyDescent="0.3">
      <c r="B65" s="53"/>
      <c r="E65" s="53" t="s">
        <v>350</v>
      </c>
      <c r="F65" s="91" t="s">
        <v>14</v>
      </c>
      <c r="G65" s="76" t="s">
        <v>15</v>
      </c>
      <c r="H65" s="54">
        <v>0.18790000000000001</v>
      </c>
      <c r="I65" s="83">
        <v>2.7E-2</v>
      </c>
      <c r="J65" s="54">
        <v>6.2220000000000004</v>
      </c>
      <c r="K65" s="56">
        <v>503.70964456134999</v>
      </c>
      <c r="L65" s="1">
        <v>467.64805790943899</v>
      </c>
      <c r="M65" s="79">
        <v>542.55203615804498</v>
      </c>
      <c r="N65" s="54">
        <v>6.0340999999999996</v>
      </c>
      <c r="O65" s="56">
        <v>417.42295986742198</v>
      </c>
      <c r="P65" s="1">
        <v>383.045583856245</v>
      </c>
      <c r="Q65" s="79">
        <v>454.88561875672599</v>
      </c>
    </row>
    <row r="66" spans="2:17" x14ac:dyDescent="0.3">
      <c r="B66" s="53"/>
      <c r="E66" s="53" t="s">
        <v>53</v>
      </c>
      <c r="F66" s="87" t="s">
        <v>10</v>
      </c>
      <c r="G66" s="76" t="s">
        <v>11</v>
      </c>
      <c r="H66" s="54">
        <v>0.26479999999999998</v>
      </c>
      <c r="I66" s="83" t="s">
        <v>51</v>
      </c>
      <c r="J66" s="54">
        <v>6.2933000000000003</v>
      </c>
      <c r="K66" s="56">
        <v>540.93547399242402</v>
      </c>
      <c r="L66" s="1">
        <v>505.774845049036</v>
      </c>
      <c r="M66" s="79">
        <v>578.54041158381301</v>
      </c>
      <c r="N66" s="54">
        <v>6.0285000000000002</v>
      </c>
      <c r="O66" s="56">
        <v>415.09192428356903</v>
      </c>
      <c r="P66" s="1">
        <v>400.78919867746902</v>
      </c>
      <c r="Q66" s="79">
        <v>429.90506274619997</v>
      </c>
    </row>
    <row r="67" spans="2:17" x14ac:dyDescent="0.3">
      <c r="B67" s="53"/>
      <c r="E67" s="53"/>
    </row>
    <row r="68" spans="2:17" x14ac:dyDescent="0.3">
      <c r="B68" s="53"/>
      <c r="D68" s="75" t="s">
        <v>79</v>
      </c>
      <c r="E68" s="53" t="s">
        <v>114</v>
      </c>
      <c r="F68" s="76" t="s">
        <v>39</v>
      </c>
      <c r="G68" s="76" t="s">
        <v>40</v>
      </c>
      <c r="H68" s="54" t="s">
        <v>75</v>
      </c>
      <c r="I68" s="83" t="s">
        <v>41</v>
      </c>
      <c r="J68" s="54" t="s">
        <v>42</v>
      </c>
      <c r="K68" s="56" t="s">
        <v>43</v>
      </c>
      <c r="L68" s="134" t="s">
        <v>336</v>
      </c>
      <c r="M68" s="134"/>
      <c r="N68" s="54" t="s">
        <v>46</v>
      </c>
      <c r="O68" s="56" t="s">
        <v>47</v>
      </c>
      <c r="P68" s="134" t="s">
        <v>336</v>
      </c>
      <c r="Q68" s="134"/>
    </row>
    <row r="69" spans="2:17" x14ac:dyDescent="0.3">
      <c r="B69" s="53"/>
      <c r="D69" s="21" t="s">
        <v>280</v>
      </c>
      <c r="E69" s="53" t="s">
        <v>53</v>
      </c>
      <c r="F69" s="87" t="s">
        <v>10</v>
      </c>
      <c r="G69" s="76" t="s">
        <v>11</v>
      </c>
      <c r="H69" s="54">
        <v>0.53720000000000001</v>
      </c>
      <c r="I69" s="83" t="s">
        <v>51</v>
      </c>
      <c r="J69" s="54">
        <v>4.9618000000000002</v>
      </c>
      <c r="K69" s="56">
        <v>142.85069587021701</v>
      </c>
      <c r="L69" s="1">
        <v>135.415902245013</v>
      </c>
      <c r="M69" s="79">
        <v>150.69368495350901</v>
      </c>
      <c r="N69" s="54">
        <v>4.4245999999999999</v>
      </c>
      <c r="O69" s="56">
        <v>83.479408779286203</v>
      </c>
      <c r="P69" s="1">
        <v>80.520869558566702</v>
      </c>
      <c r="Q69" s="79">
        <v>86.546652170347201</v>
      </c>
    </row>
    <row r="70" spans="2:17" x14ac:dyDescent="0.3">
      <c r="B70" s="53"/>
      <c r="E70" s="53"/>
    </row>
    <row r="71" spans="2:17" x14ac:dyDescent="0.3">
      <c r="B71" s="53"/>
      <c r="D71" s="75" t="s">
        <v>79</v>
      </c>
      <c r="E71" s="53" t="s">
        <v>114</v>
      </c>
      <c r="F71" s="76" t="s">
        <v>39</v>
      </c>
      <c r="G71" s="76" t="s">
        <v>40</v>
      </c>
      <c r="H71" s="54" t="s">
        <v>75</v>
      </c>
      <c r="I71" s="83" t="s">
        <v>41</v>
      </c>
      <c r="J71" s="54" t="s">
        <v>42</v>
      </c>
      <c r="K71" s="56" t="s">
        <v>43</v>
      </c>
      <c r="L71" s="134" t="s">
        <v>336</v>
      </c>
      <c r="M71" s="134"/>
      <c r="N71" s="54" t="s">
        <v>46</v>
      </c>
      <c r="O71" s="56" t="s">
        <v>47</v>
      </c>
      <c r="P71" s="134" t="s">
        <v>336</v>
      </c>
      <c r="Q71" s="134"/>
    </row>
    <row r="72" spans="2:17" x14ac:dyDescent="0.3">
      <c r="B72" s="53"/>
      <c r="D72" s="65" t="s">
        <v>63</v>
      </c>
      <c r="E72" s="53" t="s">
        <v>345</v>
      </c>
      <c r="F72" s="76">
        <v>2</v>
      </c>
      <c r="G72" s="76">
        <v>4</v>
      </c>
      <c r="H72" s="54">
        <v>5.1810000000000002E-2</v>
      </c>
      <c r="I72" s="83" t="s">
        <v>51</v>
      </c>
      <c r="J72" s="54">
        <v>5.032</v>
      </c>
      <c r="K72" s="56">
        <v>153.23918479104401</v>
      </c>
      <c r="L72" s="1">
        <v>133.43888730046299</v>
      </c>
      <c r="M72" s="79">
        <v>175.977544705908</v>
      </c>
      <c r="N72" s="54">
        <v>4.9802</v>
      </c>
      <c r="O72" s="56">
        <v>145.503479439622</v>
      </c>
      <c r="P72" s="1">
        <v>126.705209082736</v>
      </c>
      <c r="Q72" s="79">
        <v>167.09070354962401</v>
      </c>
    </row>
    <row r="73" spans="2:17" x14ac:dyDescent="0.3">
      <c r="B73" s="53"/>
      <c r="E73" s="53" t="s">
        <v>345</v>
      </c>
      <c r="F73" s="76">
        <v>3</v>
      </c>
      <c r="G73" s="76">
        <v>4</v>
      </c>
      <c r="H73" s="54">
        <v>4.1180000000000001E-2</v>
      </c>
      <c r="I73" s="83" t="s">
        <v>51</v>
      </c>
      <c r="J73" s="54">
        <v>5.0213000000000001</v>
      </c>
      <c r="K73" s="56">
        <v>151.608266486997</v>
      </c>
      <c r="L73" s="1">
        <v>132.029053415482</v>
      </c>
      <c r="M73" s="79">
        <v>174.090973710616</v>
      </c>
      <c r="N73" s="54">
        <v>4.9802</v>
      </c>
      <c r="O73" s="56">
        <v>145.503479439622</v>
      </c>
      <c r="P73" s="1">
        <v>126.705209082736</v>
      </c>
      <c r="Q73" s="79">
        <v>167.09070354962401</v>
      </c>
    </row>
    <row r="74" spans="2:17" x14ac:dyDescent="0.3">
      <c r="B74" s="53"/>
      <c r="E74" s="53" t="s">
        <v>345</v>
      </c>
      <c r="F74" s="76">
        <v>3</v>
      </c>
      <c r="G74" s="76">
        <v>6</v>
      </c>
      <c r="H74" s="54">
        <v>-2.8740000000000002E-2</v>
      </c>
      <c r="I74" s="83">
        <v>1.06E-2</v>
      </c>
      <c r="J74" s="54">
        <v>5.0213000000000001</v>
      </c>
      <c r="K74" s="56">
        <v>151.608266486997</v>
      </c>
      <c r="L74" s="1">
        <v>132.029053415482</v>
      </c>
      <c r="M74" s="79">
        <v>174.090973710616</v>
      </c>
      <c r="N74" s="54">
        <v>5.0500999999999996</v>
      </c>
      <c r="O74" s="56">
        <v>156.038067512982</v>
      </c>
      <c r="P74" s="1">
        <v>135.89476507557899</v>
      </c>
      <c r="Q74" s="79">
        <v>179.167155553378</v>
      </c>
    </row>
    <row r="75" spans="2:17" x14ac:dyDescent="0.3">
      <c r="B75" s="53"/>
      <c r="E75" s="53" t="s">
        <v>345</v>
      </c>
      <c r="F75" s="76">
        <v>4</v>
      </c>
      <c r="G75" s="76">
        <v>5</v>
      </c>
      <c r="H75" s="54">
        <v>-2.7470000000000001E-2</v>
      </c>
      <c r="I75" s="83">
        <v>1.6199999999999999E-2</v>
      </c>
      <c r="J75" s="54">
        <v>4.9802</v>
      </c>
      <c r="K75" s="56">
        <v>145.503479439622</v>
      </c>
      <c r="L75" s="1">
        <v>126.705209082736</v>
      </c>
      <c r="M75" s="79">
        <v>167.09070354962401</v>
      </c>
      <c r="N75" s="54">
        <v>5.0076000000000001</v>
      </c>
      <c r="O75" s="56">
        <v>149.54539616275599</v>
      </c>
      <c r="P75" s="1">
        <v>130.237694478816</v>
      </c>
      <c r="Q75" s="79">
        <v>171.715459206883</v>
      </c>
    </row>
    <row r="76" spans="2:17" x14ac:dyDescent="0.3">
      <c r="B76" s="53"/>
      <c r="E76" s="53" t="s">
        <v>345</v>
      </c>
      <c r="F76" s="76">
        <v>4</v>
      </c>
      <c r="G76" s="76">
        <v>6</v>
      </c>
      <c r="H76" s="54">
        <v>-6.9919999999999996E-2</v>
      </c>
      <c r="I76" s="83" t="s">
        <v>51</v>
      </c>
      <c r="J76" s="54">
        <v>4.9802</v>
      </c>
      <c r="K76" s="56">
        <v>145.503479439622</v>
      </c>
      <c r="L76" s="1">
        <v>126.705209082736</v>
      </c>
      <c r="M76" s="79">
        <v>167.09070354962401</v>
      </c>
      <c r="N76" s="54">
        <v>5.0500999999999996</v>
      </c>
      <c r="O76" s="56">
        <v>156.038067512982</v>
      </c>
      <c r="P76" s="1">
        <v>135.89476507557899</v>
      </c>
      <c r="Q76" s="79">
        <v>179.167155553378</v>
      </c>
    </row>
    <row r="77" spans="2:17" x14ac:dyDescent="0.3">
      <c r="B77" s="53"/>
      <c r="E77" s="53" t="s">
        <v>345</v>
      </c>
      <c r="F77" s="76">
        <v>5</v>
      </c>
      <c r="G77" s="76">
        <v>6</v>
      </c>
      <c r="H77" s="54">
        <v>-4.2450000000000002E-2</v>
      </c>
      <c r="I77" s="83" t="s">
        <v>51</v>
      </c>
      <c r="J77" s="54">
        <v>5.0076000000000001</v>
      </c>
      <c r="K77" s="56">
        <v>149.54539616275599</v>
      </c>
      <c r="L77" s="1">
        <v>130.237694478816</v>
      </c>
      <c r="M77" s="79">
        <v>171.715459206883</v>
      </c>
      <c r="N77" s="54">
        <v>5.0500999999999996</v>
      </c>
      <c r="O77" s="56">
        <v>156.038067512982</v>
      </c>
      <c r="P77" s="1">
        <v>135.89476507557899</v>
      </c>
      <c r="Q77" s="79">
        <v>179.167155553378</v>
      </c>
    </row>
    <row r="78" spans="2:17" x14ac:dyDescent="0.3">
      <c r="B78" s="53"/>
      <c r="E78" s="53"/>
    </row>
    <row r="79" spans="2:17" x14ac:dyDescent="0.3">
      <c r="B79" s="53"/>
      <c r="D79" s="75" t="s">
        <v>79</v>
      </c>
      <c r="E79" s="53" t="s">
        <v>114</v>
      </c>
      <c r="F79" s="76" t="s">
        <v>39</v>
      </c>
      <c r="G79" s="76" t="s">
        <v>40</v>
      </c>
      <c r="H79" s="54" t="s">
        <v>75</v>
      </c>
      <c r="I79" s="83" t="s">
        <v>41</v>
      </c>
      <c r="J79" s="54" t="s">
        <v>42</v>
      </c>
      <c r="K79" s="56" t="s">
        <v>43</v>
      </c>
      <c r="L79" s="134" t="s">
        <v>336</v>
      </c>
      <c r="M79" s="134"/>
      <c r="N79" s="54" t="s">
        <v>46</v>
      </c>
      <c r="O79" s="56" t="s">
        <v>47</v>
      </c>
      <c r="P79" s="134" t="s">
        <v>336</v>
      </c>
      <c r="Q79" s="134"/>
    </row>
    <row r="80" spans="2:17" x14ac:dyDescent="0.3">
      <c r="B80" s="53"/>
      <c r="D80" s="65" t="s">
        <v>19</v>
      </c>
      <c r="E80" s="72" t="s">
        <v>346</v>
      </c>
      <c r="F80" s="86">
        <v>0</v>
      </c>
      <c r="G80" s="86">
        <v>1</v>
      </c>
      <c r="H80" s="54">
        <v>-0.40799999999999997</v>
      </c>
      <c r="I80" s="83" t="s">
        <v>51</v>
      </c>
      <c r="J80" s="54">
        <v>7.3597000000000001</v>
      </c>
      <c r="K80" s="56">
        <v>1571.3650827143999</v>
      </c>
      <c r="L80" s="1">
        <v>1407.79960416326</v>
      </c>
      <c r="M80" s="79">
        <v>1753.9344491019699</v>
      </c>
      <c r="N80" s="54">
        <v>7.7678000000000003</v>
      </c>
      <c r="O80" s="56">
        <v>2363.2663790205502</v>
      </c>
      <c r="P80" s="1">
        <v>2004.24517993875</v>
      </c>
      <c r="Q80" s="79">
        <v>2786.5991816328501</v>
      </c>
    </row>
    <row r="81" spans="2:17" x14ac:dyDescent="0.3">
      <c r="B81" s="53"/>
      <c r="E81" s="53" t="s">
        <v>53</v>
      </c>
      <c r="F81" s="76" t="s">
        <v>10</v>
      </c>
      <c r="G81" s="87" t="s">
        <v>11</v>
      </c>
      <c r="H81" s="54">
        <v>-0.32640000000000002</v>
      </c>
      <c r="I81" s="83">
        <v>6.9999999999999999E-4</v>
      </c>
      <c r="J81" s="54">
        <v>7.4005000000000001</v>
      </c>
      <c r="K81" s="56">
        <v>1636.80262674307</v>
      </c>
      <c r="L81" s="1">
        <v>1337.58362475904</v>
      </c>
      <c r="M81" s="79">
        <v>2002.95726511726</v>
      </c>
      <c r="N81" s="54">
        <v>7.7270000000000003</v>
      </c>
      <c r="O81" s="56">
        <v>2268.7856241623299</v>
      </c>
      <c r="P81" s="1">
        <v>2091.9995289134199</v>
      </c>
      <c r="Q81" s="79">
        <v>2460.5111699423601</v>
      </c>
    </row>
    <row r="82" spans="2:17" x14ac:dyDescent="0.3">
      <c r="B82" s="53"/>
      <c r="E82" s="53"/>
    </row>
    <row r="83" spans="2:17" x14ac:dyDescent="0.3">
      <c r="B83" s="53"/>
      <c r="D83" s="75" t="s">
        <v>79</v>
      </c>
      <c r="E83" s="53" t="s">
        <v>114</v>
      </c>
      <c r="F83" s="76" t="s">
        <v>39</v>
      </c>
      <c r="G83" s="76" t="s">
        <v>40</v>
      </c>
      <c r="H83" s="54" t="s">
        <v>75</v>
      </c>
      <c r="I83" s="83" t="s">
        <v>41</v>
      </c>
      <c r="J83" s="54" t="s">
        <v>42</v>
      </c>
      <c r="K83" s="56" t="s">
        <v>43</v>
      </c>
      <c r="L83" s="134" t="s">
        <v>336</v>
      </c>
      <c r="M83" s="134"/>
      <c r="N83" s="54" t="s">
        <v>46</v>
      </c>
      <c r="O83" s="56" t="s">
        <v>47</v>
      </c>
      <c r="P83" s="134" t="s">
        <v>336</v>
      </c>
      <c r="Q83" s="134"/>
    </row>
    <row r="84" spans="2:17" x14ac:dyDescent="0.3">
      <c r="B84" s="53"/>
      <c r="D84" s="21" t="s">
        <v>515</v>
      </c>
      <c r="E84" s="53" t="s">
        <v>345</v>
      </c>
      <c r="F84" s="76">
        <v>2</v>
      </c>
      <c r="G84" s="76">
        <v>4</v>
      </c>
      <c r="H84" s="54">
        <v>5.9630000000000002E-2</v>
      </c>
      <c r="I84" s="83" t="s">
        <v>51</v>
      </c>
      <c r="J84" s="54">
        <v>6.3253000000000004</v>
      </c>
      <c r="K84" s="56">
        <v>558.52534613769899</v>
      </c>
      <c r="L84" s="1">
        <v>461.12575812847001</v>
      </c>
      <c r="M84" s="79">
        <v>676.49780299483302</v>
      </c>
      <c r="N84" s="54">
        <v>6.2656000000000001</v>
      </c>
      <c r="O84" s="56">
        <v>526.15718558132005</v>
      </c>
      <c r="P84" s="1">
        <v>434.41070000336902</v>
      </c>
      <c r="Q84" s="79">
        <v>637.28030625559802</v>
      </c>
    </row>
    <row r="85" spans="2:17" x14ac:dyDescent="0.3">
      <c r="B85" s="53"/>
      <c r="E85" s="53" t="s">
        <v>345</v>
      </c>
      <c r="F85" s="76">
        <v>2</v>
      </c>
      <c r="G85" s="76">
        <v>5</v>
      </c>
      <c r="H85" s="54">
        <v>3.1820000000000001E-2</v>
      </c>
      <c r="I85" s="83" t="s">
        <v>51</v>
      </c>
      <c r="J85" s="54">
        <v>6.3253000000000004</v>
      </c>
      <c r="K85" s="56">
        <v>558.52534613769899</v>
      </c>
      <c r="L85" s="1">
        <v>461.12575812847001</v>
      </c>
      <c r="M85" s="79">
        <v>676.49780299483302</v>
      </c>
      <c r="N85" s="54">
        <v>6.2934999999999999</v>
      </c>
      <c r="O85" s="56">
        <v>541.043671906653</v>
      </c>
      <c r="P85" s="1">
        <v>446.70141677469599</v>
      </c>
      <c r="Q85" s="79">
        <v>655.31078236512201</v>
      </c>
    </row>
    <row r="86" spans="2:17" x14ac:dyDescent="0.3">
      <c r="B86" s="53"/>
      <c r="E86" s="53" t="s">
        <v>345</v>
      </c>
      <c r="F86" s="76">
        <v>3</v>
      </c>
      <c r="G86" s="76">
        <v>4</v>
      </c>
      <c r="H86" s="54">
        <v>4.666E-2</v>
      </c>
      <c r="I86" s="83" t="s">
        <v>51</v>
      </c>
      <c r="J86" s="54">
        <v>6.3122999999999996</v>
      </c>
      <c r="K86" s="56">
        <v>551.31150817923697</v>
      </c>
      <c r="L86" s="1">
        <v>455.17884151567898</v>
      </c>
      <c r="M86" s="79">
        <v>667.74716073966601</v>
      </c>
      <c r="N86" s="54">
        <v>6.2656000000000001</v>
      </c>
      <c r="O86" s="56">
        <v>526.15718558132005</v>
      </c>
      <c r="P86" s="1">
        <v>434.41070000336902</v>
      </c>
      <c r="Q86" s="79">
        <v>637.28030625559802</v>
      </c>
    </row>
    <row r="87" spans="2:17" x14ac:dyDescent="0.3">
      <c r="B87" s="53"/>
      <c r="E87" s="53" t="s">
        <v>345</v>
      </c>
      <c r="F87" s="76">
        <v>3</v>
      </c>
      <c r="G87" s="76">
        <v>5</v>
      </c>
      <c r="H87" s="54">
        <v>1.8849999999999999E-2</v>
      </c>
      <c r="I87" s="83">
        <v>6.7999999999999996E-3</v>
      </c>
      <c r="J87" s="54">
        <v>6.3122999999999996</v>
      </c>
      <c r="K87" s="56">
        <v>551.31150817923697</v>
      </c>
      <c r="L87" s="1">
        <v>455.17884151567898</v>
      </c>
      <c r="M87" s="79">
        <v>667.74716073966601</v>
      </c>
      <c r="N87" s="54">
        <v>6.2934999999999999</v>
      </c>
      <c r="O87" s="56">
        <v>541.043671906653</v>
      </c>
      <c r="P87" s="1">
        <v>446.70141677469599</v>
      </c>
      <c r="Q87" s="79">
        <v>655.31078236512201</v>
      </c>
    </row>
    <row r="88" spans="2:17" x14ac:dyDescent="0.3">
      <c r="B88" s="53"/>
      <c r="E88" s="53" t="s">
        <v>345</v>
      </c>
      <c r="F88" s="76">
        <v>3</v>
      </c>
      <c r="G88" s="76">
        <v>6</v>
      </c>
      <c r="H88" s="54">
        <v>-2.0660000000000001E-2</v>
      </c>
      <c r="I88" s="83">
        <v>2.0999999999999999E-3</v>
      </c>
      <c r="J88" s="54">
        <v>6.3122999999999996</v>
      </c>
      <c r="K88" s="56">
        <v>551.31150817923697</v>
      </c>
      <c r="L88" s="1">
        <v>455.17884151567898</v>
      </c>
      <c r="M88" s="79">
        <v>667.74716073966601</v>
      </c>
      <c r="N88" s="54">
        <v>6.3330000000000002</v>
      </c>
      <c r="O88" s="56">
        <v>562.84259136632204</v>
      </c>
      <c r="P88" s="1">
        <v>464.69923970916602</v>
      </c>
      <c r="Q88" s="79">
        <v>681.71358071130499</v>
      </c>
    </row>
    <row r="89" spans="2:17" x14ac:dyDescent="0.3">
      <c r="B89" s="53"/>
      <c r="E89" s="53" t="s">
        <v>345</v>
      </c>
      <c r="F89" s="76">
        <v>4</v>
      </c>
      <c r="G89" s="76">
        <v>5</v>
      </c>
      <c r="H89" s="54">
        <v>-2.7810000000000001E-2</v>
      </c>
      <c r="I89" s="83" t="s">
        <v>51</v>
      </c>
      <c r="J89" s="54">
        <v>6.2656000000000001</v>
      </c>
      <c r="K89" s="56">
        <v>526.15718558132005</v>
      </c>
      <c r="L89" s="1">
        <v>434.41070000336902</v>
      </c>
      <c r="M89" s="79">
        <v>637.28030625559802</v>
      </c>
      <c r="N89" s="54">
        <v>6.2934999999999999</v>
      </c>
      <c r="O89" s="56">
        <v>541.043671906653</v>
      </c>
      <c r="P89" s="1">
        <v>446.70141677469599</v>
      </c>
      <c r="Q89" s="79">
        <v>655.31078236512201</v>
      </c>
    </row>
    <row r="90" spans="2:17" x14ac:dyDescent="0.3">
      <c r="B90" s="53"/>
      <c r="E90" s="53" t="s">
        <v>345</v>
      </c>
      <c r="F90" s="76">
        <v>4</v>
      </c>
      <c r="G90" s="76">
        <v>6</v>
      </c>
      <c r="H90" s="54">
        <v>-6.7330000000000001E-2</v>
      </c>
      <c r="I90" s="83" t="s">
        <v>51</v>
      </c>
      <c r="J90" s="54">
        <v>6.2656000000000001</v>
      </c>
      <c r="K90" s="56">
        <v>526.15718558132005</v>
      </c>
      <c r="L90" s="1">
        <v>434.41070000336902</v>
      </c>
      <c r="M90" s="79">
        <v>637.28030625559802</v>
      </c>
      <c r="N90" s="54">
        <v>6.3330000000000002</v>
      </c>
      <c r="O90" s="56">
        <v>562.84259136632204</v>
      </c>
      <c r="P90" s="1">
        <v>464.69923970916602</v>
      </c>
      <c r="Q90" s="79">
        <v>681.71358071130499</v>
      </c>
    </row>
    <row r="91" spans="2:17" x14ac:dyDescent="0.3">
      <c r="B91" s="53"/>
      <c r="E91" s="53" t="s">
        <v>345</v>
      </c>
      <c r="F91" s="76">
        <v>5</v>
      </c>
      <c r="G91" s="76">
        <v>6</v>
      </c>
      <c r="H91" s="54">
        <v>-3.9510000000000003E-2</v>
      </c>
      <c r="I91" s="83" t="s">
        <v>51</v>
      </c>
      <c r="J91" s="54">
        <v>6.2934999999999999</v>
      </c>
      <c r="K91" s="56">
        <v>541.043671906653</v>
      </c>
      <c r="L91" s="1">
        <v>446.70141677469599</v>
      </c>
      <c r="M91" s="79">
        <v>655.31078236512201</v>
      </c>
      <c r="N91" s="54">
        <v>6.3330000000000002</v>
      </c>
      <c r="O91" s="56">
        <v>562.84259136632204</v>
      </c>
      <c r="P91" s="1">
        <v>464.69923970916602</v>
      </c>
      <c r="Q91" s="79">
        <v>681.71358071130499</v>
      </c>
    </row>
    <row r="92" spans="2:17" x14ac:dyDescent="0.3">
      <c r="B92" s="53"/>
      <c r="E92" s="53" t="s">
        <v>349</v>
      </c>
      <c r="F92" s="76" t="s">
        <v>52</v>
      </c>
      <c r="G92" s="90" t="s">
        <v>77</v>
      </c>
      <c r="H92" s="54">
        <v>-0.46279999999999999</v>
      </c>
      <c r="I92" s="83">
        <v>4.7399999999999998E-2</v>
      </c>
      <c r="J92" s="54">
        <v>5.8456999999999999</v>
      </c>
      <c r="K92" s="56">
        <v>345.74447822820503</v>
      </c>
      <c r="L92" s="1">
        <v>266.24901034429598</v>
      </c>
      <c r="M92" s="79">
        <v>448.97535608005899</v>
      </c>
      <c r="N92" s="54">
        <v>6.3085000000000004</v>
      </c>
      <c r="O92" s="56">
        <v>549.22049988010497</v>
      </c>
      <c r="P92" s="1">
        <v>442.44315813292502</v>
      </c>
      <c r="Q92" s="79">
        <v>681.76702915118403</v>
      </c>
    </row>
    <row r="93" spans="2:17" x14ac:dyDescent="0.3">
      <c r="B93" s="53"/>
      <c r="E93" s="53" t="s">
        <v>349</v>
      </c>
      <c r="F93" s="76" t="s">
        <v>52</v>
      </c>
      <c r="G93" s="90" t="s">
        <v>78</v>
      </c>
      <c r="H93" s="54">
        <v>-1.1245000000000001</v>
      </c>
      <c r="I93" s="83">
        <v>1.4E-2</v>
      </c>
      <c r="J93" s="54">
        <v>5.8456999999999999</v>
      </c>
      <c r="K93" s="56">
        <v>345.74447822820503</v>
      </c>
      <c r="L93" s="1">
        <v>266.24901034429598</v>
      </c>
      <c r="M93" s="79">
        <v>448.97535608005899</v>
      </c>
      <c r="N93" s="54">
        <v>6.9702000000000002</v>
      </c>
      <c r="O93" s="56">
        <v>1064.4356163740699</v>
      </c>
      <c r="P93" s="1">
        <v>546.75237314242804</v>
      </c>
      <c r="Q93" s="79">
        <v>2072.2784885114802</v>
      </c>
    </row>
    <row r="94" spans="2:17" x14ac:dyDescent="0.3">
      <c r="B94" s="53"/>
      <c r="E94" s="53"/>
    </row>
    <row r="95" spans="2:17" x14ac:dyDescent="0.3">
      <c r="B95" s="53"/>
      <c r="D95" s="75" t="s">
        <v>79</v>
      </c>
      <c r="E95" s="53" t="s">
        <v>114</v>
      </c>
      <c r="F95" s="76" t="s">
        <v>39</v>
      </c>
      <c r="G95" s="76" t="s">
        <v>40</v>
      </c>
      <c r="H95" s="54" t="s">
        <v>75</v>
      </c>
      <c r="I95" s="83" t="s">
        <v>41</v>
      </c>
      <c r="J95" s="54" t="s">
        <v>42</v>
      </c>
      <c r="K95" s="56" t="s">
        <v>43</v>
      </c>
      <c r="L95" s="134" t="s">
        <v>336</v>
      </c>
      <c r="M95" s="134"/>
      <c r="N95" s="54" t="s">
        <v>46</v>
      </c>
      <c r="O95" s="56" t="s">
        <v>47</v>
      </c>
      <c r="P95" s="134" t="s">
        <v>336</v>
      </c>
      <c r="Q95" s="134"/>
    </row>
    <row r="96" spans="2:17" x14ac:dyDescent="0.3">
      <c r="B96" s="53"/>
      <c r="D96" s="21" t="s">
        <v>64</v>
      </c>
      <c r="E96" s="53"/>
    </row>
    <row r="97" spans="2:17" x14ac:dyDescent="0.3">
      <c r="B97" s="53"/>
      <c r="D97" s="75" t="s">
        <v>79</v>
      </c>
      <c r="E97" s="53" t="s">
        <v>114</v>
      </c>
      <c r="F97" s="76" t="s">
        <v>39</v>
      </c>
      <c r="G97" s="76" t="s">
        <v>40</v>
      </c>
      <c r="H97" s="54" t="s">
        <v>75</v>
      </c>
      <c r="I97" s="83" t="s">
        <v>41</v>
      </c>
      <c r="J97" s="54" t="s">
        <v>42</v>
      </c>
      <c r="K97" s="56" t="s">
        <v>43</v>
      </c>
      <c r="L97" s="134" t="s">
        <v>336</v>
      </c>
      <c r="M97" s="134"/>
      <c r="N97" s="54" t="s">
        <v>46</v>
      </c>
      <c r="O97" s="56" t="s">
        <v>47</v>
      </c>
      <c r="P97" s="134" t="s">
        <v>336</v>
      </c>
      <c r="Q97" s="134"/>
    </row>
    <row r="98" spans="2:17" x14ac:dyDescent="0.3">
      <c r="B98" s="53"/>
      <c r="D98" s="23" t="s">
        <v>274</v>
      </c>
      <c r="E98" s="53"/>
    </row>
    <row r="99" spans="2:17" x14ac:dyDescent="0.3">
      <c r="B99" s="53"/>
      <c r="E99" s="53" t="s">
        <v>114</v>
      </c>
      <c r="F99" s="76" t="s">
        <v>39</v>
      </c>
      <c r="G99" s="76" t="s">
        <v>40</v>
      </c>
      <c r="H99" s="54" t="s">
        <v>75</v>
      </c>
      <c r="I99" s="83" t="s">
        <v>41</v>
      </c>
      <c r="J99" s="54" t="s">
        <v>42</v>
      </c>
      <c r="K99" s="56" t="s">
        <v>43</v>
      </c>
      <c r="L99" s="134" t="s">
        <v>336</v>
      </c>
      <c r="M99" s="134"/>
      <c r="N99" s="54" t="s">
        <v>46</v>
      </c>
      <c r="O99" s="56" t="s">
        <v>47</v>
      </c>
      <c r="P99" s="134" t="s">
        <v>336</v>
      </c>
      <c r="Q99" s="134"/>
    </row>
    <row r="100" spans="2:17" s="75" customFormat="1" x14ac:dyDescent="0.3">
      <c r="D100" s="75" t="s">
        <v>79</v>
      </c>
      <c r="F100" s="76"/>
      <c r="G100" s="76"/>
      <c r="H100" s="54"/>
      <c r="I100" s="83"/>
      <c r="J100" s="54"/>
      <c r="K100" s="56"/>
      <c r="L100" s="56"/>
      <c r="M100" s="56"/>
      <c r="N100" s="54"/>
      <c r="O100" s="56"/>
      <c r="P100" s="56"/>
      <c r="Q100" s="56"/>
    </row>
    <row r="101" spans="2:17" x14ac:dyDescent="0.3">
      <c r="B101" s="53"/>
      <c r="D101" s="23" t="s">
        <v>281</v>
      </c>
      <c r="E101" s="53" t="s">
        <v>349</v>
      </c>
      <c r="F101" s="76" t="s">
        <v>52</v>
      </c>
      <c r="G101" s="90" t="s">
        <v>77</v>
      </c>
      <c r="H101" s="54">
        <v>-0.10489999999999999</v>
      </c>
      <c r="I101" s="83">
        <v>6.9999999999999999E-4</v>
      </c>
      <c r="J101" s="54">
        <v>5.1680000000000001</v>
      </c>
      <c r="K101" s="56">
        <v>175.56335940433601</v>
      </c>
      <c r="L101" s="1">
        <v>166.804822270275</v>
      </c>
      <c r="M101" s="79">
        <v>184.781787155975</v>
      </c>
      <c r="N101" s="54">
        <v>5.2729999999999997</v>
      </c>
      <c r="O101" s="56">
        <v>195.00008608008801</v>
      </c>
      <c r="P101" s="1">
        <v>188.761365332786</v>
      </c>
      <c r="Q101" s="79">
        <v>201.445001757662</v>
      </c>
    </row>
    <row r="102" spans="2:17" x14ac:dyDescent="0.3">
      <c r="B102" s="53"/>
      <c r="E102" s="53" t="s">
        <v>53</v>
      </c>
      <c r="F102" s="87" t="s">
        <v>10</v>
      </c>
      <c r="G102" s="76" t="s">
        <v>11</v>
      </c>
      <c r="H102" s="54">
        <v>0.43469999999999998</v>
      </c>
      <c r="I102" s="83" t="s">
        <v>51</v>
      </c>
      <c r="J102" s="54">
        <v>5.4471999999999996</v>
      </c>
      <c r="K102" s="56">
        <v>232.10735460414199</v>
      </c>
      <c r="L102" s="1">
        <v>223.49119113261301</v>
      </c>
      <c r="M102" s="79">
        <v>241.05569346295101</v>
      </c>
      <c r="N102" s="54">
        <v>5.0125000000000002</v>
      </c>
      <c r="O102" s="56">
        <v>150.27996683234099</v>
      </c>
      <c r="P102" s="1">
        <v>144.97104024135899</v>
      </c>
      <c r="Q102" s="79">
        <v>155.78330950464101</v>
      </c>
    </row>
    <row r="103" spans="2:17" s="75" customFormat="1" x14ac:dyDescent="0.3">
      <c r="F103" s="87"/>
      <c r="G103" s="76"/>
      <c r="H103" s="54"/>
      <c r="I103" s="83"/>
      <c r="J103" s="54"/>
      <c r="K103" s="56"/>
      <c r="L103" s="1"/>
      <c r="M103" s="79"/>
      <c r="N103" s="54"/>
      <c r="O103" s="56"/>
      <c r="P103" s="1"/>
      <c r="Q103" s="79"/>
    </row>
    <row r="104" spans="2:17" x14ac:dyDescent="0.3">
      <c r="B104" s="53"/>
      <c r="C104" s="53" t="s">
        <v>22</v>
      </c>
      <c r="D104" s="75" t="s">
        <v>79</v>
      </c>
      <c r="E104" s="53" t="s">
        <v>114</v>
      </c>
      <c r="F104" s="76" t="s">
        <v>39</v>
      </c>
      <c r="G104" s="76" t="s">
        <v>40</v>
      </c>
      <c r="H104" s="54" t="s">
        <v>75</v>
      </c>
      <c r="I104" s="83" t="s">
        <v>41</v>
      </c>
      <c r="J104" s="54" t="s">
        <v>42</v>
      </c>
      <c r="K104" s="56" t="s">
        <v>43</v>
      </c>
      <c r="L104" s="134" t="s">
        <v>336</v>
      </c>
      <c r="M104" s="134"/>
      <c r="N104" s="54" t="s">
        <v>46</v>
      </c>
      <c r="O104" s="56" t="s">
        <v>47</v>
      </c>
      <c r="P104" s="134" t="s">
        <v>336</v>
      </c>
      <c r="Q104" s="134"/>
    </row>
    <row r="105" spans="2:17" x14ac:dyDescent="0.3">
      <c r="B105" s="53"/>
      <c r="D105" s="65" t="s">
        <v>279</v>
      </c>
      <c r="E105" s="53" t="s">
        <v>345</v>
      </c>
      <c r="F105" s="76">
        <v>3</v>
      </c>
      <c r="G105" s="76">
        <v>6</v>
      </c>
      <c r="H105" s="54">
        <v>-5.348E-2</v>
      </c>
      <c r="I105" s="83">
        <v>3.2000000000000002E-3</v>
      </c>
      <c r="J105" s="54">
        <v>6.2335000000000003</v>
      </c>
      <c r="K105" s="56">
        <v>509.53574132187902</v>
      </c>
      <c r="L105" s="1">
        <v>393.22737228375701</v>
      </c>
      <c r="M105" s="79">
        <v>660.24567459939499</v>
      </c>
      <c r="N105" s="54">
        <v>6.2869999999999999</v>
      </c>
      <c r="O105" s="56">
        <v>537.53829286299799</v>
      </c>
      <c r="P105" s="1">
        <v>414.83796574514702</v>
      </c>
      <c r="Q105" s="79">
        <v>696.53079070294098</v>
      </c>
    </row>
    <row r="106" spans="2:17" x14ac:dyDescent="0.3">
      <c r="B106" s="53"/>
      <c r="E106" s="53" t="s">
        <v>345</v>
      </c>
      <c r="F106" s="76">
        <v>4</v>
      </c>
      <c r="G106" s="76">
        <v>6</v>
      </c>
      <c r="H106" s="54">
        <v>-7.3260000000000006E-2</v>
      </c>
      <c r="I106" s="83" t="s">
        <v>51</v>
      </c>
      <c r="J106" s="54">
        <v>6.2137000000000002</v>
      </c>
      <c r="K106" s="56">
        <v>499.54615688720003</v>
      </c>
      <c r="L106" s="1">
        <v>385.51804451949698</v>
      </c>
      <c r="M106" s="79">
        <v>647.30138163001197</v>
      </c>
      <c r="N106" s="54">
        <v>6.2869999999999999</v>
      </c>
      <c r="O106" s="56">
        <v>537.53829286299799</v>
      </c>
      <c r="P106" s="1">
        <v>414.83796574514702</v>
      </c>
      <c r="Q106" s="79">
        <v>696.53079070294098</v>
      </c>
    </row>
    <row r="107" spans="2:17" x14ac:dyDescent="0.3">
      <c r="B107" s="53"/>
      <c r="E107" s="72" t="s">
        <v>346</v>
      </c>
      <c r="F107" s="86">
        <v>0</v>
      </c>
      <c r="G107" s="86">
        <v>1</v>
      </c>
      <c r="H107" s="54">
        <v>-0.76080000000000003</v>
      </c>
      <c r="I107" s="83">
        <v>2.0000000000000001E-4</v>
      </c>
      <c r="J107" s="54">
        <v>5.8667999999999996</v>
      </c>
      <c r="K107" s="56">
        <v>353.11719535256202</v>
      </c>
      <c r="L107" s="1">
        <v>291.36675497457497</v>
      </c>
      <c r="M107" s="79">
        <v>427.95463629520901</v>
      </c>
      <c r="N107" s="54">
        <v>6.6276000000000002</v>
      </c>
      <c r="O107" s="56">
        <v>755.66639323672803</v>
      </c>
      <c r="P107" s="1">
        <v>500.10796244311598</v>
      </c>
      <c r="Q107" s="79">
        <v>1141.8168490615799</v>
      </c>
    </row>
    <row r="108" spans="2:17" x14ac:dyDescent="0.3">
      <c r="B108" s="53"/>
      <c r="E108" s="53" t="s">
        <v>53</v>
      </c>
      <c r="F108" s="87" t="s">
        <v>10</v>
      </c>
      <c r="G108" s="76" t="s">
        <v>11</v>
      </c>
      <c r="H108" s="54">
        <v>0.43690000000000001</v>
      </c>
      <c r="I108" s="83">
        <v>2.8199999999999999E-2</v>
      </c>
      <c r="J108" s="54">
        <v>6.4656000000000002</v>
      </c>
      <c r="K108" s="56">
        <v>642.64983769481705</v>
      </c>
      <c r="L108" s="1">
        <v>425.14572818577102</v>
      </c>
      <c r="M108" s="79">
        <v>971.42882195140101</v>
      </c>
      <c r="N108" s="54">
        <v>6.0286999999999997</v>
      </c>
      <c r="O108" s="56">
        <v>415.17495097081797</v>
      </c>
      <c r="P108" s="1">
        <v>342.66633861591799</v>
      </c>
      <c r="Q108" s="79">
        <v>503.02647353647501</v>
      </c>
    </row>
    <row r="109" spans="2:17" x14ac:dyDescent="0.3">
      <c r="B109" s="53"/>
      <c r="E109" s="53"/>
    </row>
    <row r="110" spans="2:17" x14ac:dyDescent="0.3">
      <c r="B110" s="53"/>
      <c r="D110" s="75" t="s">
        <v>79</v>
      </c>
      <c r="E110" s="53" t="s">
        <v>114</v>
      </c>
      <c r="F110" s="76" t="s">
        <v>39</v>
      </c>
      <c r="G110" s="76" t="s">
        <v>40</v>
      </c>
      <c r="H110" s="54" t="s">
        <v>75</v>
      </c>
      <c r="I110" s="83" t="s">
        <v>41</v>
      </c>
      <c r="J110" s="54" t="s">
        <v>42</v>
      </c>
      <c r="K110" s="56" t="s">
        <v>43</v>
      </c>
      <c r="L110" s="134" t="s">
        <v>336</v>
      </c>
      <c r="M110" s="134"/>
      <c r="N110" s="54" t="s">
        <v>46</v>
      </c>
      <c r="O110" s="56" t="s">
        <v>47</v>
      </c>
      <c r="P110" s="134" t="s">
        <v>336</v>
      </c>
      <c r="Q110" s="134"/>
    </row>
    <row r="111" spans="2:17" x14ac:dyDescent="0.3">
      <c r="B111" s="53"/>
      <c r="D111" s="21" t="s">
        <v>266</v>
      </c>
      <c r="E111" s="53" t="s">
        <v>345</v>
      </c>
      <c r="F111" s="76">
        <v>2</v>
      </c>
      <c r="G111" s="76">
        <v>4</v>
      </c>
      <c r="H111" s="54">
        <v>6.3780000000000003E-2</v>
      </c>
      <c r="I111" s="83" t="s">
        <v>51</v>
      </c>
      <c r="J111" s="54">
        <v>5.15</v>
      </c>
      <c r="K111" s="56">
        <v>172.431490316854</v>
      </c>
      <c r="L111" s="1">
        <v>149.84850244214701</v>
      </c>
      <c r="M111" s="79">
        <v>198.417857825243</v>
      </c>
      <c r="N111" s="54">
        <v>5.0861999999999998</v>
      </c>
      <c r="O111" s="56">
        <v>161.77395154879</v>
      </c>
      <c r="P111" s="1">
        <v>140.64187981568199</v>
      </c>
      <c r="Q111" s="79">
        <v>186.081211613557</v>
      </c>
    </row>
    <row r="112" spans="2:17" x14ac:dyDescent="0.3">
      <c r="B112" s="53"/>
      <c r="E112" s="53" t="s">
        <v>345</v>
      </c>
      <c r="F112" s="76">
        <v>3</v>
      </c>
      <c r="G112" s="76">
        <v>4</v>
      </c>
      <c r="H112" s="54">
        <v>5.058E-2</v>
      </c>
      <c r="I112" s="83">
        <v>6.9999999999999999E-4</v>
      </c>
      <c r="J112" s="54">
        <v>5.1368</v>
      </c>
      <c r="K112" s="56">
        <v>170.17035099583799</v>
      </c>
      <c r="L112" s="1">
        <v>147.93278275158301</v>
      </c>
      <c r="M112" s="79">
        <v>195.75071745033401</v>
      </c>
      <c r="N112" s="54">
        <v>5.0861999999999998</v>
      </c>
      <c r="O112" s="56">
        <v>161.77395154879</v>
      </c>
      <c r="P112" s="1">
        <v>140.64187981568199</v>
      </c>
      <c r="Q112" s="79">
        <v>186.081211613557</v>
      </c>
    </row>
    <row r="113" spans="2:17" x14ac:dyDescent="0.3">
      <c r="B113" s="53"/>
      <c r="E113" s="53" t="s">
        <v>345</v>
      </c>
      <c r="F113" s="76">
        <v>4</v>
      </c>
      <c r="G113" s="76">
        <v>6</v>
      </c>
      <c r="H113" s="54">
        <v>-3.6459999999999999E-2</v>
      </c>
      <c r="I113" s="83">
        <v>3.2300000000000002E-2</v>
      </c>
      <c r="J113" s="54">
        <v>5.0861999999999998</v>
      </c>
      <c r="K113" s="56">
        <v>161.77395154879</v>
      </c>
      <c r="L113" s="1">
        <v>140.64187981568199</v>
      </c>
      <c r="M113" s="79">
        <v>186.081211613557</v>
      </c>
      <c r="N113" s="54">
        <v>5.1227</v>
      </c>
      <c r="O113" s="56">
        <v>167.78778560581799</v>
      </c>
      <c r="P113" s="1">
        <v>145.88158048116401</v>
      </c>
      <c r="Q113" s="79">
        <v>192.98352064494401</v>
      </c>
    </row>
    <row r="114" spans="2:17" x14ac:dyDescent="0.3">
      <c r="B114" s="53"/>
      <c r="E114" s="53" t="s">
        <v>348</v>
      </c>
      <c r="F114" s="89" t="s">
        <v>3</v>
      </c>
      <c r="G114" s="76" t="s">
        <v>4</v>
      </c>
      <c r="H114" s="54">
        <v>0.67110000000000003</v>
      </c>
      <c r="I114" s="83">
        <v>4.87E-2</v>
      </c>
      <c r="J114" s="54">
        <v>5.3006000000000002</v>
      </c>
      <c r="K114" s="56">
        <v>200.45704812861601</v>
      </c>
      <c r="L114" s="1">
        <v>156.83714907871101</v>
      </c>
      <c r="M114" s="79">
        <v>256.20861116438499</v>
      </c>
      <c r="N114" s="54">
        <v>4.6295000000000002</v>
      </c>
      <c r="O114" s="56">
        <v>102.46281989056099</v>
      </c>
      <c r="P114" s="1">
        <v>66.468755822628793</v>
      </c>
      <c r="Q114" s="79">
        <v>157.94833722991601</v>
      </c>
    </row>
    <row r="115" spans="2:17" x14ac:dyDescent="0.3">
      <c r="B115" s="53"/>
      <c r="E115" s="53" t="s">
        <v>348</v>
      </c>
      <c r="F115" s="76" t="s">
        <v>4</v>
      </c>
      <c r="G115" s="89" t="s">
        <v>54</v>
      </c>
      <c r="H115" s="54">
        <v>-0.82499999999999996</v>
      </c>
      <c r="I115" s="83">
        <v>3.5000000000000001E-3</v>
      </c>
      <c r="J115" s="54">
        <v>4.6295000000000002</v>
      </c>
      <c r="K115" s="56">
        <v>102.46281989056099</v>
      </c>
      <c r="L115" s="1">
        <v>66.468755822628793</v>
      </c>
      <c r="M115" s="79">
        <v>157.94833722991601</v>
      </c>
      <c r="N115" s="54">
        <v>5.4543999999999997</v>
      </c>
      <c r="O115" s="56">
        <v>233.78455824488501</v>
      </c>
      <c r="P115" s="1">
        <v>193.46248157484899</v>
      </c>
      <c r="Q115" s="79">
        <v>282.510692661669</v>
      </c>
    </row>
    <row r="116" spans="2:17" x14ac:dyDescent="0.3">
      <c r="B116" s="53"/>
      <c r="E116" s="53" t="s">
        <v>348</v>
      </c>
      <c r="F116" s="89" t="s">
        <v>54</v>
      </c>
      <c r="G116" s="92" t="s">
        <v>351</v>
      </c>
      <c r="H116" s="54">
        <v>0.3473</v>
      </c>
      <c r="I116" s="83">
        <v>1.54E-2</v>
      </c>
      <c r="J116" s="54">
        <v>5.4543999999999997</v>
      </c>
      <c r="K116" s="56">
        <v>233.78455824488501</v>
      </c>
      <c r="L116" s="1">
        <v>193.46248157484899</v>
      </c>
      <c r="M116" s="79">
        <v>282.510692661669</v>
      </c>
      <c r="N116" s="54">
        <v>5.1071</v>
      </c>
      <c r="O116" s="56">
        <v>165.190606815504</v>
      </c>
      <c r="P116" s="1">
        <v>148.21341080059699</v>
      </c>
      <c r="Q116" s="79">
        <v>184.11246615724201</v>
      </c>
    </row>
    <row r="117" spans="2:17" x14ac:dyDescent="0.3">
      <c r="B117" s="53"/>
      <c r="E117" s="53" t="s">
        <v>53</v>
      </c>
      <c r="F117" s="76" t="s">
        <v>10</v>
      </c>
      <c r="G117" s="87" t="s">
        <v>11</v>
      </c>
      <c r="H117" s="54">
        <v>-0.32369999999999999</v>
      </c>
      <c r="I117" s="83">
        <v>6.9999999999999999E-4</v>
      </c>
      <c r="J117" s="54">
        <v>4.9611000000000001</v>
      </c>
      <c r="K117" s="56">
        <v>142.750735373363</v>
      </c>
      <c r="L117" s="1">
        <v>118.231669434162</v>
      </c>
      <c r="M117" s="79">
        <v>172.35460301931499</v>
      </c>
      <c r="N117" s="54">
        <v>5.2847999999999997</v>
      </c>
      <c r="O117" s="56">
        <v>197.31471655828801</v>
      </c>
      <c r="P117" s="1">
        <v>171.18067882360199</v>
      </c>
      <c r="Q117" s="79">
        <v>227.43862004775301</v>
      </c>
    </row>
    <row r="118" spans="2:17" x14ac:dyDescent="0.3">
      <c r="B118" s="53"/>
      <c r="E118" s="53"/>
    </row>
    <row r="119" spans="2:17" x14ac:dyDescent="0.3">
      <c r="B119" s="53"/>
      <c r="D119" s="75" t="s">
        <v>79</v>
      </c>
      <c r="E119" s="53" t="s">
        <v>114</v>
      </c>
      <c r="F119" s="76" t="s">
        <v>39</v>
      </c>
      <c r="G119" s="76" t="s">
        <v>40</v>
      </c>
      <c r="H119" s="54" t="s">
        <v>75</v>
      </c>
      <c r="I119" s="83" t="s">
        <v>41</v>
      </c>
      <c r="J119" s="54" t="s">
        <v>42</v>
      </c>
      <c r="K119" s="56" t="s">
        <v>43</v>
      </c>
      <c r="L119" s="134" t="s">
        <v>336</v>
      </c>
      <c r="M119" s="134"/>
      <c r="N119" s="54" t="s">
        <v>46</v>
      </c>
      <c r="O119" s="56" t="s">
        <v>47</v>
      </c>
      <c r="P119" s="134" t="s">
        <v>336</v>
      </c>
      <c r="Q119" s="134"/>
    </row>
    <row r="120" spans="2:17" x14ac:dyDescent="0.3">
      <c r="B120" s="53"/>
      <c r="D120" s="23" t="s">
        <v>514</v>
      </c>
      <c r="E120" s="53" t="s">
        <v>349</v>
      </c>
      <c r="F120" s="76" t="s">
        <v>52</v>
      </c>
      <c r="G120" s="90" t="s">
        <v>76</v>
      </c>
      <c r="H120" s="54">
        <v>-0.1409</v>
      </c>
      <c r="I120" s="83">
        <v>1.4E-3</v>
      </c>
      <c r="J120" s="54">
        <v>5.3178999999999998</v>
      </c>
      <c r="K120" s="56">
        <v>203.95512619194201</v>
      </c>
      <c r="L120" s="1">
        <v>188.30616962570801</v>
      </c>
      <c r="M120" s="79">
        <v>220.90457037415999</v>
      </c>
      <c r="N120" s="54">
        <v>5.4587000000000003</v>
      </c>
      <c r="O120" s="56">
        <v>234.79199628483099</v>
      </c>
      <c r="P120" s="1">
        <v>222.598210561087</v>
      </c>
      <c r="Q120" s="79">
        <v>247.65374968855599</v>
      </c>
    </row>
    <row r="121" spans="2:17" x14ac:dyDescent="0.3">
      <c r="B121" s="53"/>
      <c r="E121" s="53" t="s">
        <v>349</v>
      </c>
      <c r="F121" s="76" t="s">
        <v>52</v>
      </c>
      <c r="G121" s="90" t="s">
        <v>77</v>
      </c>
      <c r="H121" s="54">
        <v>-0.26960000000000001</v>
      </c>
      <c r="I121" s="83" t="s">
        <v>51</v>
      </c>
      <c r="J121" s="54">
        <v>5.3178999999999998</v>
      </c>
      <c r="K121" s="56">
        <v>203.95512619194201</v>
      </c>
      <c r="L121" s="1">
        <v>188.30616962570801</v>
      </c>
      <c r="M121" s="79">
        <v>220.90457037415999</v>
      </c>
      <c r="N121" s="54">
        <v>5.5873999999999997</v>
      </c>
      <c r="O121" s="56">
        <v>267.04041126500903</v>
      </c>
      <c r="P121" s="1">
        <v>252.112142892158</v>
      </c>
      <c r="Q121" s="79">
        <v>282.85262435410903</v>
      </c>
    </row>
    <row r="122" spans="2:17" x14ac:dyDescent="0.3">
      <c r="B122" s="53"/>
      <c r="E122" s="53" t="s">
        <v>349</v>
      </c>
      <c r="F122" s="76" t="s">
        <v>52</v>
      </c>
      <c r="G122" s="90" t="s">
        <v>78</v>
      </c>
      <c r="H122" s="54">
        <v>-0.40239999999999998</v>
      </c>
      <c r="I122" s="83">
        <v>3.5000000000000001E-3</v>
      </c>
      <c r="J122" s="54">
        <v>5.3178999999999998</v>
      </c>
      <c r="K122" s="56">
        <v>203.95512619194201</v>
      </c>
      <c r="L122" s="1">
        <v>188.30616962570801</v>
      </c>
      <c r="M122" s="79">
        <v>220.90457037415999</v>
      </c>
      <c r="N122" s="54">
        <v>5.7202999999999999</v>
      </c>
      <c r="O122" s="56">
        <v>304.99640815588901</v>
      </c>
      <c r="P122" s="1">
        <v>244.64299877127999</v>
      </c>
      <c r="Q122" s="79">
        <v>380.23899909337803</v>
      </c>
    </row>
    <row r="123" spans="2:17" x14ac:dyDescent="0.3">
      <c r="B123" s="53"/>
      <c r="E123" s="53" t="s">
        <v>349</v>
      </c>
      <c r="F123" s="76" t="s">
        <v>76</v>
      </c>
      <c r="G123" s="90" t="s">
        <v>77</v>
      </c>
      <c r="H123" s="54">
        <v>-0.12870000000000001</v>
      </c>
      <c r="I123" s="83">
        <v>5.0000000000000001E-4</v>
      </c>
      <c r="J123" s="54">
        <v>5.4587000000000003</v>
      </c>
      <c r="K123" s="56">
        <v>234.79199628483099</v>
      </c>
      <c r="L123" s="1">
        <v>222.598210561087</v>
      </c>
      <c r="M123" s="79">
        <v>247.65374968855599</v>
      </c>
      <c r="N123" s="54">
        <v>5.5873999999999997</v>
      </c>
      <c r="O123" s="56">
        <v>267.04041126500903</v>
      </c>
      <c r="P123" s="1">
        <v>252.112142892158</v>
      </c>
      <c r="Q123" s="79">
        <v>282.85262435410903</v>
      </c>
    </row>
    <row r="124" spans="2:17" x14ac:dyDescent="0.3">
      <c r="B124" s="53"/>
      <c r="E124" s="53" t="s">
        <v>53</v>
      </c>
      <c r="F124" s="76" t="s">
        <v>10</v>
      </c>
      <c r="G124" s="87" t="s">
        <v>11</v>
      </c>
      <c r="H124" s="54">
        <v>-0.1477</v>
      </c>
      <c r="I124" s="83" t="s">
        <v>51</v>
      </c>
      <c r="J124" s="54">
        <v>5.4471999999999996</v>
      </c>
      <c r="K124" s="56">
        <v>232.10735460414199</v>
      </c>
      <c r="L124" s="1">
        <v>214.89561530067701</v>
      </c>
      <c r="M124" s="79">
        <v>250.69764213641099</v>
      </c>
      <c r="N124" s="54">
        <v>5.5949</v>
      </c>
      <c r="O124" s="56">
        <v>269.05074367260102</v>
      </c>
      <c r="P124" s="1">
        <v>249.96027369113199</v>
      </c>
      <c r="Q124" s="79">
        <v>289.59922951687702</v>
      </c>
    </row>
    <row r="125" spans="2:17" x14ac:dyDescent="0.3">
      <c r="B125" s="53"/>
      <c r="E125" s="53"/>
    </row>
    <row r="126" spans="2:17" x14ac:dyDescent="0.3">
      <c r="B126" s="53"/>
      <c r="D126" s="75" t="s">
        <v>79</v>
      </c>
      <c r="E126" s="53" t="s">
        <v>114</v>
      </c>
      <c r="F126" s="76" t="s">
        <v>39</v>
      </c>
      <c r="G126" s="76" t="s">
        <v>40</v>
      </c>
      <c r="H126" s="54" t="s">
        <v>75</v>
      </c>
      <c r="I126" s="83" t="s">
        <v>41</v>
      </c>
      <c r="J126" s="54" t="s">
        <v>42</v>
      </c>
      <c r="K126" s="56" t="s">
        <v>43</v>
      </c>
      <c r="L126" s="134" t="s">
        <v>336</v>
      </c>
      <c r="M126" s="134"/>
      <c r="N126" s="54" t="s">
        <v>46</v>
      </c>
      <c r="O126" s="56" t="s">
        <v>47</v>
      </c>
      <c r="P126" s="134" t="s">
        <v>336</v>
      </c>
      <c r="Q126" s="134"/>
    </row>
    <row r="127" spans="2:17" x14ac:dyDescent="0.3">
      <c r="B127" s="53"/>
      <c r="D127" s="21" t="s">
        <v>273</v>
      </c>
      <c r="E127" s="53" t="s">
        <v>349</v>
      </c>
      <c r="F127" s="76" t="s">
        <v>52</v>
      </c>
      <c r="G127" s="76" t="s">
        <v>78</v>
      </c>
      <c r="H127" s="54">
        <v>-0.28410000000000002</v>
      </c>
      <c r="I127" s="83">
        <v>2.0199999999999999E-2</v>
      </c>
      <c r="J127" s="54">
        <v>3.0604</v>
      </c>
      <c r="K127" s="56">
        <v>21.336089891323802</v>
      </c>
      <c r="L127" s="1">
        <v>19.494687645140601</v>
      </c>
      <c r="M127" s="79">
        <v>23.351424764383101</v>
      </c>
      <c r="N127" s="54">
        <v>3.3443999999999998</v>
      </c>
      <c r="O127" s="56">
        <v>28.3435644251363</v>
      </c>
      <c r="P127" s="1">
        <v>23.8452920613054</v>
      </c>
      <c r="Q127" s="79">
        <v>33.690409086055702</v>
      </c>
    </row>
    <row r="128" spans="2:17" x14ac:dyDescent="0.3">
      <c r="B128" s="53"/>
      <c r="E128" s="53" t="s">
        <v>53</v>
      </c>
      <c r="F128" s="76" t="s">
        <v>10</v>
      </c>
      <c r="G128" s="87" t="s">
        <v>11</v>
      </c>
      <c r="H128" s="54">
        <v>-0.2437</v>
      </c>
      <c r="I128" s="83" t="s">
        <v>51</v>
      </c>
      <c r="J128" s="54">
        <v>3.0592999999999999</v>
      </c>
      <c r="K128" s="56">
        <v>21.312633096046</v>
      </c>
      <c r="L128" s="1">
        <v>19.850523905319601</v>
      </c>
      <c r="M128" s="79">
        <v>22.882435327812601</v>
      </c>
      <c r="N128" s="54">
        <v>3.3029999999999999</v>
      </c>
      <c r="O128" s="56">
        <v>27.194098966393401</v>
      </c>
      <c r="P128" s="1">
        <v>25.4499251008485</v>
      </c>
      <c r="Q128" s="79">
        <v>29.0578072691202</v>
      </c>
    </row>
    <row r="129" spans="2:17" x14ac:dyDescent="0.3">
      <c r="B129" s="53"/>
      <c r="E129" s="53"/>
    </row>
    <row r="130" spans="2:17" x14ac:dyDescent="0.3">
      <c r="B130" s="53"/>
      <c r="D130" s="75" t="s">
        <v>79</v>
      </c>
      <c r="E130" s="53" t="s">
        <v>114</v>
      </c>
      <c r="F130" s="76" t="s">
        <v>39</v>
      </c>
      <c r="G130" s="76" t="s">
        <v>40</v>
      </c>
      <c r="H130" s="54" t="s">
        <v>75</v>
      </c>
      <c r="I130" s="83" t="s">
        <v>41</v>
      </c>
      <c r="J130" s="54" t="s">
        <v>42</v>
      </c>
      <c r="K130" s="56" t="s">
        <v>43</v>
      </c>
      <c r="L130" s="134" t="s">
        <v>336</v>
      </c>
      <c r="M130" s="134"/>
      <c r="N130" s="54" t="s">
        <v>46</v>
      </c>
      <c r="O130" s="56" t="s">
        <v>47</v>
      </c>
      <c r="P130" s="134" t="s">
        <v>336</v>
      </c>
      <c r="Q130" s="134"/>
    </row>
    <row r="131" spans="2:17" x14ac:dyDescent="0.3">
      <c r="B131" s="53"/>
      <c r="D131" s="21" t="s">
        <v>283</v>
      </c>
      <c r="E131" s="53" t="s">
        <v>53</v>
      </c>
      <c r="F131" s="87" t="s">
        <v>10</v>
      </c>
      <c r="G131" s="76" t="s">
        <v>11</v>
      </c>
      <c r="H131" s="54">
        <v>0.20480000000000001</v>
      </c>
      <c r="I131" s="83" t="s">
        <v>51</v>
      </c>
      <c r="J131" s="54">
        <v>4.8177000000000003</v>
      </c>
      <c r="K131" s="56">
        <v>123.680298707459</v>
      </c>
      <c r="L131" s="1">
        <v>114.145870929493</v>
      </c>
      <c r="M131" s="79">
        <v>134.01112246815401</v>
      </c>
      <c r="N131" s="54">
        <v>4.6128999999999998</v>
      </c>
      <c r="O131" s="56">
        <v>100.77597661493201</v>
      </c>
      <c r="P131" s="1">
        <v>95.258019053392502</v>
      </c>
      <c r="Q131" s="79">
        <v>106.613569793015</v>
      </c>
    </row>
    <row r="132" spans="2:17" x14ac:dyDescent="0.3">
      <c r="B132" s="53"/>
      <c r="E132" s="53"/>
    </row>
    <row r="133" spans="2:17" x14ac:dyDescent="0.3">
      <c r="B133" s="53"/>
      <c r="D133" s="75" t="s">
        <v>79</v>
      </c>
      <c r="E133" s="53" t="s">
        <v>114</v>
      </c>
      <c r="F133" s="76" t="s">
        <v>39</v>
      </c>
      <c r="G133" s="76" t="s">
        <v>40</v>
      </c>
      <c r="H133" s="54" t="s">
        <v>75</v>
      </c>
      <c r="I133" s="83" t="s">
        <v>41</v>
      </c>
      <c r="J133" s="54" t="s">
        <v>42</v>
      </c>
      <c r="K133" s="56" t="s">
        <v>43</v>
      </c>
      <c r="L133" s="134" t="s">
        <v>336</v>
      </c>
      <c r="M133" s="134"/>
      <c r="N133" s="54" t="s">
        <v>46</v>
      </c>
      <c r="O133" s="56" t="s">
        <v>47</v>
      </c>
      <c r="P133" s="134" t="s">
        <v>336</v>
      </c>
      <c r="Q133" s="134"/>
    </row>
    <row r="134" spans="2:17" x14ac:dyDescent="0.3">
      <c r="B134" s="53"/>
      <c r="D134" s="21" t="s">
        <v>284</v>
      </c>
      <c r="E134" s="53" t="s">
        <v>349</v>
      </c>
      <c r="F134" s="76" t="s">
        <v>52</v>
      </c>
      <c r="G134" s="90" t="s">
        <v>76</v>
      </c>
      <c r="H134" s="54">
        <v>-6.0639999999999999E-2</v>
      </c>
      <c r="I134" s="83">
        <v>1.89E-2</v>
      </c>
      <c r="J134" s="54">
        <v>5.1132</v>
      </c>
      <c r="K134" s="56">
        <v>166.20134914704801</v>
      </c>
      <c r="L134" s="1">
        <v>158.14216390091499</v>
      </c>
      <c r="M134" s="79">
        <v>174.67124375259101</v>
      </c>
      <c r="N134" s="54">
        <v>5.1738999999999997</v>
      </c>
      <c r="O134" s="56">
        <v>176.60224492347101</v>
      </c>
      <c r="P134" s="1">
        <v>169.97653532099</v>
      </c>
      <c r="Q134" s="79">
        <v>183.48622563174601</v>
      </c>
    </row>
    <row r="135" spans="2:17" x14ac:dyDescent="0.3">
      <c r="B135" s="53"/>
      <c r="E135" s="53" t="s">
        <v>349</v>
      </c>
      <c r="F135" s="76" t="s">
        <v>52</v>
      </c>
      <c r="G135" s="90" t="s">
        <v>77</v>
      </c>
      <c r="H135" s="54">
        <v>-0.1153</v>
      </c>
      <c r="I135" s="83" t="s">
        <v>51</v>
      </c>
      <c r="J135" s="54">
        <v>5.1132</v>
      </c>
      <c r="K135" s="56">
        <v>166.20134914704801</v>
      </c>
      <c r="L135" s="1">
        <v>158.14216390091499</v>
      </c>
      <c r="M135" s="79">
        <v>174.67124375259101</v>
      </c>
      <c r="N135" s="54">
        <v>5.2285000000000004</v>
      </c>
      <c r="O135" s="56">
        <v>186.51282435176</v>
      </c>
      <c r="P135" s="1">
        <v>179.409768663281</v>
      </c>
      <c r="Q135" s="79">
        <v>193.89709884169901</v>
      </c>
    </row>
    <row r="136" spans="2:17" x14ac:dyDescent="0.3">
      <c r="B136" s="53"/>
      <c r="E136" s="53" t="s">
        <v>349</v>
      </c>
      <c r="F136" s="76" t="s">
        <v>52</v>
      </c>
      <c r="G136" s="90" t="s">
        <v>78</v>
      </c>
      <c r="H136" s="54">
        <v>-0.15340000000000001</v>
      </c>
      <c r="I136" s="83">
        <v>3.4599999999999999E-2</v>
      </c>
      <c r="J136" s="54">
        <v>5.1132</v>
      </c>
      <c r="K136" s="56">
        <v>166.20134914704801</v>
      </c>
      <c r="L136" s="1">
        <v>158.14216390091499</v>
      </c>
      <c r="M136" s="79">
        <v>174.67124375259101</v>
      </c>
      <c r="N136" s="54">
        <v>5.2666000000000004</v>
      </c>
      <c r="O136" s="56">
        <v>193.75607062486901</v>
      </c>
      <c r="P136" s="1">
        <v>176.078936969827</v>
      </c>
      <c r="Q136" s="79">
        <v>213.207868868622</v>
      </c>
    </row>
    <row r="137" spans="2:17" x14ac:dyDescent="0.3">
      <c r="B137" s="53"/>
      <c r="E137" s="53" t="s">
        <v>349</v>
      </c>
      <c r="F137" s="76" t="s">
        <v>76</v>
      </c>
      <c r="G137" s="90" t="s">
        <v>77</v>
      </c>
      <c r="H137" s="54">
        <v>-5.4649999999999997E-2</v>
      </c>
      <c r="I137" s="83">
        <v>9.2999999999999992E-3</v>
      </c>
      <c r="J137" s="54">
        <v>5.1738999999999997</v>
      </c>
      <c r="K137" s="56">
        <v>176.60224492347101</v>
      </c>
      <c r="L137" s="1">
        <v>169.97653532099</v>
      </c>
      <c r="M137" s="79">
        <v>183.48622563174601</v>
      </c>
      <c r="N137" s="54">
        <v>5.2285000000000004</v>
      </c>
      <c r="O137" s="56">
        <v>186.51282435176</v>
      </c>
      <c r="P137" s="1">
        <v>179.409768663281</v>
      </c>
      <c r="Q137" s="79">
        <v>193.89709884169901</v>
      </c>
    </row>
    <row r="138" spans="2:17" x14ac:dyDescent="0.3">
      <c r="B138" s="53"/>
      <c r="E138" s="53" t="s">
        <v>350</v>
      </c>
      <c r="F138" s="91" t="s">
        <v>14</v>
      </c>
      <c r="G138" s="76" t="s">
        <v>15</v>
      </c>
      <c r="H138" s="54">
        <v>0.11899999999999999</v>
      </c>
      <c r="I138" s="83">
        <v>2.8400000000000002E-2</v>
      </c>
      <c r="J138" s="54">
        <v>5.2613000000000003</v>
      </c>
      <c r="K138" s="56">
        <v>192.73187995329599</v>
      </c>
      <c r="L138" s="1">
        <v>182.54705948972801</v>
      </c>
      <c r="M138" s="79">
        <v>203.48494056362401</v>
      </c>
      <c r="N138" s="54">
        <v>5.1422999999999996</v>
      </c>
      <c r="O138" s="56">
        <v>171.108866478051</v>
      </c>
      <c r="P138" s="1">
        <v>160.065258867469</v>
      </c>
      <c r="Q138" s="79">
        <v>182.91442124643299</v>
      </c>
    </row>
    <row r="139" spans="2:17" x14ac:dyDescent="0.3">
      <c r="B139" s="53"/>
      <c r="E139" s="53" t="s">
        <v>53</v>
      </c>
      <c r="F139" s="87" t="s">
        <v>10</v>
      </c>
      <c r="G139" s="76" t="s">
        <v>11</v>
      </c>
      <c r="H139" s="54">
        <v>0.58340000000000003</v>
      </c>
      <c r="I139" s="83" t="s">
        <v>51</v>
      </c>
      <c r="J139" s="54">
        <v>5.4873000000000003</v>
      </c>
      <c r="K139" s="56">
        <v>241.60399463276801</v>
      </c>
      <c r="L139" s="1">
        <v>232.22529509462899</v>
      </c>
      <c r="M139" s="79">
        <v>251.361464300107</v>
      </c>
      <c r="N139" s="54">
        <v>4.9039000000000001</v>
      </c>
      <c r="O139" s="56">
        <v>134.81453242843301</v>
      </c>
      <c r="P139" s="1">
        <v>129.743886058584</v>
      </c>
      <c r="Q139" s="79">
        <v>140.08334963614601</v>
      </c>
    </row>
    <row r="140" spans="2:17" x14ac:dyDescent="0.3">
      <c r="B140" s="53"/>
      <c r="E140" s="53"/>
    </row>
    <row r="141" spans="2:17" x14ac:dyDescent="0.3">
      <c r="B141" s="53"/>
      <c r="D141" s="75" t="s">
        <v>79</v>
      </c>
      <c r="E141" s="53" t="s">
        <v>114</v>
      </c>
      <c r="F141" s="76" t="s">
        <v>39</v>
      </c>
      <c r="G141" s="76" t="s">
        <v>40</v>
      </c>
      <c r="H141" s="54" t="s">
        <v>75</v>
      </c>
      <c r="I141" s="83" t="s">
        <v>41</v>
      </c>
      <c r="J141" s="54" t="s">
        <v>42</v>
      </c>
      <c r="K141" s="56" t="s">
        <v>43</v>
      </c>
      <c r="L141" s="134" t="s">
        <v>336</v>
      </c>
      <c r="M141" s="134"/>
      <c r="N141" s="54" t="s">
        <v>46</v>
      </c>
      <c r="O141" s="56" t="s">
        <v>47</v>
      </c>
      <c r="P141" s="134" t="s">
        <v>336</v>
      </c>
      <c r="Q141" s="134"/>
    </row>
    <row r="142" spans="2:17" x14ac:dyDescent="0.3">
      <c r="B142" s="53"/>
      <c r="D142" s="21" t="s">
        <v>285</v>
      </c>
      <c r="E142" s="53" t="s">
        <v>349</v>
      </c>
      <c r="F142" s="76" t="s">
        <v>52</v>
      </c>
      <c r="G142" s="90" t="s">
        <v>76</v>
      </c>
      <c r="H142" s="54">
        <v>-9.3060000000000004E-2</v>
      </c>
      <c r="I142" s="83">
        <v>2.9999999999999997E-4</v>
      </c>
      <c r="J142" s="54">
        <v>4.4836</v>
      </c>
      <c r="K142" s="56">
        <v>88.552889944693504</v>
      </c>
      <c r="L142" s="1">
        <v>84.214338691647299</v>
      </c>
      <c r="M142" s="79">
        <v>93.114954524184398</v>
      </c>
      <c r="N142" s="54">
        <v>4.5766</v>
      </c>
      <c r="O142" s="56">
        <v>97.183408261706802</v>
      </c>
      <c r="P142" s="1">
        <v>93.840299880723705</v>
      </c>
      <c r="Q142" s="79">
        <v>100.64561657801799</v>
      </c>
    </row>
    <row r="143" spans="2:17" x14ac:dyDescent="0.3">
      <c r="B143" s="53"/>
      <c r="E143" s="53" t="s">
        <v>349</v>
      </c>
      <c r="F143" s="76" t="s">
        <v>52</v>
      </c>
      <c r="G143" s="90" t="s">
        <v>77</v>
      </c>
      <c r="H143" s="54">
        <v>-0.1467</v>
      </c>
      <c r="I143" s="83" t="s">
        <v>51</v>
      </c>
      <c r="J143" s="54">
        <v>4.4836</v>
      </c>
      <c r="K143" s="56">
        <v>88.552889944693504</v>
      </c>
      <c r="L143" s="1">
        <v>84.214338691647299</v>
      </c>
      <c r="M143" s="79">
        <v>93.114954524184398</v>
      </c>
      <c r="N143" s="54">
        <v>4.6303000000000001</v>
      </c>
      <c r="O143" s="56">
        <v>102.54482294332099</v>
      </c>
      <c r="P143" s="1">
        <v>98.707250132698405</v>
      </c>
      <c r="Q143" s="79">
        <v>106.531594166998</v>
      </c>
    </row>
    <row r="144" spans="2:17" x14ac:dyDescent="0.3">
      <c r="B144" s="53"/>
      <c r="E144" s="53" t="s">
        <v>349</v>
      </c>
      <c r="F144" s="76" t="s">
        <v>52</v>
      </c>
      <c r="G144" s="90" t="s">
        <v>78</v>
      </c>
      <c r="H144" s="54">
        <v>-0.16109999999999999</v>
      </c>
      <c r="I144" s="83">
        <v>1.5800000000000002E-2</v>
      </c>
      <c r="J144" s="54">
        <v>4.4836</v>
      </c>
      <c r="K144" s="56">
        <v>88.552889944693504</v>
      </c>
      <c r="L144" s="1">
        <v>84.214338691647299</v>
      </c>
      <c r="M144" s="79">
        <v>93.114954524184398</v>
      </c>
      <c r="N144" s="54">
        <v>4.6447000000000003</v>
      </c>
      <c r="O144" s="56">
        <v>104.032151458063</v>
      </c>
      <c r="P144" s="1">
        <v>94.1525557267247</v>
      </c>
      <c r="Q144" s="79">
        <v>114.948430804214</v>
      </c>
    </row>
    <row r="145" spans="2:17" x14ac:dyDescent="0.3">
      <c r="B145" s="53"/>
      <c r="E145" s="53" t="s">
        <v>349</v>
      </c>
      <c r="F145" s="76" t="s">
        <v>76</v>
      </c>
      <c r="G145" s="90" t="s">
        <v>77</v>
      </c>
      <c r="H145" s="54">
        <v>-5.364E-2</v>
      </c>
      <c r="I145" s="83">
        <v>3.0700000000000002E-2</v>
      </c>
      <c r="J145" s="54">
        <v>4.5766</v>
      </c>
      <c r="K145" s="56">
        <v>97.183408261706802</v>
      </c>
      <c r="L145" s="1">
        <v>93.840299880723705</v>
      </c>
      <c r="M145" s="79">
        <v>100.64561657801799</v>
      </c>
      <c r="N145" s="54">
        <v>4.6303000000000001</v>
      </c>
      <c r="O145" s="56">
        <v>102.54482294332099</v>
      </c>
      <c r="P145" s="1">
        <v>98.707250132698405</v>
      </c>
      <c r="Q145" s="79">
        <v>106.531594166998</v>
      </c>
    </row>
    <row r="146" spans="2:17" x14ac:dyDescent="0.3">
      <c r="B146" s="53"/>
      <c r="E146" s="53" t="s">
        <v>53</v>
      </c>
      <c r="F146" s="87" t="s">
        <v>10</v>
      </c>
      <c r="G146" s="76" t="s">
        <v>11</v>
      </c>
      <c r="H146" s="54">
        <v>0.55369999999999997</v>
      </c>
      <c r="I146" s="83" t="s">
        <v>51</v>
      </c>
      <c r="J146" s="54">
        <v>4.8605999999999998</v>
      </c>
      <c r="K146" s="56">
        <v>129.10163985764501</v>
      </c>
      <c r="L146" s="1">
        <v>123.561029499984</v>
      </c>
      <c r="M146" s="79">
        <v>134.89069718325001</v>
      </c>
      <c r="N146" s="54">
        <v>4.3068999999999997</v>
      </c>
      <c r="O146" s="56">
        <v>74.210080741856601</v>
      </c>
      <c r="P146" s="1">
        <v>71.231561521869395</v>
      </c>
      <c r="Q146" s="79">
        <v>77.313145550263997</v>
      </c>
    </row>
    <row r="147" spans="2:17" x14ac:dyDescent="0.3">
      <c r="B147" s="53"/>
      <c r="E147" s="53"/>
    </row>
    <row r="148" spans="2:17" x14ac:dyDescent="0.3">
      <c r="B148" s="53"/>
      <c r="D148" s="75" t="s">
        <v>79</v>
      </c>
      <c r="E148" s="53" t="s">
        <v>114</v>
      </c>
      <c r="F148" s="76" t="s">
        <v>39</v>
      </c>
      <c r="G148" s="76" t="s">
        <v>40</v>
      </c>
      <c r="H148" s="54" t="s">
        <v>75</v>
      </c>
      <c r="I148" s="83" t="s">
        <v>41</v>
      </c>
      <c r="J148" s="54" t="s">
        <v>42</v>
      </c>
      <c r="K148" s="56" t="s">
        <v>43</v>
      </c>
      <c r="L148" s="134" t="s">
        <v>336</v>
      </c>
      <c r="M148" s="134"/>
      <c r="N148" s="54" t="s">
        <v>46</v>
      </c>
      <c r="O148" s="56" t="s">
        <v>47</v>
      </c>
      <c r="P148" s="134" t="s">
        <v>336</v>
      </c>
      <c r="Q148" s="134"/>
    </row>
    <row r="149" spans="2:17" x14ac:dyDescent="0.3">
      <c r="B149" s="53"/>
      <c r="D149" s="23" t="s">
        <v>272</v>
      </c>
      <c r="E149" s="53" t="s">
        <v>53</v>
      </c>
      <c r="F149" s="87" t="s">
        <v>10</v>
      </c>
      <c r="G149" s="76" t="s">
        <v>11</v>
      </c>
      <c r="H149" s="54">
        <v>0.3014</v>
      </c>
      <c r="I149" s="83" t="s">
        <v>51</v>
      </c>
      <c r="J149" s="54">
        <v>4.4177999999999997</v>
      </c>
      <c r="K149" s="56">
        <v>82.913674476178798</v>
      </c>
      <c r="L149" s="1">
        <v>71.423318095557804</v>
      </c>
      <c r="M149" s="79">
        <v>96.252562866710605</v>
      </c>
      <c r="N149" s="54">
        <v>4.1162999999999998</v>
      </c>
      <c r="O149" s="56">
        <v>61.331893921850401</v>
      </c>
      <c r="P149" s="1">
        <v>56.226804972615099</v>
      </c>
      <c r="Q149" s="79">
        <v>66.9004972605712</v>
      </c>
    </row>
    <row r="150" spans="2:17" x14ac:dyDescent="0.3">
      <c r="B150" s="53"/>
      <c r="E150" s="53"/>
    </row>
    <row r="151" spans="2:17" x14ac:dyDescent="0.3">
      <c r="B151" s="53"/>
      <c r="D151" s="75" t="s">
        <v>79</v>
      </c>
      <c r="E151" s="53" t="s">
        <v>114</v>
      </c>
      <c r="F151" s="76" t="s">
        <v>39</v>
      </c>
      <c r="G151" s="76" t="s">
        <v>40</v>
      </c>
      <c r="H151" s="54" t="s">
        <v>75</v>
      </c>
      <c r="I151" s="83" t="s">
        <v>41</v>
      </c>
      <c r="J151" s="54" t="s">
        <v>42</v>
      </c>
      <c r="K151" s="56" t="s">
        <v>43</v>
      </c>
      <c r="L151" s="134" t="s">
        <v>336</v>
      </c>
      <c r="M151" s="134"/>
      <c r="N151" s="54" t="s">
        <v>46</v>
      </c>
      <c r="O151" s="56" t="s">
        <v>47</v>
      </c>
      <c r="P151" s="134" t="s">
        <v>336</v>
      </c>
      <c r="Q151" s="134"/>
    </row>
    <row r="152" spans="2:17" x14ac:dyDescent="0.3">
      <c r="B152" s="53"/>
      <c r="D152" s="21" t="s">
        <v>268</v>
      </c>
      <c r="E152" s="53" t="s">
        <v>53</v>
      </c>
      <c r="F152" s="87" t="s">
        <v>10</v>
      </c>
      <c r="G152" s="76" t="s">
        <v>11</v>
      </c>
      <c r="H152" s="54">
        <v>0.43990000000000001</v>
      </c>
      <c r="I152" s="83" t="s">
        <v>51</v>
      </c>
      <c r="J152" s="54">
        <v>5.5315000000000003</v>
      </c>
      <c r="K152" s="56">
        <v>252.522410693832</v>
      </c>
      <c r="L152" s="1">
        <v>210.650423738695</v>
      </c>
      <c r="M152" s="79">
        <v>302.717491713789</v>
      </c>
      <c r="N152" s="54">
        <v>5.0915999999999997</v>
      </c>
      <c r="O152" s="56">
        <v>162.649893802701</v>
      </c>
      <c r="P152" s="1">
        <v>146.30612892415999</v>
      </c>
      <c r="Q152" s="79">
        <v>180.81941029102799</v>
      </c>
    </row>
    <row r="153" spans="2:17" x14ac:dyDescent="0.3">
      <c r="B153" s="53"/>
      <c r="E153" s="53"/>
    </row>
    <row r="154" spans="2:17" x14ac:dyDescent="0.3">
      <c r="B154" s="53"/>
      <c r="D154" s="75" t="s">
        <v>79</v>
      </c>
      <c r="E154" s="53" t="s">
        <v>114</v>
      </c>
      <c r="F154" s="76" t="s">
        <v>39</v>
      </c>
      <c r="G154" s="76" t="s">
        <v>40</v>
      </c>
      <c r="H154" s="54" t="s">
        <v>75</v>
      </c>
      <c r="I154" s="83" t="s">
        <v>41</v>
      </c>
      <c r="J154" s="54" t="s">
        <v>42</v>
      </c>
      <c r="K154" s="56" t="s">
        <v>43</v>
      </c>
      <c r="L154" s="134" t="s">
        <v>336</v>
      </c>
      <c r="M154" s="134"/>
      <c r="N154" s="54" t="s">
        <v>46</v>
      </c>
      <c r="O154" s="56" t="s">
        <v>47</v>
      </c>
      <c r="P154" s="134" t="s">
        <v>336</v>
      </c>
      <c r="Q154" s="134"/>
    </row>
    <row r="155" spans="2:17" x14ac:dyDescent="0.3">
      <c r="B155" s="53"/>
      <c r="D155" s="21" t="s">
        <v>515</v>
      </c>
      <c r="E155" s="72" t="s">
        <v>346</v>
      </c>
      <c r="F155" s="86">
        <v>0</v>
      </c>
      <c r="G155" s="86">
        <v>1</v>
      </c>
      <c r="H155" s="54">
        <v>-0.64829999999999999</v>
      </c>
      <c r="I155" s="83">
        <v>3.4000000000000002E-2</v>
      </c>
      <c r="J155" s="54">
        <v>5.6994999999999996</v>
      </c>
      <c r="K155" s="56">
        <v>298.71800461877598</v>
      </c>
      <c r="L155" s="1">
        <v>239.65394812112999</v>
      </c>
      <c r="M155" s="79">
        <v>372.33872833307902</v>
      </c>
      <c r="N155" s="54">
        <v>6.3478000000000003</v>
      </c>
      <c r="O155" s="56">
        <v>571.23460947077206</v>
      </c>
      <c r="P155" s="1">
        <v>314.62202572062802</v>
      </c>
      <c r="Q155" s="79">
        <v>1037.14601134434</v>
      </c>
    </row>
    <row r="156" spans="2:17" x14ac:dyDescent="0.3">
      <c r="B156" s="53"/>
      <c r="E156" s="53" t="s">
        <v>53</v>
      </c>
      <c r="F156" s="76" t="s">
        <v>10</v>
      </c>
      <c r="G156" s="87" t="s">
        <v>11</v>
      </c>
      <c r="H156" s="54">
        <v>-0.55100000000000005</v>
      </c>
      <c r="I156" s="83">
        <v>1.61E-2</v>
      </c>
      <c r="J156" s="54">
        <v>5.7481999999999998</v>
      </c>
      <c r="K156" s="56">
        <v>313.625625780794</v>
      </c>
      <c r="L156" s="1">
        <v>192.210668061798</v>
      </c>
      <c r="M156" s="79">
        <v>511.735556294773</v>
      </c>
      <c r="N156" s="54">
        <v>6.2991999999999999</v>
      </c>
      <c r="O156" s="56">
        <v>544.13642681437898</v>
      </c>
      <c r="P156" s="1">
        <v>404.97607852834398</v>
      </c>
      <c r="Q156" s="79">
        <v>731.11590211024395</v>
      </c>
    </row>
    <row r="157" spans="2:17" x14ac:dyDescent="0.3">
      <c r="B157" s="53"/>
      <c r="E157" s="53"/>
    </row>
    <row r="158" spans="2:17" x14ac:dyDescent="0.3">
      <c r="B158" s="53"/>
      <c r="D158" s="75" t="s">
        <v>79</v>
      </c>
      <c r="E158" s="53" t="s">
        <v>114</v>
      </c>
      <c r="F158" s="76" t="s">
        <v>39</v>
      </c>
      <c r="G158" s="76" t="s">
        <v>40</v>
      </c>
      <c r="H158" s="54" t="s">
        <v>75</v>
      </c>
      <c r="I158" s="83" t="s">
        <v>41</v>
      </c>
      <c r="J158" s="54" t="s">
        <v>42</v>
      </c>
      <c r="K158" s="56" t="s">
        <v>43</v>
      </c>
      <c r="L158" s="134" t="s">
        <v>336</v>
      </c>
      <c r="M158" s="134"/>
      <c r="N158" s="54" t="s">
        <v>46</v>
      </c>
      <c r="O158" s="56" t="s">
        <v>47</v>
      </c>
      <c r="P158" s="134" t="s">
        <v>336</v>
      </c>
      <c r="Q158" s="134"/>
    </row>
    <row r="159" spans="2:17" x14ac:dyDescent="0.3">
      <c r="B159" s="53"/>
      <c r="D159" s="21" t="s">
        <v>277</v>
      </c>
      <c r="E159" s="53"/>
    </row>
    <row r="160" spans="2:17" s="75" customFormat="1" x14ac:dyDescent="0.3">
      <c r="D160" s="21"/>
      <c r="F160" s="76"/>
      <c r="G160" s="76"/>
      <c r="H160" s="54"/>
      <c r="I160" s="83"/>
      <c r="J160" s="54"/>
      <c r="K160" s="56"/>
      <c r="L160" s="1"/>
      <c r="M160" s="79"/>
      <c r="N160" s="54"/>
      <c r="O160" s="56"/>
      <c r="P160" s="1"/>
      <c r="Q160" s="79"/>
    </row>
    <row r="161" spans="2:17" x14ac:dyDescent="0.3">
      <c r="B161" s="53"/>
      <c r="C161" s="53" t="s">
        <v>23</v>
      </c>
      <c r="D161" s="75" t="s">
        <v>79</v>
      </c>
      <c r="E161" s="53" t="s">
        <v>114</v>
      </c>
      <c r="F161" s="76" t="s">
        <v>39</v>
      </c>
      <c r="G161" s="76" t="s">
        <v>40</v>
      </c>
      <c r="H161" s="54" t="s">
        <v>75</v>
      </c>
      <c r="I161" s="83" t="s">
        <v>41</v>
      </c>
      <c r="J161" s="54" t="s">
        <v>42</v>
      </c>
      <c r="K161" s="56" t="s">
        <v>43</v>
      </c>
      <c r="L161" s="134" t="s">
        <v>336</v>
      </c>
      <c r="M161" s="134"/>
      <c r="N161" s="54" t="s">
        <v>46</v>
      </c>
      <c r="O161" s="56" t="s">
        <v>47</v>
      </c>
      <c r="P161" s="134" t="s">
        <v>336</v>
      </c>
      <c r="Q161" s="134"/>
    </row>
    <row r="162" spans="2:17" x14ac:dyDescent="0.3">
      <c r="B162" s="53"/>
      <c r="D162" s="21" t="s">
        <v>283</v>
      </c>
      <c r="E162" s="53" t="s">
        <v>345</v>
      </c>
      <c r="F162" s="76">
        <v>4</v>
      </c>
      <c r="G162" s="76">
        <v>6</v>
      </c>
      <c r="H162" s="54">
        <v>-5.4339999999999999E-2</v>
      </c>
      <c r="I162" s="83">
        <v>5.9999999999999995E-4</v>
      </c>
      <c r="J162" s="54">
        <v>5.9317000000000002</v>
      </c>
      <c r="K162" s="56">
        <v>376.794520349653</v>
      </c>
      <c r="L162" s="1">
        <v>326.54285635648199</v>
      </c>
      <c r="M162" s="79">
        <v>434.779410426097</v>
      </c>
      <c r="N162" s="54">
        <v>5.9861000000000004</v>
      </c>
      <c r="O162" s="56">
        <v>397.859926551537</v>
      </c>
      <c r="P162" s="1">
        <v>344.98136462749898</v>
      </c>
      <c r="Q162" s="79">
        <v>458.84368660467902</v>
      </c>
    </row>
    <row r="163" spans="2:17" x14ac:dyDescent="0.3">
      <c r="B163" s="53"/>
      <c r="E163" s="53" t="s">
        <v>348</v>
      </c>
      <c r="F163" s="89" t="s">
        <v>54</v>
      </c>
      <c r="G163" s="76" t="s">
        <v>351</v>
      </c>
      <c r="H163" s="54">
        <v>0.74050000000000005</v>
      </c>
      <c r="I163" s="83" t="s">
        <v>51</v>
      </c>
      <c r="J163" s="54">
        <v>6.3297999999999996</v>
      </c>
      <c r="K163" s="56">
        <v>561.04437375660405</v>
      </c>
      <c r="L163" s="1">
        <v>436.89985322024103</v>
      </c>
      <c r="M163" s="79">
        <v>720.46439705546004</v>
      </c>
      <c r="N163" s="54">
        <v>5.5891999999999999</v>
      </c>
      <c r="O163" s="56">
        <v>267.52151687043198</v>
      </c>
      <c r="P163" s="1">
        <v>239.153977067363</v>
      </c>
      <c r="Q163" s="79">
        <v>299.25390690240698</v>
      </c>
    </row>
    <row r="164" spans="2:17" x14ac:dyDescent="0.3">
      <c r="B164" s="53"/>
      <c r="E164" s="53"/>
    </row>
    <row r="165" spans="2:17" x14ac:dyDescent="0.3">
      <c r="B165" s="53"/>
      <c r="D165" s="75" t="s">
        <v>79</v>
      </c>
      <c r="E165" s="53" t="s">
        <v>114</v>
      </c>
      <c r="F165" s="76" t="s">
        <v>39</v>
      </c>
      <c r="G165" s="76" t="s">
        <v>40</v>
      </c>
      <c r="H165" s="54" t="s">
        <v>75</v>
      </c>
      <c r="I165" s="83" t="s">
        <v>41</v>
      </c>
      <c r="J165" s="54" t="s">
        <v>42</v>
      </c>
      <c r="K165" s="56" t="s">
        <v>43</v>
      </c>
      <c r="L165" s="134" t="s">
        <v>336</v>
      </c>
      <c r="M165" s="134"/>
      <c r="N165" s="54" t="s">
        <v>46</v>
      </c>
      <c r="O165" s="56" t="s">
        <v>47</v>
      </c>
      <c r="P165" s="134" t="s">
        <v>336</v>
      </c>
      <c r="Q165" s="134"/>
    </row>
    <row r="166" spans="2:17" x14ac:dyDescent="0.3">
      <c r="B166" s="53"/>
      <c r="D166" s="21" t="s">
        <v>265</v>
      </c>
      <c r="E166" s="53" t="s">
        <v>348</v>
      </c>
      <c r="F166" s="89" t="s">
        <v>54</v>
      </c>
      <c r="G166" s="76" t="s">
        <v>351</v>
      </c>
      <c r="H166" s="54">
        <v>0.78339999999999999</v>
      </c>
      <c r="I166" s="83" t="s">
        <v>51</v>
      </c>
      <c r="J166" s="54">
        <v>6.5731999999999999</v>
      </c>
      <c r="K166" s="56">
        <v>715.65628298355898</v>
      </c>
      <c r="L166" s="1">
        <v>579.69378081136597</v>
      </c>
      <c r="M166" s="79">
        <v>883.50769376375899</v>
      </c>
      <c r="N166" s="54">
        <v>5.7897999999999996</v>
      </c>
      <c r="O166" s="56">
        <v>326.94762831091998</v>
      </c>
      <c r="P166" s="1">
        <v>299.97441869387399</v>
      </c>
      <c r="Q166" s="79">
        <v>356.34622486667001</v>
      </c>
    </row>
    <row r="167" spans="2:17" x14ac:dyDescent="0.3">
      <c r="B167" s="53"/>
      <c r="E167" s="53" t="s">
        <v>345</v>
      </c>
      <c r="F167" s="76">
        <v>2</v>
      </c>
      <c r="G167" s="76">
        <v>4</v>
      </c>
      <c r="H167" s="54">
        <v>4.1270000000000001E-2</v>
      </c>
      <c r="I167" s="83">
        <v>1E-4</v>
      </c>
      <c r="J167" s="54">
        <v>6.1870000000000003</v>
      </c>
      <c r="K167" s="56">
        <v>486.38476100961299</v>
      </c>
      <c r="L167" s="1">
        <v>433.81336194299797</v>
      </c>
      <c r="M167" s="79">
        <v>545.32699196449198</v>
      </c>
      <c r="N167" s="54">
        <v>6.1456999999999997</v>
      </c>
      <c r="O167" s="56">
        <v>466.70622910711199</v>
      </c>
      <c r="P167" s="1">
        <v>416.286281392197</v>
      </c>
      <c r="Q167" s="79">
        <v>523.23296256349499</v>
      </c>
    </row>
    <row r="168" spans="2:17" x14ac:dyDescent="0.3">
      <c r="B168" s="53"/>
      <c r="E168" s="10" t="s">
        <v>345</v>
      </c>
      <c r="F168" s="88">
        <v>2</v>
      </c>
      <c r="G168" s="88">
        <v>6</v>
      </c>
      <c r="H168" s="54">
        <v>-2.8580000000000001E-2</v>
      </c>
      <c r="I168" s="83">
        <v>1.8499999999999999E-2</v>
      </c>
      <c r="J168" s="54">
        <v>6.1870000000000003</v>
      </c>
      <c r="K168" s="56">
        <v>486.38476100961299</v>
      </c>
      <c r="L168" s="1">
        <v>433.81336194299797</v>
      </c>
      <c r="M168" s="79">
        <v>545.32699196449198</v>
      </c>
      <c r="N168" s="54">
        <v>6.2154999999999996</v>
      </c>
      <c r="O168" s="56">
        <v>500.44614972014801</v>
      </c>
      <c r="P168" s="1">
        <v>446.43365488823298</v>
      </c>
      <c r="Q168" s="79">
        <v>560.99343324020106</v>
      </c>
    </row>
    <row r="169" spans="2:17" x14ac:dyDescent="0.3">
      <c r="B169" s="53"/>
      <c r="E169" s="53" t="s">
        <v>345</v>
      </c>
      <c r="F169" s="76">
        <v>3</v>
      </c>
      <c r="G169" s="76">
        <v>4</v>
      </c>
      <c r="H169" s="54">
        <v>4.2369999999999998E-2</v>
      </c>
      <c r="I169" s="83" t="s">
        <v>51</v>
      </c>
      <c r="J169" s="54">
        <v>6.1881000000000004</v>
      </c>
      <c r="K169" s="56">
        <v>486.92007861743002</v>
      </c>
      <c r="L169" s="1">
        <v>434.316356245431</v>
      </c>
      <c r="M169" s="79">
        <v>545.89508212494002</v>
      </c>
      <c r="N169" s="54">
        <v>6.1456999999999997</v>
      </c>
      <c r="O169" s="56">
        <v>466.70622910711199</v>
      </c>
      <c r="P169" s="1">
        <v>416.286281392197</v>
      </c>
      <c r="Q169" s="79">
        <v>523.23296256349499</v>
      </c>
    </row>
    <row r="170" spans="2:17" x14ac:dyDescent="0.3">
      <c r="B170" s="53"/>
      <c r="E170" s="53" t="s">
        <v>345</v>
      </c>
      <c r="F170" s="76">
        <v>3</v>
      </c>
      <c r="G170" s="76">
        <v>6</v>
      </c>
      <c r="H170" s="54">
        <v>-2.7480000000000001E-2</v>
      </c>
      <c r="I170" s="83">
        <v>2.0299999999999999E-2</v>
      </c>
      <c r="J170" s="54">
        <v>6.1881000000000004</v>
      </c>
      <c r="K170" s="56">
        <v>486.92007861743002</v>
      </c>
      <c r="L170" s="1">
        <v>434.316356245431</v>
      </c>
      <c r="M170" s="79">
        <v>545.89508212494002</v>
      </c>
      <c r="N170" s="54">
        <v>6.2154999999999996</v>
      </c>
      <c r="O170" s="56">
        <v>500.44614972014801</v>
      </c>
      <c r="P170" s="1">
        <v>446.43365488823298</v>
      </c>
      <c r="Q170" s="79">
        <v>560.99343324020106</v>
      </c>
    </row>
    <row r="171" spans="2:17" x14ac:dyDescent="0.3">
      <c r="B171" s="53"/>
      <c r="E171" s="53" t="s">
        <v>345</v>
      </c>
      <c r="F171" s="76">
        <v>4</v>
      </c>
      <c r="G171" s="76">
        <v>5</v>
      </c>
      <c r="H171" s="54">
        <v>-2.5350000000000001E-2</v>
      </c>
      <c r="I171" s="83">
        <v>3.7900000000000003E-2</v>
      </c>
      <c r="J171" s="54">
        <v>6.1456999999999997</v>
      </c>
      <c r="K171" s="56">
        <v>466.70622910711199</v>
      </c>
      <c r="L171" s="1">
        <v>416.286281392197</v>
      </c>
      <c r="M171" s="79">
        <v>523.23296256349499</v>
      </c>
      <c r="N171" s="54">
        <v>6.1710000000000003</v>
      </c>
      <c r="O171" s="56">
        <v>478.664531368121</v>
      </c>
      <c r="P171" s="1">
        <v>426.98615977568198</v>
      </c>
      <c r="Q171" s="79">
        <v>536.59756491927396</v>
      </c>
    </row>
    <row r="172" spans="2:17" x14ac:dyDescent="0.3">
      <c r="B172" s="53"/>
      <c r="E172" s="53" t="s">
        <v>345</v>
      </c>
      <c r="F172" s="76">
        <v>4</v>
      </c>
      <c r="G172" s="76">
        <v>6</v>
      </c>
      <c r="H172" s="54">
        <v>-6.9849999999999995E-2</v>
      </c>
      <c r="I172" s="83" t="s">
        <v>51</v>
      </c>
      <c r="J172" s="54">
        <v>6.1456999999999997</v>
      </c>
      <c r="K172" s="56">
        <v>466.70622910711199</v>
      </c>
      <c r="L172" s="1">
        <v>416.286281392197</v>
      </c>
      <c r="M172" s="79">
        <v>523.23296256349499</v>
      </c>
      <c r="N172" s="54">
        <v>6.2154999999999996</v>
      </c>
      <c r="O172" s="56">
        <v>500.44614972014801</v>
      </c>
      <c r="P172" s="1">
        <v>446.43365488823298</v>
      </c>
      <c r="Q172" s="79">
        <v>560.99343324020106</v>
      </c>
    </row>
    <row r="173" spans="2:17" x14ac:dyDescent="0.3">
      <c r="B173" s="53"/>
      <c r="E173" s="53" t="s">
        <v>345</v>
      </c>
      <c r="F173" s="76">
        <v>5</v>
      </c>
      <c r="G173" s="76">
        <v>6</v>
      </c>
      <c r="H173" s="54">
        <v>-4.4490000000000002E-2</v>
      </c>
      <c r="I173" s="83" t="s">
        <v>51</v>
      </c>
      <c r="J173" s="54">
        <v>6.1710000000000003</v>
      </c>
      <c r="K173" s="56">
        <v>478.664531368121</v>
      </c>
      <c r="L173" s="1">
        <v>426.98615977568198</v>
      </c>
      <c r="M173" s="79">
        <v>536.59756491927396</v>
      </c>
      <c r="N173" s="54">
        <v>6.2154999999999996</v>
      </c>
      <c r="O173" s="56">
        <v>500.44614972014801</v>
      </c>
      <c r="P173" s="1">
        <v>446.43365488823298</v>
      </c>
      <c r="Q173" s="79">
        <v>560.99343324020106</v>
      </c>
    </row>
    <row r="174" spans="2:17" x14ac:dyDescent="0.3">
      <c r="B174" s="53"/>
      <c r="E174" s="53"/>
    </row>
    <row r="175" spans="2:17" x14ac:dyDescent="0.3">
      <c r="B175" s="53"/>
      <c r="D175" s="75" t="s">
        <v>79</v>
      </c>
      <c r="E175" s="53" t="s">
        <v>114</v>
      </c>
      <c r="F175" s="76" t="s">
        <v>39</v>
      </c>
      <c r="G175" s="76" t="s">
        <v>40</v>
      </c>
      <c r="H175" s="54" t="s">
        <v>75</v>
      </c>
      <c r="I175" s="83" t="s">
        <v>41</v>
      </c>
      <c r="J175" s="54" t="s">
        <v>42</v>
      </c>
      <c r="K175" s="56" t="s">
        <v>43</v>
      </c>
      <c r="L175" s="134" t="s">
        <v>336</v>
      </c>
      <c r="M175" s="134"/>
      <c r="N175" s="54" t="s">
        <v>46</v>
      </c>
      <c r="O175" s="56" t="s">
        <v>47</v>
      </c>
      <c r="P175" s="134" t="s">
        <v>336</v>
      </c>
      <c r="Q175" s="134"/>
    </row>
    <row r="176" spans="2:17" x14ac:dyDescent="0.3">
      <c r="B176" s="53"/>
      <c r="D176" s="21" t="s">
        <v>271</v>
      </c>
      <c r="E176" s="10" t="s">
        <v>345</v>
      </c>
      <c r="F176" s="88">
        <v>2</v>
      </c>
      <c r="G176" s="88">
        <v>6</v>
      </c>
      <c r="H176" s="54">
        <v>-7.7590000000000006E-2</v>
      </c>
      <c r="I176" s="83">
        <v>4.7000000000000002E-3</v>
      </c>
      <c r="J176" s="54">
        <v>5.5075000000000003</v>
      </c>
      <c r="K176" s="56">
        <v>246.534020954006</v>
      </c>
      <c r="L176" s="1">
        <v>202.01945406167999</v>
      </c>
      <c r="M176" s="79">
        <v>300.85728015675897</v>
      </c>
      <c r="N176" s="54">
        <v>5.5850999999999997</v>
      </c>
      <c r="O176" s="56">
        <v>266.42692409978503</v>
      </c>
      <c r="P176" s="1">
        <v>218.406062022757</v>
      </c>
      <c r="Q176" s="79">
        <v>325.00611580037702</v>
      </c>
    </row>
    <row r="177" spans="2:17" x14ac:dyDescent="0.3">
      <c r="B177" s="53"/>
      <c r="E177" s="53" t="s">
        <v>345</v>
      </c>
      <c r="F177" s="76">
        <v>3</v>
      </c>
      <c r="G177" s="76">
        <v>6</v>
      </c>
      <c r="H177" s="54">
        <v>-6.3630000000000006E-2</v>
      </c>
      <c r="I177" s="83">
        <v>2.1100000000000001E-2</v>
      </c>
      <c r="J177" s="54">
        <v>5.5214999999999996</v>
      </c>
      <c r="K177" s="56">
        <v>250.00977072536699</v>
      </c>
      <c r="L177" s="1">
        <v>204.94794088787</v>
      </c>
      <c r="M177" s="79">
        <v>304.979328835258</v>
      </c>
      <c r="N177" s="54">
        <v>5.5850999999999997</v>
      </c>
      <c r="O177" s="56">
        <v>266.42692409978503</v>
      </c>
      <c r="P177" s="1">
        <v>218.406062022757</v>
      </c>
      <c r="Q177" s="79">
        <v>325.00611580037702</v>
      </c>
    </row>
    <row r="178" spans="2:17" x14ac:dyDescent="0.3">
      <c r="B178" s="53"/>
      <c r="E178" s="53" t="s">
        <v>345</v>
      </c>
      <c r="F178" s="76">
        <v>4</v>
      </c>
      <c r="G178" s="76">
        <v>6</v>
      </c>
      <c r="H178" s="54">
        <v>-8.1750000000000003E-2</v>
      </c>
      <c r="I178" s="83">
        <v>8.0000000000000004E-4</v>
      </c>
      <c r="J178" s="54">
        <v>5.5033000000000003</v>
      </c>
      <c r="K178" s="56">
        <v>245.500749455056</v>
      </c>
      <c r="L178" s="1">
        <v>201.29107603622401</v>
      </c>
      <c r="M178" s="79">
        <v>299.420218570185</v>
      </c>
      <c r="N178" s="54">
        <v>5.5850999999999997</v>
      </c>
      <c r="O178" s="56">
        <v>266.42692409978503</v>
      </c>
      <c r="P178" s="1">
        <v>218.406062022757</v>
      </c>
      <c r="Q178" s="79">
        <v>325.00611580037702</v>
      </c>
    </row>
    <row r="179" spans="2:17" x14ac:dyDescent="0.3">
      <c r="B179" s="53"/>
      <c r="E179" s="53" t="s">
        <v>348</v>
      </c>
      <c r="F179" s="89" t="s">
        <v>54</v>
      </c>
      <c r="G179" s="76" t="s">
        <v>351</v>
      </c>
      <c r="H179" s="54">
        <v>0.38600000000000001</v>
      </c>
      <c r="I179" s="83">
        <v>4.1999999999999997E-3</v>
      </c>
      <c r="J179" s="54">
        <v>5.7225999999999999</v>
      </c>
      <c r="K179" s="56">
        <v>305.69870722898497</v>
      </c>
      <c r="L179" s="1">
        <v>230.66074623294799</v>
      </c>
      <c r="M179" s="79">
        <v>405.14782479327602</v>
      </c>
      <c r="N179" s="54">
        <v>5.3365999999999998</v>
      </c>
      <c r="O179" s="56">
        <v>207.80497091284201</v>
      </c>
      <c r="P179" s="1">
        <v>173.68108974641501</v>
      </c>
      <c r="Q179" s="79">
        <v>248.63331983428199</v>
      </c>
    </row>
    <row r="180" spans="2:17" x14ac:dyDescent="0.3">
      <c r="B180" s="53"/>
      <c r="E180" s="53" t="s">
        <v>349</v>
      </c>
      <c r="F180" s="76" t="s">
        <v>52</v>
      </c>
      <c r="G180" s="76" t="s">
        <v>76</v>
      </c>
      <c r="H180" s="54">
        <v>-0.50700000000000001</v>
      </c>
      <c r="I180" s="83">
        <v>2.5000000000000001E-3</v>
      </c>
      <c r="J180" s="54">
        <v>5.1512000000000002</v>
      </c>
      <c r="K180" s="56">
        <v>172.638532305583</v>
      </c>
      <c r="L180" s="1">
        <v>132.450368778654</v>
      </c>
      <c r="M180" s="79">
        <v>225.020610447927</v>
      </c>
      <c r="N180" s="54">
        <v>5.6582999999999997</v>
      </c>
      <c r="O180" s="56">
        <v>286.66090455847001</v>
      </c>
      <c r="P180" s="1">
        <v>245.891602849653</v>
      </c>
      <c r="Q180" s="79">
        <v>334.18983507348503</v>
      </c>
    </row>
    <row r="181" spans="2:17" x14ac:dyDescent="0.3">
      <c r="B181" s="53"/>
      <c r="E181" s="53"/>
    </row>
    <row r="182" spans="2:17" x14ac:dyDescent="0.3">
      <c r="B182" s="53"/>
      <c r="D182" s="75" t="s">
        <v>79</v>
      </c>
      <c r="E182" s="53" t="s">
        <v>114</v>
      </c>
      <c r="F182" s="76" t="s">
        <v>39</v>
      </c>
      <c r="G182" s="76" t="s">
        <v>40</v>
      </c>
      <c r="H182" s="54" t="s">
        <v>75</v>
      </c>
      <c r="I182" s="83" t="s">
        <v>41</v>
      </c>
      <c r="J182" s="54" t="s">
        <v>42</v>
      </c>
      <c r="K182" s="56" t="s">
        <v>43</v>
      </c>
      <c r="L182" s="134" t="s">
        <v>336</v>
      </c>
      <c r="M182" s="134"/>
      <c r="N182" s="54" t="s">
        <v>46</v>
      </c>
      <c r="O182" s="56" t="s">
        <v>47</v>
      </c>
      <c r="P182" s="134" t="s">
        <v>336</v>
      </c>
      <c r="Q182" s="134"/>
    </row>
    <row r="183" spans="2:17" x14ac:dyDescent="0.3">
      <c r="B183" s="53"/>
      <c r="D183" s="21" t="s">
        <v>282</v>
      </c>
      <c r="E183" s="53"/>
    </row>
    <row r="184" spans="2:17" s="75" customFormat="1" x14ac:dyDescent="0.3">
      <c r="D184" s="21"/>
      <c r="F184" s="76"/>
      <c r="G184" s="76"/>
      <c r="H184" s="54"/>
      <c r="I184" s="83"/>
      <c r="J184" s="54"/>
      <c r="K184" s="56"/>
      <c r="L184" s="1"/>
      <c r="M184" s="79"/>
      <c r="N184" s="54"/>
      <c r="O184" s="56"/>
      <c r="P184" s="1"/>
      <c r="Q184" s="79"/>
    </row>
    <row r="185" spans="2:17" x14ac:dyDescent="0.3">
      <c r="B185" s="53"/>
      <c r="D185" s="75" t="s">
        <v>79</v>
      </c>
      <c r="E185" s="53" t="s">
        <v>114</v>
      </c>
      <c r="F185" s="76" t="s">
        <v>39</v>
      </c>
      <c r="G185" s="76" t="s">
        <v>40</v>
      </c>
      <c r="H185" s="54" t="s">
        <v>75</v>
      </c>
      <c r="I185" s="83" t="s">
        <v>41</v>
      </c>
      <c r="J185" s="54" t="s">
        <v>42</v>
      </c>
      <c r="K185" s="56" t="s">
        <v>43</v>
      </c>
      <c r="L185" s="134" t="s">
        <v>336</v>
      </c>
      <c r="M185" s="134"/>
      <c r="N185" s="54" t="s">
        <v>46</v>
      </c>
      <c r="O185" s="56" t="s">
        <v>47</v>
      </c>
      <c r="P185" s="134" t="s">
        <v>336</v>
      </c>
      <c r="Q185" s="134"/>
    </row>
    <row r="186" spans="2:17" x14ac:dyDescent="0.3">
      <c r="B186" s="53"/>
      <c r="D186" s="21" t="s">
        <v>516</v>
      </c>
      <c r="E186" s="53" t="s">
        <v>347</v>
      </c>
      <c r="F186" s="89" t="s">
        <v>54</v>
      </c>
      <c r="G186" s="76" t="s">
        <v>351</v>
      </c>
      <c r="H186" s="54">
        <v>0.54559999999999997</v>
      </c>
      <c r="I186" s="83">
        <v>1.5E-3</v>
      </c>
      <c r="J186" s="54">
        <v>5.5773999999999999</v>
      </c>
      <c r="K186" s="56">
        <v>264.38331477723199</v>
      </c>
      <c r="L186" s="1">
        <v>199.72152074728501</v>
      </c>
      <c r="M186" s="79">
        <v>349.97999650243901</v>
      </c>
      <c r="N186" s="54">
        <v>5.0317999999999996</v>
      </c>
      <c r="O186" s="56">
        <v>153.20854001866499</v>
      </c>
      <c r="P186" s="1">
        <v>137.754070843601</v>
      </c>
      <c r="Q186" s="79">
        <v>170.396828136576</v>
      </c>
    </row>
    <row r="187" spans="2:17" x14ac:dyDescent="0.3">
      <c r="B187" s="53"/>
      <c r="E187" s="53"/>
    </row>
    <row r="188" spans="2:17" x14ac:dyDescent="0.3">
      <c r="B188" s="53"/>
      <c r="D188" s="75" t="s">
        <v>79</v>
      </c>
      <c r="E188" s="53" t="s">
        <v>114</v>
      </c>
      <c r="F188" s="76" t="s">
        <v>39</v>
      </c>
      <c r="G188" s="76" t="s">
        <v>40</v>
      </c>
      <c r="H188" s="54" t="s">
        <v>75</v>
      </c>
      <c r="I188" s="83" t="s">
        <v>41</v>
      </c>
      <c r="J188" s="54" t="s">
        <v>42</v>
      </c>
      <c r="K188" s="56" t="s">
        <v>43</v>
      </c>
      <c r="L188" s="134" t="s">
        <v>336</v>
      </c>
      <c r="M188" s="134"/>
      <c r="N188" s="54" t="s">
        <v>46</v>
      </c>
      <c r="O188" s="56" t="s">
        <v>47</v>
      </c>
      <c r="P188" s="134" t="s">
        <v>336</v>
      </c>
      <c r="Q188" s="134"/>
    </row>
    <row r="189" spans="2:17" x14ac:dyDescent="0.3">
      <c r="B189" s="53"/>
      <c r="D189" s="67" t="s">
        <v>72</v>
      </c>
      <c r="E189" s="53" t="s">
        <v>345</v>
      </c>
      <c r="F189" s="76">
        <v>2</v>
      </c>
      <c r="G189" s="76">
        <v>4</v>
      </c>
      <c r="H189" s="54">
        <v>6.0769999999999998E-2</v>
      </c>
      <c r="I189" s="83" t="s">
        <v>51</v>
      </c>
      <c r="J189" s="54">
        <v>3.4994000000000001</v>
      </c>
      <c r="K189" s="56">
        <v>33.095588647106503</v>
      </c>
      <c r="L189" s="1">
        <v>29.226539983031099</v>
      </c>
      <c r="M189" s="79">
        <v>37.476827176067502</v>
      </c>
      <c r="N189" s="54">
        <v>3.4386999999999999</v>
      </c>
      <c r="O189" s="56">
        <v>31.146441464254401</v>
      </c>
      <c r="P189" s="1">
        <v>27.509571536833999</v>
      </c>
      <c r="Q189" s="79">
        <v>35.2641194206644</v>
      </c>
    </row>
    <row r="190" spans="2:17" x14ac:dyDescent="0.3">
      <c r="B190" s="53"/>
      <c r="E190" s="53" t="s">
        <v>345</v>
      </c>
      <c r="F190" s="76">
        <v>2</v>
      </c>
      <c r="G190" s="76">
        <v>5</v>
      </c>
      <c r="H190" s="54">
        <v>2.8750000000000001E-2</v>
      </c>
      <c r="I190" s="83">
        <v>3.8600000000000002E-2</v>
      </c>
      <c r="J190" s="54">
        <v>3.4994000000000001</v>
      </c>
      <c r="K190" s="56">
        <v>33.095588647106503</v>
      </c>
      <c r="L190" s="1">
        <v>29.226539983031099</v>
      </c>
      <c r="M190" s="79">
        <v>37.476827176067502</v>
      </c>
      <c r="N190" s="54">
        <v>3.4706999999999999</v>
      </c>
      <c r="O190" s="56">
        <v>32.159246039803797</v>
      </c>
      <c r="P190" s="1">
        <v>28.4052276383239</v>
      </c>
      <c r="Q190" s="79">
        <v>36.409393334813103</v>
      </c>
    </row>
    <row r="191" spans="2:17" x14ac:dyDescent="0.3">
      <c r="B191" s="53"/>
      <c r="E191" s="53" t="s">
        <v>345</v>
      </c>
      <c r="F191" s="76">
        <v>3</v>
      </c>
      <c r="G191" s="76">
        <v>4</v>
      </c>
      <c r="H191" s="54">
        <v>4.4380000000000003E-2</v>
      </c>
      <c r="I191" s="83" t="s">
        <v>51</v>
      </c>
      <c r="J191" s="54">
        <v>3.4830000000000001</v>
      </c>
      <c r="K191" s="56">
        <v>32.557247457019102</v>
      </c>
      <c r="L191" s="1">
        <v>28.752824330471999</v>
      </c>
      <c r="M191" s="79">
        <v>36.865051926541497</v>
      </c>
      <c r="N191" s="54">
        <v>3.4386999999999999</v>
      </c>
      <c r="O191" s="56">
        <v>31.146441464254401</v>
      </c>
      <c r="P191" s="1">
        <v>27.509571536833999</v>
      </c>
      <c r="Q191" s="79">
        <v>35.2641194206644</v>
      </c>
    </row>
    <row r="192" spans="2:17" x14ac:dyDescent="0.3">
      <c r="B192" s="53"/>
      <c r="E192" s="53" t="s">
        <v>345</v>
      </c>
      <c r="F192" s="76">
        <v>4</v>
      </c>
      <c r="G192" s="76">
        <v>5</v>
      </c>
      <c r="H192" s="54">
        <v>-3.202E-2</v>
      </c>
      <c r="I192" s="83">
        <v>7.7999999999999996E-3</v>
      </c>
      <c r="J192" s="54">
        <v>3.4386999999999999</v>
      </c>
      <c r="K192" s="56">
        <v>31.146441464254401</v>
      </c>
      <c r="L192" s="1">
        <v>27.509571536833999</v>
      </c>
      <c r="M192" s="79">
        <v>35.2641194206644</v>
      </c>
      <c r="N192" s="54">
        <v>3.4706999999999999</v>
      </c>
      <c r="O192" s="56">
        <v>32.159246039803797</v>
      </c>
      <c r="P192" s="1">
        <v>28.4052276383239</v>
      </c>
      <c r="Q192" s="79">
        <v>36.409393334813103</v>
      </c>
    </row>
    <row r="193" spans="2:17" x14ac:dyDescent="0.3">
      <c r="B193" s="53"/>
      <c r="E193" s="53" t="s">
        <v>345</v>
      </c>
      <c r="F193" s="76">
        <v>4</v>
      </c>
      <c r="G193" s="76">
        <v>6</v>
      </c>
      <c r="H193" s="54">
        <v>-6.8449999999999997E-2</v>
      </c>
      <c r="I193" s="83" t="s">
        <v>51</v>
      </c>
      <c r="J193" s="54">
        <v>3.4386999999999999</v>
      </c>
      <c r="K193" s="56">
        <v>31.146441464254401</v>
      </c>
      <c r="L193" s="1">
        <v>27.509571536833999</v>
      </c>
      <c r="M193" s="79">
        <v>35.2641194206644</v>
      </c>
      <c r="N193" s="54">
        <v>3.5070999999999999</v>
      </c>
      <c r="O193" s="56">
        <v>33.351408321474402</v>
      </c>
      <c r="P193" s="1">
        <v>29.4588036232173</v>
      </c>
      <c r="Q193" s="79">
        <v>37.758371020507496</v>
      </c>
    </row>
    <row r="194" spans="2:17" x14ac:dyDescent="0.3">
      <c r="B194" s="53"/>
      <c r="E194" s="53" t="s">
        <v>345</v>
      </c>
      <c r="F194" s="76">
        <v>5</v>
      </c>
      <c r="G194" s="76">
        <v>6</v>
      </c>
      <c r="H194" s="54">
        <v>-3.6429999999999997E-2</v>
      </c>
      <c r="I194" s="83">
        <v>1.1999999999999999E-3</v>
      </c>
      <c r="J194" s="54">
        <v>3.4706999999999999</v>
      </c>
      <c r="K194" s="56">
        <v>32.159246039803797</v>
      </c>
      <c r="L194" s="1">
        <v>28.4052276383239</v>
      </c>
      <c r="M194" s="79">
        <v>36.409393334813103</v>
      </c>
      <c r="N194" s="54">
        <v>3.5070999999999999</v>
      </c>
      <c r="O194" s="56">
        <v>33.351408321474402</v>
      </c>
      <c r="P194" s="1">
        <v>29.4588036232173</v>
      </c>
      <c r="Q194" s="79">
        <v>37.758371020507496</v>
      </c>
    </row>
    <row r="195" spans="2:17" x14ac:dyDescent="0.3">
      <c r="B195" s="53"/>
      <c r="E195" s="53"/>
    </row>
    <row r="196" spans="2:17" x14ac:dyDescent="0.3">
      <c r="B196" s="53"/>
      <c r="D196" s="75" t="s">
        <v>79</v>
      </c>
      <c r="E196" s="53" t="s">
        <v>114</v>
      </c>
      <c r="F196" s="76" t="s">
        <v>39</v>
      </c>
      <c r="G196" s="76" t="s">
        <v>40</v>
      </c>
      <c r="H196" s="54" t="s">
        <v>75</v>
      </c>
      <c r="I196" s="83" t="s">
        <v>41</v>
      </c>
      <c r="J196" s="54" t="s">
        <v>42</v>
      </c>
      <c r="K196" s="56" t="s">
        <v>43</v>
      </c>
      <c r="L196" s="134" t="s">
        <v>336</v>
      </c>
      <c r="M196" s="134"/>
      <c r="N196" s="54" t="s">
        <v>46</v>
      </c>
      <c r="O196" s="56" t="s">
        <v>47</v>
      </c>
      <c r="P196" s="134" t="s">
        <v>336</v>
      </c>
      <c r="Q196" s="134"/>
    </row>
    <row r="197" spans="2:17" x14ac:dyDescent="0.3">
      <c r="B197" s="53"/>
      <c r="D197" s="21" t="s">
        <v>275</v>
      </c>
      <c r="E197" s="10" t="s">
        <v>345</v>
      </c>
      <c r="F197" s="88">
        <v>2</v>
      </c>
      <c r="G197" s="88">
        <v>6</v>
      </c>
      <c r="H197" s="54">
        <v>-6.7860000000000004E-2</v>
      </c>
      <c r="I197" s="83" t="s">
        <v>51</v>
      </c>
      <c r="J197" s="54">
        <v>3.9754</v>
      </c>
      <c r="K197" s="56">
        <v>53.2714212130753</v>
      </c>
      <c r="L197" s="1">
        <v>44.955090384962404</v>
      </c>
      <c r="M197" s="79">
        <v>63.126206482061903</v>
      </c>
      <c r="N197" s="54">
        <v>4.0433000000000003</v>
      </c>
      <c r="O197" s="56">
        <v>57.014179496806001</v>
      </c>
      <c r="P197" s="1">
        <v>48.116386751619402</v>
      </c>
      <c r="Q197" s="79">
        <v>67.557372511655103</v>
      </c>
    </row>
    <row r="198" spans="2:17" x14ac:dyDescent="0.3">
      <c r="B198" s="53"/>
      <c r="E198" s="53" t="s">
        <v>345</v>
      </c>
      <c r="F198" s="76">
        <v>3</v>
      </c>
      <c r="G198" s="76">
        <v>4</v>
      </c>
      <c r="H198" s="54">
        <v>4.3310000000000001E-2</v>
      </c>
      <c r="I198" s="83">
        <v>2.9999999999999997E-4</v>
      </c>
      <c r="J198" s="54">
        <v>4.0002000000000004</v>
      </c>
      <c r="K198" s="56">
        <v>54.6090707551867</v>
      </c>
      <c r="L198" s="1">
        <v>46.088432656353199</v>
      </c>
      <c r="M198" s="79">
        <v>64.704969053311999</v>
      </c>
      <c r="N198" s="54">
        <v>3.9569000000000001</v>
      </c>
      <c r="O198" s="56">
        <v>52.294960035850401</v>
      </c>
      <c r="P198" s="1">
        <v>44.135391987970401</v>
      </c>
      <c r="Q198" s="79">
        <v>61.963035150941501</v>
      </c>
    </row>
    <row r="199" spans="2:17" x14ac:dyDescent="0.3">
      <c r="B199" s="53"/>
      <c r="E199" s="53" t="s">
        <v>345</v>
      </c>
      <c r="F199" s="76">
        <v>3</v>
      </c>
      <c r="G199" s="76">
        <v>6</v>
      </c>
      <c r="H199" s="54">
        <v>-4.3119999999999999E-2</v>
      </c>
      <c r="I199" s="83">
        <v>4.0000000000000002E-4</v>
      </c>
      <c r="J199" s="54">
        <v>4.0002000000000004</v>
      </c>
      <c r="K199" s="56">
        <v>54.6090707551867</v>
      </c>
      <c r="L199" s="1">
        <v>46.088432656353199</v>
      </c>
      <c r="M199" s="79">
        <v>64.704969053311999</v>
      </c>
      <c r="N199" s="54">
        <v>4.0433000000000003</v>
      </c>
      <c r="O199" s="56">
        <v>57.014179496806001</v>
      </c>
      <c r="P199" s="1">
        <v>48.116386751619402</v>
      </c>
      <c r="Q199" s="79">
        <v>67.557372511655103</v>
      </c>
    </row>
    <row r="200" spans="2:17" x14ac:dyDescent="0.3">
      <c r="B200" s="53"/>
      <c r="E200" s="53" t="s">
        <v>345</v>
      </c>
      <c r="F200" s="76">
        <v>4</v>
      </c>
      <c r="G200" s="76">
        <v>5</v>
      </c>
      <c r="H200" s="54">
        <v>-3.603E-2</v>
      </c>
      <c r="I200" s="83">
        <v>4.1000000000000003E-3</v>
      </c>
      <c r="J200" s="54">
        <v>3.9569000000000001</v>
      </c>
      <c r="K200" s="56">
        <v>52.294960035850401</v>
      </c>
      <c r="L200" s="1">
        <v>44.135391987970401</v>
      </c>
      <c r="M200" s="79">
        <v>61.963035150941501</v>
      </c>
      <c r="N200" s="54">
        <v>3.9929000000000001</v>
      </c>
      <c r="O200" s="56">
        <v>54.211876063173499</v>
      </c>
      <c r="P200" s="1">
        <v>45.752315387328402</v>
      </c>
      <c r="Q200" s="79">
        <v>64.235601661000402</v>
      </c>
    </row>
    <row r="201" spans="2:17" x14ac:dyDescent="0.3">
      <c r="B201" s="53"/>
      <c r="E201" s="53" t="s">
        <v>345</v>
      </c>
      <c r="F201" s="76">
        <v>4</v>
      </c>
      <c r="G201" s="76">
        <v>6</v>
      </c>
      <c r="H201" s="54">
        <v>-8.6419999999999997E-2</v>
      </c>
      <c r="I201" s="83" t="s">
        <v>51</v>
      </c>
      <c r="J201" s="54">
        <v>3.9569000000000001</v>
      </c>
      <c r="K201" s="56">
        <v>52.294960035850401</v>
      </c>
      <c r="L201" s="1">
        <v>44.135391987970401</v>
      </c>
      <c r="M201" s="79">
        <v>61.963035150941501</v>
      </c>
      <c r="N201" s="54">
        <v>4.0433000000000003</v>
      </c>
      <c r="O201" s="56">
        <v>57.014179496806001</v>
      </c>
      <c r="P201" s="1">
        <v>48.116386751619402</v>
      </c>
      <c r="Q201" s="79">
        <v>67.557372511655103</v>
      </c>
    </row>
    <row r="202" spans="2:17" x14ac:dyDescent="0.3">
      <c r="B202" s="53"/>
      <c r="E202" s="53" t="s">
        <v>345</v>
      </c>
      <c r="F202" s="76">
        <v>5</v>
      </c>
      <c r="G202" s="76">
        <v>6</v>
      </c>
      <c r="H202" s="54">
        <v>-5.0389999999999997E-2</v>
      </c>
      <c r="I202" s="83" t="s">
        <v>51</v>
      </c>
      <c r="J202" s="54">
        <v>3.9929000000000001</v>
      </c>
      <c r="K202" s="56">
        <v>54.211876063173499</v>
      </c>
      <c r="L202" s="1">
        <v>45.752315387328402</v>
      </c>
      <c r="M202" s="79">
        <v>64.235601661000402</v>
      </c>
      <c r="N202" s="54">
        <v>4.0433000000000003</v>
      </c>
      <c r="O202" s="56">
        <v>57.014179496806001</v>
      </c>
      <c r="P202" s="1">
        <v>48.116386751619402</v>
      </c>
      <c r="Q202" s="79">
        <v>67.557372511655103</v>
      </c>
    </row>
    <row r="203" spans="2:17" x14ac:dyDescent="0.3">
      <c r="B203" s="53"/>
      <c r="E203" s="53"/>
    </row>
    <row r="204" spans="2:17" x14ac:dyDescent="0.3">
      <c r="B204" s="53"/>
      <c r="D204" s="75" t="s">
        <v>79</v>
      </c>
      <c r="E204" s="53" t="s">
        <v>114</v>
      </c>
      <c r="F204" s="76" t="s">
        <v>39</v>
      </c>
      <c r="G204" s="76" t="s">
        <v>40</v>
      </c>
      <c r="H204" s="54" t="s">
        <v>75</v>
      </c>
      <c r="I204" s="83" t="s">
        <v>41</v>
      </c>
      <c r="J204" s="54" t="s">
        <v>42</v>
      </c>
      <c r="K204" s="56" t="s">
        <v>43</v>
      </c>
      <c r="L204" s="134" t="s">
        <v>336</v>
      </c>
      <c r="M204" s="134"/>
      <c r="N204" s="54" t="s">
        <v>46</v>
      </c>
      <c r="O204" s="56" t="s">
        <v>47</v>
      </c>
      <c r="P204" s="134" t="s">
        <v>336</v>
      </c>
      <c r="Q204" s="134"/>
    </row>
    <row r="205" spans="2:17" x14ac:dyDescent="0.3">
      <c r="B205" s="53"/>
      <c r="D205" s="21" t="s">
        <v>276</v>
      </c>
      <c r="E205" s="10" t="s">
        <v>345</v>
      </c>
      <c r="F205" s="88">
        <v>2</v>
      </c>
      <c r="G205" s="88">
        <v>6</v>
      </c>
      <c r="H205" s="54">
        <v>-5.3249999999999999E-2</v>
      </c>
      <c r="I205" s="83" t="s">
        <v>51</v>
      </c>
      <c r="J205" s="54">
        <v>3.6757</v>
      </c>
      <c r="K205" s="56">
        <v>39.476280584176997</v>
      </c>
      <c r="L205" s="1">
        <v>34.9324291579237</v>
      </c>
      <c r="M205" s="79">
        <v>44.611175527344898</v>
      </c>
      <c r="N205" s="54">
        <v>3.7290000000000001</v>
      </c>
      <c r="O205" s="56">
        <v>41.637449888474599</v>
      </c>
      <c r="P205" s="1">
        <v>36.8506183984763</v>
      </c>
      <c r="Q205" s="79">
        <v>47.046082496322903</v>
      </c>
    </row>
    <row r="206" spans="2:17" x14ac:dyDescent="0.3">
      <c r="B206" s="53"/>
      <c r="E206" s="53" t="s">
        <v>345</v>
      </c>
      <c r="F206" s="76">
        <v>3</v>
      </c>
      <c r="G206" s="76">
        <v>4</v>
      </c>
      <c r="H206" s="54">
        <v>3.8929999999999999E-2</v>
      </c>
      <c r="I206" s="83">
        <v>8.8000000000000005E-3</v>
      </c>
      <c r="J206" s="54">
        <v>3.6901999999999999</v>
      </c>
      <c r="K206" s="56">
        <v>40.052856727628502</v>
      </c>
      <c r="L206" s="1">
        <v>35.4398608721581</v>
      </c>
      <c r="M206" s="79">
        <v>45.2662988105644</v>
      </c>
      <c r="N206" s="54">
        <v>3.6513</v>
      </c>
      <c r="O206" s="56">
        <v>38.524715640081403</v>
      </c>
      <c r="P206" s="1">
        <v>34.091060687653901</v>
      </c>
      <c r="Q206" s="79">
        <v>43.534982051368701</v>
      </c>
    </row>
    <row r="207" spans="2:17" x14ac:dyDescent="0.3">
      <c r="B207" s="53"/>
      <c r="E207" s="53" t="s">
        <v>345</v>
      </c>
      <c r="F207" s="76">
        <v>3</v>
      </c>
      <c r="G207" s="76">
        <v>6</v>
      </c>
      <c r="H207" s="54">
        <v>-3.8789999999999998E-2</v>
      </c>
      <c r="I207" s="83">
        <v>8.6999999999999994E-3</v>
      </c>
      <c r="J207" s="54">
        <v>3.6901999999999999</v>
      </c>
      <c r="K207" s="56">
        <v>40.052856727628502</v>
      </c>
      <c r="L207" s="1">
        <v>35.4398608721581</v>
      </c>
      <c r="M207" s="79">
        <v>45.2662988105644</v>
      </c>
      <c r="N207" s="54">
        <v>3.7290000000000001</v>
      </c>
      <c r="O207" s="56">
        <v>41.637449888474599</v>
      </c>
      <c r="P207" s="1">
        <v>36.8506183984763</v>
      </c>
      <c r="Q207" s="79">
        <v>47.046082496322903</v>
      </c>
    </row>
    <row r="208" spans="2:17" x14ac:dyDescent="0.3">
      <c r="B208" s="53"/>
      <c r="E208" s="53" t="s">
        <v>345</v>
      </c>
      <c r="F208" s="76">
        <v>4</v>
      </c>
      <c r="G208" s="76">
        <v>5</v>
      </c>
      <c r="H208" s="54">
        <v>-3.1510000000000003E-2</v>
      </c>
      <c r="I208" s="83">
        <v>4.6399999999999997E-2</v>
      </c>
      <c r="J208" s="54">
        <v>3.6513</v>
      </c>
      <c r="K208" s="56">
        <v>38.524715640081403</v>
      </c>
      <c r="L208" s="1">
        <v>34.091060687653901</v>
      </c>
      <c r="M208" s="79">
        <v>43.534982051368701</v>
      </c>
      <c r="N208" s="54">
        <v>3.6827999999999999</v>
      </c>
      <c r="O208" s="56">
        <v>39.757559534995103</v>
      </c>
      <c r="P208" s="1">
        <v>35.188228181181401</v>
      </c>
      <c r="Q208" s="79">
        <v>44.920236734852502</v>
      </c>
    </row>
    <row r="209" spans="2:17" x14ac:dyDescent="0.3">
      <c r="B209" s="53"/>
      <c r="E209" s="53" t="s">
        <v>345</v>
      </c>
      <c r="F209" s="76">
        <v>4</v>
      </c>
      <c r="G209" s="76">
        <v>6</v>
      </c>
      <c r="H209" s="54">
        <v>-7.7719999999999997E-2</v>
      </c>
      <c r="I209" s="83" t="s">
        <v>51</v>
      </c>
      <c r="J209" s="54">
        <v>3.6513</v>
      </c>
      <c r="K209" s="56">
        <v>38.524715640081403</v>
      </c>
      <c r="L209" s="1">
        <v>34.091060687653901</v>
      </c>
      <c r="M209" s="79">
        <v>43.534982051368701</v>
      </c>
      <c r="N209" s="54">
        <v>3.7290000000000001</v>
      </c>
      <c r="O209" s="56">
        <v>41.637449888474599</v>
      </c>
      <c r="P209" s="1">
        <v>36.8506183984763</v>
      </c>
      <c r="Q209" s="79">
        <v>47.046082496322903</v>
      </c>
    </row>
    <row r="210" spans="2:17" x14ac:dyDescent="0.3">
      <c r="B210" s="53"/>
      <c r="D210" s="13"/>
      <c r="E210" s="53" t="s">
        <v>345</v>
      </c>
      <c r="F210" s="76">
        <v>5</v>
      </c>
      <c r="G210" s="76">
        <v>6</v>
      </c>
      <c r="H210" s="54">
        <v>-4.6210000000000001E-2</v>
      </c>
      <c r="I210" s="83">
        <v>2.9999999999999997E-4</v>
      </c>
      <c r="J210" s="54">
        <v>3.6827999999999999</v>
      </c>
      <c r="K210" s="56">
        <v>39.757559534995103</v>
      </c>
      <c r="L210" s="1">
        <v>35.188228181181401</v>
      </c>
      <c r="M210" s="79">
        <v>44.920236734852502</v>
      </c>
      <c r="N210" s="54">
        <v>3.7290000000000001</v>
      </c>
      <c r="O210" s="56">
        <v>41.637449888474599</v>
      </c>
      <c r="P210" s="1">
        <v>36.8506183984763</v>
      </c>
      <c r="Q210" s="79">
        <v>47.046082496322903</v>
      </c>
    </row>
    <row r="211" spans="2:17" x14ac:dyDescent="0.3">
      <c r="B211" s="53"/>
      <c r="D211" s="13"/>
      <c r="E211" s="53"/>
    </row>
    <row r="212" spans="2:17" x14ac:dyDescent="0.3">
      <c r="B212" s="53"/>
      <c r="D212" s="75" t="s">
        <v>79</v>
      </c>
      <c r="E212" s="53" t="s">
        <v>114</v>
      </c>
      <c r="F212" s="76" t="s">
        <v>39</v>
      </c>
      <c r="G212" s="76" t="s">
        <v>40</v>
      </c>
      <c r="H212" s="54" t="s">
        <v>75</v>
      </c>
      <c r="I212" s="83" t="s">
        <v>41</v>
      </c>
      <c r="J212" s="54" t="s">
        <v>42</v>
      </c>
      <c r="K212" s="56" t="s">
        <v>43</v>
      </c>
      <c r="L212" s="134" t="s">
        <v>336</v>
      </c>
      <c r="M212" s="134"/>
      <c r="N212" s="54" t="s">
        <v>46</v>
      </c>
      <c r="O212" s="56" t="s">
        <v>47</v>
      </c>
      <c r="P212" s="134" t="s">
        <v>336</v>
      </c>
      <c r="Q212" s="134"/>
    </row>
    <row r="213" spans="2:17" x14ac:dyDescent="0.3">
      <c r="B213" s="53"/>
      <c r="D213" s="67" t="s">
        <v>286</v>
      </c>
      <c r="E213" s="53" t="s">
        <v>345</v>
      </c>
      <c r="F213" s="76">
        <v>2</v>
      </c>
      <c r="G213" s="76">
        <v>3</v>
      </c>
      <c r="H213" s="54">
        <v>2.001E-2</v>
      </c>
      <c r="I213" s="83">
        <v>2.1100000000000001E-2</v>
      </c>
      <c r="J213" s="54">
        <v>5.0959000000000003</v>
      </c>
      <c r="K213" s="56">
        <v>163.35079420194</v>
      </c>
      <c r="L213" s="1">
        <v>145.97497457559501</v>
      </c>
      <c r="M213" s="79">
        <v>182.794907442072</v>
      </c>
      <c r="N213" s="54">
        <v>5.0758999999999999</v>
      </c>
      <c r="O213" s="56">
        <v>160.11623176034701</v>
      </c>
      <c r="P213" s="1">
        <v>143.08447641498501</v>
      </c>
      <c r="Q213" s="79">
        <v>179.17532576195001</v>
      </c>
    </row>
    <row r="214" spans="2:17" x14ac:dyDescent="0.3">
      <c r="B214" s="53"/>
      <c r="E214" s="53" t="s">
        <v>345</v>
      </c>
      <c r="F214" s="76">
        <v>2</v>
      </c>
      <c r="G214" s="76">
        <v>4</v>
      </c>
      <c r="H214" s="54">
        <v>6.4189999999999997E-2</v>
      </c>
      <c r="I214" s="83" t="s">
        <v>51</v>
      </c>
      <c r="J214" s="54">
        <v>5.0959000000000003</v>
      </c>
      <c r="K214" s="56">
        <v>163.35079420194</v>
      </c>
      <c r="L214" s="1">
        <v>145.97497457559501</v>
      </c>
      <c r="M214" s="79">
        <v>182.794907442072</v>
      </c>
      <c r="N214" s="54">
        <v>5.0316999999999998</v>
      </c>
      <c r="O214" s="56">
        <v>153.19321993067999</v>
      </c>
      <c r="P214" s="1">
        <v>136.90592347704299</v>
      </c>
      <c r="Q214" s="79">
        <v>171.418168306393</v>
      </c>
    </row>
    <row r="215" spans="2:17" x14ac:dyDescent="0.3">
      <c r="B215" s="53"/>
      <c r="E215" s="53" t="s">
        <v>345</v>
      </c>
      <c r="F215" s="76">
        <v>2</v>
      </c>
      <c r="G215" s="76">
        <v>5</v>
      </c>
      <c r="H215" s="54">
        <v>3.2890000000000003E-2</v>
      </c>
      <c r="I215" s="83" t="s">
        <v>51</v>
      </c>
      <c r="J215" s="54">
        <v>5.0959000000000003</v>
      </c>
      <c r="K215" s="56">
        <v>163.35079420194</v>
      </c>
      <c r="L215" s="1">
        <v>145.97497457559501</v>
      </c>
      <c r="M215" s="79">
        <v>182.794907442072</v>
      </c>
      <c r="N215" s="54">
        <v>5.0629999999999997</v>
      </c>
      <c r="O215" s="56">
        <v>158.06399773934999</v>
      </c>
      <c r="P215" s="1">
        <v>141.258846760783</v>
      </c>
      <c r="Q215" s="79">
        <v>176.868408275024</v>
      </c>
    </row>
    <row r="216" spans="2:17" x14ac:dyDescent="0.3">
      <c r="B216" s="53"/>
      <c r="E216" s="53" t="s">
        <v>345</v>
      </c>
      <c r="F216" s="76">
        <v>3</v>
      </c>
      <c r="G216" s="76">
        <v>4</v>
      </c>
      <c r="H216" s="54">
        <v>4.419E-2</v>
      </c>
      <c r="I216" s="83" t="s">
        <v>51</v>
      </c>
      <c r="J216" s="54">
        <v>5.0758999999999999</v>
      </c>
      <c r="K216" s="56">
        <v>160.11623176034701</v>
      </c>
      <c r="L216" s="1">
        <v>143.08447641498501</v>
      </c>
      <c r="M216" s="79">
        <v>179.17532576195001</v>
      </c>
      <c r="N216" s="54">
        <v>5.0316999999999998</v>
      </c>
      <c r="O216" s="56">
        <v>153.19321993067999</v>
      </c>
      <c r="P216" s="1">
        <v>136.90592347704299</v>
      </c>
      <c r="Q216" s="79">
        <v>171.418168306393</v>
      </c>
    </row>
    <row r="217" spans="2:17" x14ac:dyDescent="0.3">
      <c r="B217" s="53"/>
      <c r="E217" s="53" t="s">
        <v>345</v>
      </c>
      <c r="F217" s="76">
        <v>3</v>
      </c>
      <c r="G217" s="76">
        <v>6</v>
      </c>
      <c r="H217" s="54">
        <v>-2.2079999999999999E-2</v>
      </c>
      <c r="I217" s="83">
        <v>4.7000000000000002E-3</v>
      </c>
      <c r="J217" s="54">
        <v>5.0758999999999999</v>
      </c>
      <c r="K217" s="56">
        <v>160.11623176034701</v>
      </c>
      <c r="L217" s="1">
        <v>143.08447641498501</v>
      </c>
      <c r="M217" s="79">
        <v>179.17532576195001</v>
      </c>
      <c r="N217" s="54">
        <v>5.0979999999999999</v>
      </c>
      <c r="O217" s="56">
        <v>163.69419131052999</v>
      </c>
      <c r="P217" s="1">
        <v>146.29044574777299</v>
      </c>
      <c r="Q217" s="79">
        <v>183.16840947363301</v>
      </c>
    </row>
    <row r="218" spans="2:17" x14ac:dyDescent="0.3">
      <c r="B218" s="53"/>
      <c r="E218" s="53" t="s">
        <v>345</v>
      </c>
      <c r="F218" s="76">
        <v>4</v>
      </c>
      <c r="G218" s="76">
        <v>5</v>
      </c>
      <c r="H218" s="54">
        <v>-3.1300000000000001E-2</v>
      </c>
      <c r="I218" s="83" t="s">
        <v>51</v>
      </c>
      <c r="J218" s="54">
        <v>5.0316999999999998</v>
      </c>
      <c r="K218" s="56">
        <v>153.19321993067999</v>
      </c>
      <c r="L218" s="1">
        <v>136.90592347704299</v>
      </c>
      <c r="M218" s="79">
        <v>171.418168306393</v>
      </c>
      <c r="N218" s="54">
        <v>5.0629999999999997</v>
      </c>
      <c r="O218" s="56">
        <v>158.06399773934999</v>
      </c>
      <c r="P218" s="1">
        <v>141.258846760783</v>
      </c>
      <c r="Q218" s="79">
        <v>176.868408275024</v>
      </c>
    </row>
    <row r="219" spans="2:17" x14ac:dyDescent="0.3">
      <c r="B219" s="53"/>
      <c r="E219" s="53" t="s">
        <v>345</v>
      </c>
      <c r="F219" s="76">
        <v>4</v>
      </c>
      <c r="G219" s="76">
        <v>6</v>
      </c>
      <c r="H219" s="54">
        <v>-6.6269999999999996E-2</v>
      </c>
      <c r="I219" s="83" t="s">
        <v>51</v>
      </c>
      <c r="J219" s="54">
        <v>5.0316999999999998</v>
      </c>
      <c r="K219" s="56">
        <v>153.19321993067999</v>
      </c>
      <c r="L219" s="1">
        <v>136.90592347704299</v>
      </c>
      <c r="M219" s="79">
        <v>171.418168306393</v>
      </c>
      <c r="N219" s="54">
        <v>5.0979999999999999</v>
      </c>
      <c r="O219" s="56">
        <v>163.69419131052999</v>
      </c>
      <c r="P219" s="1">
        <v>146.29044574777299</v>
      </c>
      <c r="Q219" s="79">
        <v>183.16840947363301</v>
      </c>
    </row>
    <row r="220" spans="2:17" x14ac:dyDescent="0.3">
      <c r="B220" s="53"/>
      <c r="E220" s="53" t="s">
        <v>345</v>
      </c>
      <c r="F220" s="76">
        <v>5</v>
      </c>
      <c r="G220" s="76">
        <v>6</v>
      </c>
      <c r="H220" s="54">
        <v>-3.4970000000000001E-2</v>
      </c>
      <c r="I220" s="83" t="s">
        <v>51</v>
      </c>
      <c r="J220" s="54">
        <v>5.0629999999999997</v>
      </c>
      <c r="K220" s="56">
        <v>158.06399773934999</v>
      </c>
      <c r="L220" s="1">
        <v>141.258846760783</v>
      </c>
      <c r="M220" s="79">
        <v>176.868408275024</v>
      </c>
      <c r="N220" s="54">
        <v>5.0979999999999999</v>
      </c>
      <c r="O220" s="56">
        <v>163.69419131052999</v>
      </c>
      <c r="P220" s="1">
        <v>146.29044574777299</v>
      </c>
      <c r="Q220" s="79">
        <v>183.16840947363301</v>
      </c>
    </row>
    <row r="221" spans="2:17" x14ac:dyDescent="0.3">
      <c r="B221" s="53"/>
      <c r="E221" s="53"/>
    </row>
  </sheetData>
  <sortState ref="B97:T116">
    <sortCondition ref="B97:B116"/>
  </sortState>
  <mergeCells count="72">
    <mergeCell ref="L47:M47"/>
    <mergeCell ref="P47:Q47"/>
    <mergeCell ref="P5:Q5"/>
    <mergeCell ref="L5:M5"/>
    <mergeCell ref="L10:M10"/>
    <mergeCell ref="P10:Q10"/>
    <mergeCell ref="P14:Q14"/>
    <mergeCell ref="L14:M14"/>
    <mergeCell ref="P28:Q28"/>
    <mergeCell ref="L28:M28"/>
    <mergeCell ref="L36:M36"/>
    <mergeCell ref="P36:Q36"/>
    <mergeCell ref="P41:Q41"/>
    <mergeCell ref="L41:M41"/>
    <mergeCell ref="P119:Q119"/>
    <mergeCell ref="L119:M119"/>
    <mergeCell ref="L52:M52"/>
    <mergeCell ref="P52:Q52"/>
    <mergeCell ref="P59:Q59"/>
    <mergeCell ref="L59:M59"/>
    <mergeCell ref="L68:M68"/>
    <mergeCell ref="P68:Q68"/>
    <mergeCell ref="P95:Q95"/>
    <mergeCell ref="L95:M95"/>
    <mergeCell ref="P71:Q71"/>
    <mergeCell ref="L71:M71"/>
    <mergeCell ref="L79:M79"/>
    <mergeCell ref="P79:Q79"/>
    <mergeCell ref="P83:Q83"/>
    <mergeCell ref="L83:M83"/>
    <mergeCell ref="P141:Q141"/>
    <mergeCell ref="L141:M141"/>
    <mergeCell ref="P104:Q104"/>
    <mergeCell ref="P99:Q99"/>
    <mergeCell ref="P97:Q97"/>
    <mergeCell ref="L97:M97"/>
    <mergeCell ref="L99:M99"/>
    <mergeCell ref="L104:M104"/>
    <mergeCell ref="L133:M133"/>
    <mergeCell ref="L130:M130"/>
    <mergeCell ref="L126:M126"/>
    <mergeCell ref="P126:Q126"/>
    <mergeCell ref="P130:Q130"/>
    <mergeCell ref="P133:Q133"/>
    <mergeCell ref="L110:M110"/>
    <mergeCell ref="P110:Q110"/>
    <mergeCell ref="P158:Q158"/>
    <mergeCell ref="P161:Q161"/>
    <mergeCell ref="L158:M158"/>
    <mergeCell ref="L161:M161"/>
    <mergeCell ref="L165:M165"/>
    <mergeCell ref="P165:Q165"/>
    <mergeCell ref="P148:Q148"/>
    <mergeCell ref="L148:M148"/>
    <mergeCell ref="L151:M151"/>
    <mergeCell ref="L154:M154"/>
    <mergeCell ref="P154:Q154"/>
    <mergeCell ref="P151:Q151"/>
    <mergeCell ref="P212:Q212"/>
    <mergeCell ref="L212:M212"/>
    <mergeCell ref="P204:Q204"/>
    <mergeCell ref="L204:M204"/>
    <mergeCell ref="L175:M175"/>
    <mergeCell ref="P175:Q175"/>
    <mergeCell ref="P185:Q185"/>
    <mergeCell ref="P182:Q182"/>
    <mergeCell ref="L182:M182"/>
    <mergeCell ref="L185:M185"/>
    <mergeCell ref="L188:M188"/>
    <mergeCell ref="P188:Q188"/>
    <mergeCell ref="P196:Q196"/>
    <mergeCell ref="L196:M19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Explain</vt:lpstr>
      <vt:lpstr>ST1</vt:lpstr>
      <vt:lpstr>ST2</vt:lpstr>
      <vt:lpstr>ST3</vt:lpstr>
      <vt:lpstr>ST4</vt:lpstr>
      <vt:lpstr>ST5</vt:lpstr>
      <vt:lpstr>ST6</vt:lpstr>
      <vt:lpstr>ST7</vt:lpstr>
      <vt:lpstr>ST8</vt:lpstr>
      <vt:lpstr>ST9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agneta</dc:creator>
  <cp:lastModifiedBy>agneta</cp:lastModifiedBy>
  <dcterms:created xsi:type="dcterms:W3CDTF">2024-04-09T17:56:23Z</dcterms:created>
  <dcterms:modified xsi:type="dcterms:W3CDTF">2025-03-26T16:01:46Z</dcterms:modified>
</cp:coreProperties>
</file>